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firstSheet="27" activeTab="30"/>
  </bookViews>
  <sheets>
    <sheet name="采购汇总表" sheetId="89" r:id="rId1"/>
    <sheet name="功能室汇总表 " sheetId="95" r:id="rId2"/>
    <sheet name="功能室清单" sheetId="97" r:id="rId3"/>
    <sheet name="教育教学常规 " sheetId="96" r:id="rId4"/>
    <sheet name="一楼厨房" sheetId="56" r:id="rId5"/>
    <sheet name="二 楼厨房" sheetId="57" r:id="rId6"/>
    <sheet name="一楼抽排系统" sheetId="83" r:id="rId7"/>
    <sheet name="二楼抽排系统" sheetId="58" r:id="rId8"/>
    <sheet name="新风系统" sheetId="59" r:id="rId9"/>
    <sheet name="图书及图书设备" sheetId="46" r:id="rId10"/>
    <sheet name="办公电脑及打印复印机" sheetId="90" r:id="rId11"/>
    <sheet name="档案室" sheetId="91" r:id="rId12"/>
    <sheet name="体育器材" sheetId="92" r:id="rId13"/>
    <sheet name="音乐器材" sheetId="93" r:id="rId14"/>
    <sheet name="书院" sheetId="94" r:id="rId15"/>
    <sheet name="E.1.2  单位工程清单汇总表（弱电）" sheetId="98" r:id="rId16"/>
    <sheet name="E.2.1-1  分部分项工程项目清单计价表（弱电）" sheetId="99" r:id="rId17"/>
    <sheet name=" 表E.3.1 措施项目清单计价表 （弱电）" sheetId="100" r:id="rId18"/>
    <sheet name="E.4.1  其他项目清单计价表（弱电）" sheetId="101" r:id="rId19"/>
    <sheet name="表E.12.1 人工、材料、机械汇总表 （弱电）" sheetId="102" r:id="rId20"/>
    <sheet name="E.1.2  单位工程清单汇总表（宿舍视频）" sheetId="103" r:id="rId21"/>
    <sheet name="表E.2.1-1  分部分项工程项目清单计价表 （宿舍视频）" sheetId="104" r:id="rId22"/>
    <sheet name="E.3.1  措施项目清单计价表（宿舍视频）" sheetId="105" r:id="rId23"/>
    <sheet name="E.4.1  其他项目清单计价表（宿舍视频）" sheetId="106" r:id="rId24"/>
    <sheet name="E.12.1 人工、材料、机械汇总表（宿舍视频）" sheetId="107" r:id="rId25"/>
    <sheet name="E.1.2  单位工程清单汇总表（直饮水）" sheetId="108" r:id="rId26"/>
    <sheet name="E.2.1-1  分部分项工程项目清单计价表（直饮水）" sheetId="109" r:id="rId27"/>
    <sheet name="E.3.1  措施项目清单计价表（直饮水）" sheetId="110" r:id="rId28"/>
    <sheet name="E.4.1  其他项目清单计价表（直饮水）" sheetId="111" r:id="rId29"/>
    <sheet name="E.12.1 人工、材料、机械汇总表（直饮水）" sheetId="112" r:id="rId30"/>
    <sheet name="采购实施计划表" sheetId="113" r:id="rId31"/>
  </sheets>
  <definedNames>
    <definedName name="_xlnm._FilterDatabase" localSheetId="1" hidden="1">'功能室汇总表 '!$A$3:$I$46</definedName>
    <definedName name="_xlnm._FilterDatabase" localSheetId="3" hidden="1">'教育教学常规 '!$A$3:$I$52</definedName>
    <definedName name="_xlnm._FilterDatabase" localSheetId="4" hidden="1">一楼厨房!$A$2:$I$149</definedName>
    <definedName name="_xlnm._FilterDatabase" localSheetId="5" hidden="1">'二 楼厨房'!$A$2:$I$121</definedName>
    <definedName name="_xlnm._FilterDatabase" localSheetId="6" hidden="1">一楼抽排系统!$A$2:$J$75</definedName>
    <definedName name="修改21">#REF!</definedName>
    <definedName name="修改19">#REF!</definedName>
    <definedName name="_xlnm.Print_Titles" localSheetId="4">一楼厨房!$1:$2</definedName>
    <definedName name="_xlnm.Print_Titles" localSheetId="5">'二 楼厨房'!$1:$2</definedName>
    <definedName name="_xlnm.Print_Titles" localSheetId="7">二楼抽排系统!$1:$2</definedName>
    <definedName name="_xlnm.Print_Area" localSheetId="4">一楼厨房!$A$1:$I$149</definedName>
    <definedName name="_xlnm.Print_Area" localSheetId="6">一楼抽排系统!$A$1:$J$75</definedName>
    <definedName name="_xlnm.Print_Area" localSheetId="8">新风系统!$A$1:$I$5</definedName>
    <definedName name="_xlnm.Print_Area" localSheetId="9">图书及图书设备!$A$1:$G$7</definedName>
    <definedName name="_xlnm.Print_Area" localSheetId="5">'二 楼厨房'!$A$1:$I$121</definedName>
    <definedName name="_xlnm.Print_Area" localSheetId="7">二楼抽排系统!$A$1:$J$74</definedName>
    <definedName name="_xlnm.Print_Area" localSheetId="0">采购汇总表!$A$1:$D$15</definedName>
    <definedName name="修改21" localSheetId="10">#REF!</definedName>
    <definedName name="修改19" localSheetId="10">#REF!</definedName>
    <definedName name="_xlnm.Print_Area" localSheetId="10">办公电脑及打印复印机!$A$1:$G$12</definedName>
    <definedName name="修改21" localSheetId="11">#REF!</definedName>
    <definedName name="修改19" localSheetId="11">#REF!</definedName>
    <definedName name="_xlnm.Print_Titles" localSheetId="11">档案室!#REF!</definedName>
    <definedName name="_xlnm.Print_Area" localSheetId="11">档案室!$A$1:$G$21</definedName>
    <definedName name="修改21" localSheetId="12">#REF!</definedName>
    <definedName name="修改19" localSheetId="12">#REF!</definedName>
    <definedName name="_xlnm.Print_Titles" localSheetId="12">体育器材!$1:$2</definedName>
    <definedName name="_xlnm.Print_Area" localSheetId="12">体育器材!$A$1:$G$112</definedName>
    <definedName name="修改21" localSheetId="13">#REF!</definedName>
    <definedName name="修改19" localSheetId="13">#REF!</definedName>
    <definedName name="_xlnm.Print_Titles" localSheetId="13">音乐器材!$1:$3</definedName>
    <definedName name="_xlnm.Print_Area" localSheetId="13">音乐器材!$A$1:$G$65</definedName>
    <definedName name="修改21" localSheetId="14">#REF!</definedName>
    <definedName name="修改19" localSheetId="14">#REF!</definedName>
    <definedName name="_xlnm.Print_Area" localSheetId="14">书院!$A$1:$H$32</definedName>
    <definedName name="_xlnm.Print_Titles" localSheetId="1">'功能室汇总表 '!$1:$3</definedName>
    <definedName name="_xlnm.Print_Area" localSheetId="1">'功能室汇总表 '!$A$1:$H$46</definedName>
    <definedName name="_xlnm.Print_Titles" localSheetId="3">'教育教学常规 '!$1:$3</definedName>
    <definedName name="_xlnm.Print_Area" localSheetId="3">'教育教学常规 '!$A$1:$H$52</definedName>
    <definedName name="_xlnm.Print_Titles" localSheetId="6">一楼抽排系统!$1:$2</definedName>
    <definedName name="_xlnm.Print_Titles" localSheetId="10">办公电脑及打印复印机!$1:$2</definedName>
    <definedName name="_xlnm.Print_Titles" localSheetId="14">书院!$1:$2</definedName>
    <definedName name="_xlnm._FilterDatabase" localSheetId="7" hidden="1">二楼抽排系统!$A$1:$J$79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6" name="ID_19BC69F6FC874131A9807D796654A133" descr="clipboard/drawings/NULL"/>
        <xdr:cNvPicPr>
          <a:picLocks noChangeAspect="1"/>
        </xdr:cNvPicPr>
      </xdr:nvPicPr>
      <xdr:blipFill>
        <a:blip r:embed="rId1" r:link="rId2"/>
        <a:stretch>
          <a:fillRect/>
        </a:stretch>
      </xdr:blipFill>
      <xdr:spPr>
        <a:xfrm>
          <a:off x="10443845" y="3027045"/>
          <a:ext cx="565150" cy="464185"/>
        </a:xfrm>
        <a:prstGeom prst="rect">
          <a:avLst/>
        </a:prstGeom>
        <a:noFill/>
        <a:ln w="9525">
          <a:noFill/>
        </a:ln>
      </xdr:spPr>
    </xdr:pic>
  </etc:cellImage>
  <etc:cellImage>
    <xdr:pic>
      <xdr:nvPicPr>
        <xdr:cNvPr id="14" name="ID_B0AE6EAA71C544128F28166C8B2732EB"/>
        <xdr:cNvPicPr>
          <a:picLocks noChangeAspect="1"/>
        </xdr:cNvPicPr>
      </xdr:nvPicPr>
      <xdr:blipFill>
        <a:blip r:embed="rId3"/>
        <a:stretch>
          <a:fillRect/>
        </a:stretch>
      </xdr:blipFill>
      <xdr:spPr>
        <a:xfrm>
          <a:off x="9195435" y="43081575"/>
          <a:ext cx="1080135" cy="1080135"/>
        </a:xfrm>
        <a:prstGeom prst="rect">
          <a:avLst/>
        </a:prstGeom>
        <a:noFill/>
        <a:ln w="9525">
          <a:noFill/>
        </a:ln>
      </xdr:spPr>
    </xdr:pic>
  </etc:cellImage>
  <etc:cellImage>
    <xdr:pic>
      <xdr:nvPicPr>
        <xdr:cNvPr id="44" name="ID_CD0C9C31805246E4A48E46CA952C372F"/>
        <xdr:cNvPicPr>
          <a:picLocks noChangeAspect="1"/>
        </xdr:cNvPicPr>
      </xdr:nvPicPr>
      <xdr:blipFill>
        <a:blip r:embed="rId4"/>
        <a:stretch>
          <a:fillRect/>
        </a:stretch>
      </xdr:blipFill>
      <xdr:spPr>
        <a:xfrm>
          <a:off x="9151620" y="5061585"/>
          <a:ext cx="1080135" cy="1080135"/>
        </a:xfrm>
        <a:prstGeom prst="rect">
          <a:avLst/>
        </a:prstGeom>
        <a:noFill/>
        <a:ln w="9525">
          <a:noFill/>
        </a:ln>
      </xdr:spPr>
    </xdr:pic>
  </etc:cellImage>
  <etc:cellImage>
    <xdr:pic>
      <xdr:nvPicPr>
        <xdr:cNvPr id="9" name="ID_0936FB324F9848768A65BCF823D76F2D"/>
        <xdr:cNvPicPr>
          <a:picLocks noChangeAspect="1"/>
        </xdr:cNvPicPr>
      </xdr:nvPicPr>
      <xdr:blipFill>
        <a:blip r:embed="rId5"/>
        <a:stretch>
          <a:fillRect/>
        </a:stretch>
      </xdr:blipFill>
      <xdr:spPr>
        <a:xfrm>
          <a:off x="6297295" y="2857500"/>
          <a:ext cx="5810250" cy="4505325"/>
        </a:xfrm>
        <a:prstGeom prst="rect">
          <a:avLst/>
        </a:prstGeom>
        <a:noFill/>
        <a:ln w="9525">
          <a:noFill/>
        </a:ln>
      </xdr:spPr>
    </xdr:pic>
  </etc:cellImage>
  <etc:cellImage>
    <xdr:pic>
      <xdr:nvPicPr>
        <xdr:cNvPr id="4" name="ID_C754A71AB3CC453E8D6541D5D36C5F61" descr="单星水池"/>
        <xdr:cNvPicPr>
          <a:picLocks noChangeAspect="1"/>
        </xdr:cNvPicPr>
      </xdr:nvPicPr>
      <xdr:blipFill>
        <a:blip r:embed="rId6"/>
        <a:stretch>
          <a:fillRect/>
        </a:stretch>
      </xdr:blipFill>
      <xdr:spPr>
        <a:xfrm>
          <a:off x="8902065" y="923925"/>
          <a:ext cx="5977890" cy="5362575"/>
        </a:xfrm>
        <a:prstGeom prst="rect">
          <a:avLst/>
        </a:prstGeom>
      </xdr:spPr>
    </xdr:pic>
  </etc:cellImage>
  <etc:cellImage>
    <xdr:pic>
      <xdr:nvPicPr>
        <xdr:cNvPr id="41" name="ID_E171D6371C204ADC94BE4012D1B391CA"/>
        <xdr:cNvPicPr>
          <a:picLocks noChangeAspect="1"/>
        </xdr:cNvPicPr>
      </xdr:nvPicPr>
      <xdr:blipFill>
        <a:blip r:embed="rId7"/>
        <a:stretch>
          <a:fillRect/>
        </a:stretch>
      </xdr:blipFill>
      <xdr:spPr>
        <a:xfrm>
          <a:off x="9154795" y="1729740"/>
          <a:ext cx="1080135" cy="1083310"/>
        </a:xfrm>
        <a:prstGeom prst="rect">
          <a:avLst/>
        </a:prstGeom>
        <a:noFill/>
        <a:ln w="9525">
          <a:noFill/>
        </a:ln>
      </xdr:spPr>
    </xdr:pic>
  </etc:cellImage>
  <etc:cellImage>
    <xdr:pic>
      <xdr:nvPicPr>
        <xdr:cNvPr id="40" name="ID_4F5FCEF7718943F9A857B526AB1ABEE4"/>
        <xdr:cNvPicPr>
          <a:picLocks noChangeAspect="1"/>
        </xdr:cNvPicPr>
      </xdr:nvPicPr>
      <xdr:blipFill>
        <a:blip r:embed="rId8"/>
        <a:stretch>
          <a:fillRect/>
        </a:stretch>
      </xdr:blipFill>
      <xdr:spPr>
        <a:xfrm>
          <a:off x="6297295" y="51167030"/>
          <a:ext cx="4248150" cy="4124325"/>
        </a:xfrm>
        <a:prstGeom prst="rect">
          <a:avLst/>
        </a:prstGeom>
        <a:noFill/>
        <a:ln w="9525">
          <a:noFill/>
        </a:ln>
      </xdr:spPr>
    </xdr:pic>
  </etc:cellImage>
  <etc:cellImage>
    <xdr:pic>
      <xdr:nvPicPr>
        <xdr:cNvPr id="69469" name="ID_CC3ACEAF7A8C4E88BD6B4190C2767E1E"/>
        <xdr:cNvPicPr>
          <a:picLocks noChangeAspect="1"/>
        </xdr:cNvPicPr>
      </xdr:nvPicPr>
      <xdr:blipFill>
        <a:blip r:embed="rId9"/>
        <a:stretch>
          <a:fillRect/>
        </a:stretch>
      </xdr:blipFill>
      <xdr:spPr>
        <a:xfrm>
          <a:off x="10398125" y="7559040"/>
          <a:ext cx="528955" cy="515620"/>
        </a:xfrm>
        <a:prstGeom prst="rect">
          <a:avLst/>
        </a:prstGeom>
        <a:noFill/>
        <a:ln w="9525">
          <a:noFill/>
        </a:ln>
      </xdr:spPr>
    </xdr:pic>
  </etc:cellImage>
  <etc:cellImage>
    <xdr:pic>
      <xdr:nvPicPr>
        <xdr:cNvPr id="12" name="ID_011CE05B5C12496F8C59096CB28D1F62"/>
        <xdr:cNvPicPr>
          <a:picLocks noChangeAspect="1"/>
        </xdr:cNvPicPr>
      </xdr:nvPicPr>
      <xdr:blipFill>
        <a:blip r:embed="rId10"/>
        <a:stretch>
          <a:fillRect/>
        </a:stretch>
      </xdr:blipFill>
      <xdr:spPr>
        <a:xfrm>
          <a:off x="6297295" y="5906770"/>
          <a:ext cx="5724525" cy="5448300"/>
        </a:xfrm>
        <a:prstGeom prst="rect">
          <a:avLst/>
        </a:prstGeom>
        <a:noFill/>
        <a:ln w="9525">
          <a:noFill/>
        </a:ln>
      </xdr:spPr>
    </xdr:pic>
  </etc:cellImage>
  <etc:cellImage>
    <xdr:pic>
      <xdr:nvPicPr>
        <xdr:cNvPr id="26" name="ID_77E9857E214640948697FE3583ACD661"/>
        <xdr:cNvPicPr>
          <a:picLocks noChangeAspect="1"/>
        </xdr:cNvPicPr>
      </xdr:nvPicPr>
      <xdr:blipFill>
        <a:blip r:embed="rId11"/>
        <a:stretch>
          <a:fillRect/>
        </a:stretch>
      </xdr:blipFill>
      <xdr:spPr>
        <a:xfrm>
          <a:off x="6297295" y="37133530"/>
          <a:ext cx="6086475" cy="4743450"/>
        </a:xfrm>
        <a:prstGeom prst="rect">
          <a:avLst/>
        </a:prstGeom>
        <a:noFill/>
        <a:ln w="9525">
          <a:noFill/>
        </a:ln>
      </xdr:spPr>
    </xdr:pic>
  </etc:cellImage>
  <etc:cellImage>
    <xdr:pic>
      <xdr:nvPicPr>
        <xdr:cNvPr id="72" name="ID_28ADCC62E8C14623B193A164D7229D32"/>
        <xdr:cNvPicPr>
          <a:picLocks noChangeAspect="1"/>
        </xdr:cNvPicPr>
      </xdr:nvPicPr>
      <xdr:blipFill>
        <a:blip r:embed="rId12"/>
        <a:stretch>
          <a:fillRect/>
        </a:stretch>
      </xdr:blipFill>
      <xdr:spPr>
        <a:xfrm>
          <a:off x="9144635" y="16512540"/>
          <a:ext cx="855980" cy="861060"/>
        </a:xfrm>
        <a:prstGeom prst="rect">
          <a:avLst/>
        </a:prstGeom>
        <a:noFill/>
        <a:ln w="9525">
          <a:noFill/>
        </a:ln>
      </xdr:spPr>
    </xdr:pic>
  </etc:cellImage>
  <etc:cellImage>
    <xdr:pic>
      <xdr:nvPicPr>
        <xdr:cNvPr id="43" name="ID_F37585009282452C8FA1E2B8C8E26044"/>
        <xdr:cNvPicPr>
          <a:picLocks noChangeAspect="1"/>
        </xdr:cNvPicPr>
      </xdr:nvPicPr>
      <xdr:blipFill>
        <a:blip r:embed="rId13"/>
        <a:stretch>
          <a:fillRect/>
        </a:stretch>
      </xdr:blipFill>
      <xdr:spPr>
        <a:xfrm>
          <a:off x="9234805" y="3848735"/>
          <a:ext cx="1080135" cy="1080135"/>
        </a:xfrm>
        <a:prstGeom prst="rect">
          <a:avLst/>
        </a:prstGeom>
        <a:noFill/>
        <a:ln w="9525">
          <a:noFill/>
        </a:ln>
      </xdr:spPr>
    </xdr:pic>
  </etc:cellImage>
  <etc:cellImage>
    <xdr:pic>
      <xdr:nvPicPr>
        <xdr:cNvPr id="58" name="ID_900840387A5E47E6A047E2AAA01ABCC9"/>
        <xdr:cNvPicPr>
          <a:picLocks noChangeAspect="1"/>
        </xdr:cNvPicPr>
      </xdr:nvPicPr>
      <xdr:blipFill>
        <a:blip r:embed="rId14"/>
        <a:stretch>
          <a:fillRect/>
        </a:stretch>
      </xdr:blipFill>
      <xdr:spPr>
        <a:xfrm>
          <a:off x="9018270" y="969645"/>
          <a:ext cx="1066800" cy="847090"/>
        </a:xfrm>
        <a:prstGeom prst="rect">
          <a:avLst/>
        </a:prstGeom>
        <a:noFill/>
        <a:ln w="9525">
          <a:noFill/>
        </a:ln>
      </xdr:spPr>
    </xdr:pic>
  </etc:cellImage>
  <etc:cellImage>
    <xdr:pic>
      <xdr:nvPicPr>
        <xdr:cNvPr id="46" name="ID_614327B187F64E08848D4C2EAE30B7B1"/>
        <xdr:cNvPicPr>
          <a:picLocks noChangeAspect="1"/>
        </xdr:cNvPicPr>
      </xdr:nvPicPr>
      <xdr:blipFill>
        <a:blip r:embed="rId15"/>
        <a:stretch>
          <a:fillRect/>
        </a:stretch>
      </xdr:blipFill>
      <xdr:spPr>
        <a:xfrm>
          <a:off x="6297295" y="80288130"/>
          <a:ext cx="4029075" cy="3781425"/>
        </a:xfrm>
        <a:prstGeom prst="rect">
          <a:avLst/>
        </a:prstGeom>
        <a:noFill/>
        <a:ln w="9525">
          <a:noFill/>
        </a:ln>
      </xdr:spPr>
    </xdr:pic>
  </etc:cellImage>
  <etc:cellImage>
    <xdr:pic>
      <xdr:nvPicPr>
        <xdr:cNvPr id="57" name="ID_5A70418253ED4790B771B4AEC0B29FE0"/>
        <xdr:cNvPicPr>
          <a:picLocks noChangeAspect="1"/>
        </xdr:cNvPicPr>
      </xdr:nvPicPr>
      <xdr:blipFill>
        <a:blip r:embed="rId16"/>
        <a:stretch>
          <a:fillRect/>
        </a:stretch>
      </xdr:blipFill>
      <xdr:spPr>
        <a:xfrm>
          <a:off x="10430510" y="4257040"/>
          <a:ext cx="591820" cy="353695"/>
        </a:xfrm>
        <a:prstGeom prst="rect">
          <a:avLst/>
        </a:prstGeom>
        <a:noFill/>
        <a:ln w="9525">
          <a:noFill/>
        </a:ln>
      </xdr:spPr>
    </xdr:pic>
  </etc:cellImage>
  <etc:cellImage>
    <xdr:pic>
      <xdr:nvPicPr>
        <xdr:cNvPr id="18" name="ID_F205D3A9104D42D382A08903D4C614B4"/>
        <xdr:cNvPicPr>
          <a:picLocks noChangeAspect="1"/>
        </xdr:cNvPicPr>
      </xdr:nvPicPr>
      <xdr:blipFill>
        <a:blip r:embed="rId17"/>
        <a:stretch>
          <a:fillRect/>
        </a:stretch>
      </xdr:blipFill>
      <xdr:spPr>
        <a:xfrm>
          <a:off x="9248775" y="37581205"/>
          <a:ext cx="1080135" cy="1083310"/>
        </a:xfrm>
        <a:prstGeom prst="rect">
          <a:avLst/>
        </a:prstGeom>
        <a:noFill/>
        <a:ln w="9525">
          <a:noFill/>
        </a:ln>
      </xdr:spPr>
    </xdr:pic>
  </etc:cellImage>
  <etc:cellImage>
    <xdr:pic>
      <xdr:nvPicPr>
        <xdr:cNvPr id="42" name="ID_D836931550B646639824A1E97D49F70A"/>
        <xdr:cNvPicPr>
          <a:picLocks noChangeAspect="1"/>
        </xdr:cNvPicPr>
      </xdr:nvPicPr>
      <xdr:blipFill>
        <a:blip r:embed="rId18"/>
        <a:stretch>
          <a:fillRect/>
        </a:stretch>
      </xdr:blipFill>
      <xdr:spPr>
        <a:xfrm>
          <a:off x="9149715" y="2658745"/>
          <a:ext cx="1080135" cy="1080135"/>
        </a:xfrm>
        <a:prstGeom prst="rect">
          <a:avLst/>
        </a:prstGeom>
        <a:noFill/>
        <a:ln w="9525">
          <a:noFill/>
        </a:ln>
      </xdr:spPr>
    </xdr:pic>
  </etc:cellImage>
  <etc:cellImage>
    <xdr:pic>
      <xdr:nvPicPr>
        <xdr:cNvPr id="13" name="ID_9DD3285712D047F09158EE22674984A8"/>
        <xdr:cNvPicPr>
          <a:picLocks noChangeAspect="1"/>
        </xdr:cNvPicPr>
      </xdr:nvPicPr>
      <xdr:blipFill>
        <a:blip r:embed="rId19"/>
        <a:stretch>
          <a:fillRect/>
        </a:stretch>
      </xdr:blipFill>
      <xdr:spPr>
        <a:xfrm>
          <a:off x="6297295" y="12115165"/>
          <a:ext cx="5257800" cy="4953000"/>
        </a:xfrm>
        <a:prstGeom prst="rect">
          <a:avLst/>
        </a:prstGeom>
        <a:noFill/>
        <a:ln w="9525">
          <a:noFill/>
        </a:ln>
      </xdr:spPr>
    </xdr:pic>
  </etc:cellImage>
  <etc:cellImage>
    <xdr:pic>
      <xdr:nvPicPr>
        <xdr:cNvPr id="33" name="ID_A5736B6BB750406699EE92A64720740D"/>
        <xdr:cNvPicPr>
          <a:picLocks noChangeAspect="1"/>
        </xdr:cNvPicPr>
      </xdr:nvPicPr>
      <xdr:blipFill>
        <a:blip r:embed="rId20"/>
        <a:stretch>
          <a:fillRect/>
        </a:stretch>
      </xdr:blipFill>
      <xdr:spPr>
        <a:xfrm>
          <a:off x="9119235" y="18309590"/>
          <a:ext cx="1080135" cy="1080135"/>
        </a:xfrm>
        <a:prstGeom prst="rect">
          <a:avLst/>
        </a:prstGeom>
        <a:noFill/>
        <a:ln w="9525">
          <a:noFill/>
        </a:ln>
      </xdr:spPr>
    </xdr:pic>
  </etc:cellImage>
  <etc:cellImage>
    <xdr:pic>
      <xdr:nvPicPr>
        <xdr:cNvPr id="15" name="ID_7F65AE070ED24661905C4E341F30D6E6"/>
        <xdr:cNvPicPr>
          <a:picLocks noChangeAspect="1"/>
        </xdr:cNvPicPr>
      </xdr:nvPicPr>
      <xdr:blipFill>
        <a:blip r:embed="rId21"/>
        <a:stretch>
          <a:fillRect/>
        </a:stretch>
      </xdr:blipFill>
      <xdr:spPr>
        <a:xfrm>
          <a:off x="6297295" y="15302865"/>
          <a:ext cx="5381625" cy="5229225"/>
        </a:xfrm>
        <a:prstGeom prst="rect">
          <a:avLst/>
        </a:prstGeom>
        <a:noFill/>
        <a:ln w="9525">
          <a:noFill/>
        </a:ln>
      </xdr:spPr>
    </xdr:pic>
  </etc:cellImage>
  <etc:cellImage>
    <xdr:pic>
      <xdr:nvPicPr>
        <xdr:cNvPr id="23" name="ID_FBCE887129A24D81B6405AFB8BAB45C9"/>
        <xdr:cNvPicPr>
          <a:picLocks noChangeAspect="1"/>
        </xdr:cNvPicPr>
      </xdr:nvPicPr>
      <xdr:blipFill>
        <a:blip r:embed="rId22"/>
        <a:stretch>
          <a:fillRect/>
        </a:stretch>
      </xdr:blipFill>
      <xdr:spPr>
        <a:xfrm>
          <a:off x="10450830" y="23316565"/>
          <a:ext cx="2800350" cy="2562225"/>
        </a:xfrm>
        <a:prstGeom prst="rect">
          <a:avLst/>
        </a:prstGeom>
        <a:noFill/>
        <a:ln w="9525">
          <a:noFill/>
        </a:ln>
      </xdr:spPr>
    </xdr:pic>
  </etc:cellImage>
  <etc:cellImage>
    <xdr:pic>
      <xdr:nvPicPr>
        <xdr:cNvPr id="3" name="ID_672426F9F8884895B58258C70141CA62"/>
        <xdr:cNvPicPr>
          <a:picLocks noChangeAspect="1"/>
        </xdr:cNvPicPr>
      </xdr:nvPicPr>
      <xdr:blipFill>
        <a:blip r:embed="rId23"/>
        <a:stretch>
          <a:fillRect/>
        </a:stretch>
      </xdr:blipFill>
      <xdr:spPr>
        <a:xfrm>
          <a:off x="9007475" y="969010"/>
          <a:ext cx="944245" cy="932815"/>
        </a:xfrm>
        <a:prstGeom prst="rect">
          <a:avLst/>
        </a:prstGeom>
        <a:noFill/>
        <a:ln w="9525">
          <a:noFill/>
        </a:ln>
      </xdr:spPr>
    </xdr:pic>
  </etc:cellImage>
  <etc:cellImage>
    <xdr:pic>
      <xdr:nvPicPr>
        <xdr:cNvPr id="62" name="ID_2912ED4CC48549EBA097EE123E80FD49"/>
        <xdr:cNvPicPr>
          <a:picLocks noChangeAspect="1"/>
        </xdr:cNvPicPr>
      </xdr:nvPicPr>
      <xdr:blipFill>
        <a:blip r:embed="rId24"/>
        <a:stretch>
          <a:fillRect/>
        </a:stretch>
      </xdr:blipFill>
      <xdr:spPr>
        <a:xfrm>
          <a:off x="9135110" y="969645"/>
          <a:ext cx="823595" cy="578485"/>
        </a:xfrm>
        <a:prstGeom prst="rect">
          <a:avLst/>
        </a:prstGeom>
        <a:noFill/>
        <a:ln w="9525">
          <a:noFill/>
        </a:ln>
      </xdr:spPr>
    </xdr:pic>
  </etc:cellImage>
  <etc:cellImage>
    <xdr:pic>
      <xdr:nvPicPr>
        <xdr:cNvPr id="30" name="ID_159031BE4AEE4524BF8761882EB225B4"/>
        <xdr:cNvPicPr>
          <a:picLocks noChangeAspect="1"/>
        </xdr:cNvPicPr>
      </xdr:nvPicPr>
      <xdr:blipFill>
        <a:blip r:embed="rId25"/>
        <a:stretch>
          <a:fillRect/>
        </a:stretch>
      </xdr:blipFill>
      <xdr:spPr>
        <a:xfrm>
          <a:off x="9153525" y="22934930"/>
          <a:ext cx="1080135" cy="1083310"/>
        </a:xfrm>
        <a:prstGeom prst="rect">
          <a:avLst/>
        </a:prstGeom>
        <a:noFill/>
        <a:ln w="9525">
          <a:noFill/>
        </a:ln>
      </xdr:spPr>
    </xdr:pic>
  </etc:cellImage>
  <etc:cellImage>
    <xdr:pic>
      <xdr:nvPicPr>
        <xdr:cNvPr id="54" name="ID_7DDECDBCDA384C41B41BC3D4046CAF7F"/>
        <xdr:cNvPicPr>
          <a:picLocks noChangeAspect="1"/>
        </xdr:cNvPicPr>
      </xdr:nvPicPr>
      <xdr:blipFill>
        <a:blip r:embed="rId26"/>
        <a:stretch>
          <a:fillRect/>
        </a:stretch>
      </xdr:blipFill>
      <xdr:spPr>
        <a:xfrm>
          <a:off x="8895715" y="14935200"/>
          <a:ext cx="1467485" cy="1078865"/>
        </a:xfrm>
        <a:prstGeom prst="rect">
          <a:avLst/>
        </a:prstGeom>
        <a:noFill/>
        <a:ln w="9525">
          <a:noFill/>
        </a:ln>
      </xdr:spPr>
    </xdr:pic>
  </etc:cellImage>
  <etc:cellImage>
    <xdr:pic>
      <xdr:nvPicPr>
        <xdr:cNvPr id="84" name="ID_666B2D67D65047348FC0AD3221417021"/>
        <xdr:cNvPicPr>
          <a:picLocks noChangeAspect="1"/>
        </xdr:cNvPicPr>
      </xdr:nvPicPr>
      <xdr:blipFill>
        <a:blip r:embed="rId27"/>
        <a:stretch>
          <a:fillRect/>
        </a:stretch>
      </xdr:blipFill>
      <xdr:spPr>
        <a:xfrm>
          <a:off x="6297295" y="12763500"/>
          <a:ext cx="3705225" cy="4257675"/>
        </a:xfrm>
        <a:prstGeom prst="rect">
          <a:avLst/>
        </a:prstGeom>
        <a:noFill/>
        <a:ln w="9525">
          <a:noFill/>
        </a:ln>
      </xdr:spPr>
    </xdr:pic>
  </etc:cellImage>
  <etc:cellImage>
    <xdr:pic>
      <xdr:nvPicPr>
        <xdr:cNvPr id="35" name="ID_ABD30BC79B244BB19A280E6462A86CDA"/>
        <xdr:cNvPicPr>
          <a:picLocks noChangeAspect="1"/>
        </xdr:cNvPicPr>
      </xdr:nvPicPr>
      <xdr:blipFill>
        <a:blip r:embed="rId28"/>
        <a:stretch>
          <a:fillRect/>
        </a:stretch>
      </xdr:blipFill>
      <xdr:spPr>
        <a:xfrm>
          <a:off x="9274810" y="15593060"/>
          <a:ext cx="1080135" cy="1080135"/>
        </a:xfrm>
        <a:prstGeom prst="rect">
          <a:avLst/>
        </a:prstGeom>
        <a:noFill/>
        <a:ln w="9525">
          <a:noFill/>
        </a:ln>
      </xdr:spPr>
    </xdr:pic>
  </etc:cellImage>
  <etc:cellImage>
    <xdr:pic>
      <xdr:nvPicPr>
        <xdr:cNvPr id="38" name="ID_9561CD9ED0FA41B6834E4958B8DAC949"/>
        <xdr:cNvPicPr>
          <a:picLocks noChangeAspect="1"/>
        </xdr:cNvPicPr>
      </xdr:nvPicPr>
      <xdr:blipFill>
        <a:blip r:embed="rId29"/>
        <a:stretch>
          <a:fillRect/>
        </a:stretch>
      </xdr:blipFill>
      <xdr:spPr>
        <a:xfrm>
          <a:off x="9072245" y="11603355"/>
          <a:ext cx="1080135" cy="1080135"/>
        </a:xfrm>
        <a:prstGeom prst="rect">
          <a:avLst/>
        </a:prstGeom>
        <a:noFill/>
        <a:ln w="9525">
          <a:noFill/>
        </a:ln>
      </xdr:spPr>
    </xdr:pic>
  </etc:cellImage>
  <etc:cellImage>
    <xdr:pic>
      <xdr:nvPicPr>
        <xdr:cNvPr id="90" name="ID_F6C75B2ADB054FCE822F232232FE4900"/>
        <xdr:cNvPicPr>
          <a:picLocks noChangeAspect="1"/>
        </xdr:cNvPicPr>
      </xdr:nvPicPr>
      <xdr:blipFill>
        <a:blip r:embed="rId30"/>
        <a:stretch>
          <a:fillRect/>
        </a:stretch>
      </xdr:blipFill>
      <xdr:spPr>
        <a:xfrm>
          <a:off x="6297295" y="25400000"/>
          <a:ext cx="2160270" cy="1957705"/>
        </a:xfrm>
        <a:prstGeom prst="rect">
          <a:avLst/>
        </a:prstGeom>
        <a:noFill/>
        <a:ln w="9525">
          <a:noFill/>
        </a:ln>
      </xdr:spPr>
    </xdr:pic>
  </etc:cellImage>
  <etc:cellImage>
    <xdr:pic>
      <xdr:nvPicPr>
        <xdr:cNvPr id="7" name="ID_6164A29E024A44D48A5D78F2D4370E26"/>
        <xdr:cNvPicPr>
          <a:picLocks noChangeAspect="1"/>
        </xdr:cNvPicPr>
      </xdr:nvPicPr>
      <xdr:blipFill>
        <a:blip r:embed="rId31"/>
        <a:stretch>
          <a:fillRect/>
        </a:stretch>
      </xdr:blipFill>
      <xdr:spPr>
        <a:xfrm>
          <a:off x="7610475" y="1079500"/>
          <a:ext cx="18278475" cy="10287000"/>
        </a:xfrm>
        <a:prstGeom prst="rect">
          <a:avLst/>
        </a:prstGeom>
        <a:noFill/>
        <a:ln w="9525">
          <a:noFill/>
        </a:ln>
      </xdr:spPr>
    </xdr:pic>
  </etc:cellImage>
  <etc:cellImage>
    <xdr:pic>
      <xdr:nvPicPr>
        <xdr:cNvPr id="25" name="ID_19FA0883B7C54D7891C0590B8D38C28E"/>
        <xdr:cNvPicPr>
          <a:picLocks noChangeAspect="1"/>
        </xdr:cNvPicPr>
      </xdr:nvPicPr>
      <xdr:blipFill>
        <a:blip r:embed="rId32"/>
        <a:stretch>
          <a:fillRect/>
        </a:stretch>
      </xdr:blipFill>
      <xdr:spPr>
        <a:xfrm>
          <a:off x="9304655" y="29949140"/>
          <a:ext cx="1080135" cy="1083310"/>
        </a:xfrm>
        <a:prstGeom prst="rect">
          <a:avLst/>
        </a:prstGeom>
        <a:noFill/>
        <a:ln w="9525">
          <a:noFill/>
        </a:ln>
      </xdr:spPr>
    </xdr:pic>
  </etc:cellImage>
  <etc:cellImage>
    <xdr:pic>
      <xdr:nvPicPr>
        <xdr:cNvPr id="21" name="ID_1749158A14174E72A06FB0C75C2EA3D6"/>
        <xdr:cNvPicPr>
          <a:picLocks noChangeAspect="1"/>
        </xdr:cNvPicPr>
      </xdr:nvPicPr>
      <xdr:blipFill>
        <a:blip r:embed="rId33"/>
        <a:stretch>
          <a:fillRect/>
        </a:stretch>
      </xdr:blipFill>
      <xdr:spPr>
        <a:xfrm>
          <a:off x="6297295" y="31863665"/>
          <a:ext cx="1743075" cy="1638300"/>
        </a:xfrm>
        <a:prstGeom prst="rect">
          <a:avLst/>
        </a:prstGeom>
        <a:noFill/>
        <a:ln w="9525">
          <a:noFill/>
        </a:ln>
      </xdr:spPr>
    </xdr:pic>
  </etc:cellImage>
  <etc:cellImage>
    <xdr:pic>
      <xdr:nvPicPr>
        <xdr:cNvPr id="89" name="ID_A89609EE710D45F09DE2090E7D43D056"/>
        <xdr:cNvPicPr>
          <a:picLocks noChangeAspect="1"/>
        </xdr:cNvPicPr>
      </xdr:nvPicPr>
      <xdr:blipFill>
        <a:blip r:embed="rId34"/>
        <a:stretch>
          <a:fillRect/>
        </a:stretch>
      </xdr:blipFill>
      <xdr:spPr>
        <a:xfrm>
          <a:off x="9858375" y="5105400"/>
          <a:ext cx="2724150" cy="2343150"/>
        </a:xfrm>
        <a:prstGeom prst="rect">
          <a:avLst/>
        </a:prstGeom>
        <a:noFill/>
        <a:ln w="9525">
          <a:noFill/>
        </a:ln>
      </xdr:spPr>
    </xdr:pic>
  </etc:cellImage>
  <etc:cellImage>
    <xdr:pic>
      <xdr:nvPicPr>
        <xdr:cNvPr id="16" name="ID_752E03B60CBF4E6DB23E06A2E890B73B"/>
        <xdr:cNvPicPr>
          <a:picLocks noChangeAspect="1"/>
        </xdr:cNvPicPr>
      </xdr:nvPicPr>
      <xdr:blipFill>
        <a:blip r:embed="rId35"/>
        <a:stretch>
          <a:fillRect/>
        </a:stretch>
      </xdr:blipFill>
      <xdr:spPr>
        <a:xfrm>
          <a:off x="6297295" y="32320865"/>
          <a:ext cx="4362450" cy="3971925"/>
        </a:xfrm>
        <a:prstGeom prst="rect">
          <a:avLst/>
        </a:prstGeom>
        <a:noFill/>
        <a:ln w="9525">
          <a:noFill/>
        </a:ln>
      </xdr:spPr>
    </xdr:pic>
  </etc:cellImage>
  <etc:cellImage>
    <xdr:pic>
      <xdr:nvPicPr>
        <xdr:cNvPr id="22" name="ID_5FEEBAC21A2C4295AD2EFE071563D832"/>
        <xdr:cNvPicPr>
          <a:picLocks noChangeAspect="1"/>
        </xdr:cNvPicPr>
      </xdr:nvPicPr>
      <xdr:blipFill>
        <a:blip r:embed="rId36"/>
        <a:stretch>
          <a:fillRect/>
        </a:stretch>
      </xdr:blipFill>
      <xdr:spPr>
        <a:xfrm>
          <a:off x="6297295" y="36676330"/>
          <a:ext cx="5791200" cy="4600575"/>
        </a:xfrm>
        <a:prstGeom prst="rect">
          <a:avLst/>
        </a:prstGeom>
        <a:noFill/>
        <a:ln w="9525">
          <a:noFill/>
        </a:ln>
      </xdr:spPr>
    </xdr:pic>
  </etc:cellImage>
  <etc:cellImage>
    <xdr:pic>
      <xdr:nvPicPr>
        <xdr:cNvPr id="29" name="ID_512B7F289E574DDF857D66C0B34C6A63"/>
        <xdr:cNvPicPr>
          <a:picLocks noChangeAspect="1"/>
        </xdr:cNvPicPr>
      </xdr:nvPicPr>
      <xdr:blipFill>
        <a:blip r:embed="rId37"/>
        <a:stretch>
          <a:fillRect/>
        </a:stretch>
      </xdr:blipFill>
      <xdr:spPr>
        <a:xfrm>
          <a:off x="6297295" y="39673530"/>
          <a:ext cx="4429125" cy="3790950"/>
        </a:xfrm>
        <a:prstGeom prst="rect">
          <a:avLst/>
        </a:prstGeom>
        <a:noFill/>
        <a:ln w="9525">
          <a:noFill/>
        </a:ln>
      </xdr:spPr>
    </xdr:pic>
  </etc:cellImage>
  <etc:cellImage>
    <xdr:pic>
      <xdr:nvPicPr>
        <xdr:cNvPr id="69512" name="ID_67CA3330530045249DEE7E201191FD96"/>
        <xdr:cNvPicPr>
          <a:picLocks noChangeAspect="1"/>
        </xdr:cNvPicPr>
      </xdr:nvPicPr>
      <xdr:blipFill>
        <a:blip r:embed="rId38"/>
        <a:stretch>
          <a:fillRect/>
        </a:stretch>
      </xdr:blipFill>
      <xdr:spPr>
        <a:xfrm>
          <a:off x="10426065" y="56482615"/>
          <a:ext cx="561340" cy="513715"/>
        </a:xfrm>
        <a:prstGeom prst="rect">
          <a:avLst/>
        </a:prstGeom>
        <a:noFill/>
        <a:ln w="9525">
          <a:noFill/>
        </a:ln>
      </xdr:spPr>
    </xdr:pic>
  </etc:cellImage>
  <etc:cellImage>
    <xdr:pic>
      <xdr:nvPicPr>
        <xdr:cNvPr id="37" name="ID_8D412A03EB6C431A802B9D7F2FE2F1CC"/>
        <xdr:cNvPicPr>
          <a:picLocks noChangeAspect="1"/>
        </xdr:cNvPicPr>
      </xdr:nvPicPr>
      <xdr:blipFill>
        <a:blip r:embed="rId25"/>
        <a:stretch>
          <a:fillRect/>
        </a:stretch>
      </xdr:blipFill>
      <xdr:spPr>
        <a:xfrm>
          <a:off x="9153525" y="12574905"/>
          <a:ext cx="1080135" cy="1080135"/>
        </a:xfrm>
        <a:prstGeom prst="rect">
          <a:avLst/>
        </a:prstGeom>
        <a:noFill/>
        <a:ln w="9525">
          <a:noFill/>
        </a:ln>
      </xdr:spPr>
    </xdr:pic>
  </etc:cellImage>
  <etc:cellImage>
    <xdr:pic>
      <xdr:nvPicPr>
        <xdr:cNvPr id="79" name="ID_3CAAF743CABB4A4EB52F1AB5AFE2A5DB"/>
        <xdr:cNvPicPr>
          <a:picLocks noChangeAspect="1"/>
        </xdr:cNvPicPr>
      </xdr:nvPicPr>
      <xdr:blipFill>
        <a:blip r:embed="rId39"/>
        <a:stretch>
          <a:fillRect/>
        </a:stretch>
      </xdr:blipFill>
      <xdr:spPr>
        <a:xfrm>
          <a:off x="6297295" y="88265000"/>
          <a:ext cx="3057525" cy="3743325"/>
        </a:xfrm>
        <a:prstGeom prst="rect">
          <a:avLst/>
        </a:prstGeom>
        <a:noFill/>
        <a:ln w="9525">
          <a:noFill/>
        </a:ln>
      </xdr:spPr>
    </xdr:pic>
  </etc:cellImage>
  <etc:cellImage>
    <xdr:pic>
      <xdr:nvPicPr>
        <xdr:cNvPr id="48" name="ID_E223FDE784FC4DE3ACCCD72A2B3109F6"/>
        <xdr:cNvPicPr>
          <a:picLocks noChangeAspect="1"/>
        </xdr:cNvPicPr>
      </xdr:nvPicPr>
      <xdr:blipFill>
        <a:blip r:embed="rId40"/>
        <a:stretch>
          <a:fillRect/>
        </a:stretch>
      </xdr:blipFill>
      <xdr:spPr>
        <a:xfrm>
          <a:off x="8895715" y="71831200"/>
          <a:ext cx="563245" cy="876935"/>
        </a:xfrm>
        <a:prstGeom prst="rect">
          <a:avLst/>
        </a:prstGeom>
        <a:noFill/>
        <a:ln w="9525">
          <a:noFill/>
        </a:ln>
      </xdr:spPr>
    </xdr:pic>
  </etc:cellImage>
  <etc:cellImage>
    <xdr:pic>
      <xdr:nvPicPr>
        <xdr:cNvPr id="32" name="ID_A84293F121024B80A74CE7E7BC699218"/>
        <xdr:cNvPicPr>
          <a:picLocks noChangeAspect="1"/>
        </xdr:cNvPicPr>
      </xdr:nvPicPr>
      <xdr:blipFill>
        <a:blip r:embed="rId41"/>
        <a:stretch>
          <a:fillRect/>
        </a:stretch>
      </xdr:blipFill>
      <xdr:spPr>
        <a:xfrm>
          <a:off x="6297295" y="44131230"/>
          <a:ext cx="5143500" cy="3695700"/>
        </a:xfrm>
        <a:prstGeom prst="rect">
          <a:avLst/>
        </a:prstGeom>
        <a:noFill/>
        <a:ln w="9525">
          <a:noFill/>
        </a:ln>
      </xdr:spPr>
    </xdr:pic>
  </etc:cellImage>
  <etc:cellImage>
    <xdr:pic>
      <xdr:nvPicPr>
        <xdr:cNvPr id="31" name="ID_B562A5B495924E12A3FED5BB69ED3971"/>
        <xdr:cNvPicPr>
          <a:picLocks noChangeAspect="1"/>
        </xdr:cNvPicPr>
      </xdr:nvPicPr>
      <xdr:blipFill>
        <a:blip r:embed="rId42"/>
        <a:stretch>
          <a:fillRect/>
        </a:stretch>
      </xdr:blipFill>
      <xdr:spPr>
        <a:xfrm>
          <a:off x="9145905" y="21700490"/>
          <a:ext cx="1080135" cy="1083310"/>
        </a:xfrm>
        <a:prstGeom prst="rect">
          <a:avLst/>
        </a:prstGeom>
        <a:noFill/>
        <a:ln w="9525">
          <a:noFill/>
        </a:ln>
      </xdr:spPr>
    </xdr:pic>
  </etc:cellImage>
  <etc:cellImage>
    <xdr:pic>
      <xdr:nvPicPr>
        <xdr:cNvPr id="88" name="ID_826AE00940264303B69DFB1FFFF0707F"/>
        <xdr:cNvPicPr>
          <a:picLocks noChangeAspect="1"/>
        </xdr:cNvPicPr>
      </xdr:nvPicPr>
      <xdr:blipFill>
        <a:blip r:embed="rId43"/>
        <a:stretch>
          <a:fillRect/>
        </a:stretch>
      </xdr:blipFill>
      <xdr:spPr>
        <a:xfrm>
          <a:off x="6309360" y="5956300"/>
          <a:ext cx="2266950" cy="1800225"/>
        </a:xfrm>
        <a:prstGeom prst="rect">
          <a:avLst/>
        </a:prstGeom>
        <a:noFill/>
        <a:ln w="9525">
          <a:noFill/>
        </a:ln>
      </xdr:spPr>
    </xdr:pic>
  </etc:cellImage>
  <etc:cellImage>
    <xdr:pic>
      <xdr:nvPicPr>
        <xdr:cNvPr id="34" name="ID_E820746FA40346A383B66E66876A8FD1"/>
        <xdr:cNvPicPr>
          <a:picLocks noChangeAspect="1"/>
        </xdr:cNvPicPr>
      </xdr:nvPicPr>
      <xdr:blipFill>
        <a:blip r:embed="rId44"/>
        <a:stretch>
          <a:fillRect/>
        </a:stretch>
      </xdr:blipFill>
      <xdr:spPr>
        <a:xfrm>
          <a:off x="6297295" y="45502830"/>
          <a:ext cx="5295900" cy="5514975"/>
        </a:xfrm>
        <a:prstGeom prst="rect">
          <a:avLst/>
        </a:prstGeom>
        <a:noFill/>
        <a:ln w="9525">
          <a:noFill/>
        </a:ln>
      </xdr:spPr>
    </xdr:pic>
  </etc:cellImage>
  <etc:cellImage>
    <xdr:pic>
      <xdr:nvPicPr>
        <xdr:cNvPr id="49" name="ID_7706339FF7B148E89B7FF0A35ED513D3"/>
        <xdr:cNvPicPr>
          <a:picLocks noChangeAspect="1"/>
        </xdr:cNvPicPr>
      </xdr:nvPicPr>
      <xdr:blipFill>
        <a:blip r:embed="rId45"/>
        <a:stretch>
          <a:fillRect/>
        </a:stretch>
      </xdr:blipFill>
      <xdr:spPr>
        <a:xfrm>
          <a:off x="10450830" y="85139530"/>
          <a:ext cx="7658100" cy="5038725"/>
        </a:xfrm>
        <a:prstGeom prst="rect">
          <a:avLst/>
        </a:prstGeom>
        <a:noFill/>
        <a:ln w="9525">
          <a:noFill/>
        </a:ln>
      </xdr:spPr>
    </xdr:pic>
  </etc:cellImage>
  <etc:cellImage>
    <xdr:pic>
      <xdr:nvPicPr>
        <xdr:cNvPr id="63" name="ID_04F183DF786E488D859E30C9C318FB29"/>
        <xdr:cNvPicPr>
          <a:picLocks noChangeAspect="1"/>
        </xdr:cNvPicPr>
      </xdr:nvPicPr>
      <xdr:blipFill>
        <a:blip r:embed="rId46"/>
        <a:stretch>
          <a:fillRect/>
        </a:stretch>
      </xdr:blipFill>
      <xdr:spPr>
        <a:xfrm>
          <a:off x="9311005" y="68702555"/>
          <a:ext cx="1138555" cy="986790"/>
        </a:xfrm>
        <a:prstGeom prst="rect">
          <a:avLst/>
        </a:prstGeom>
        <a:noFill/>
        <a:ln w="9525">
          <a:noFill/>
        </a:ln>
      </xdr:spPr>
    </xdr:pic>
  </etc:cellImage>
  <etc:cellImage>
    <xdr:pic>
      <xdr:nvPicPr>
        <xdr:cNvPr id="47" name="ID_3D13D9CBF2B6409EB852C6038C634AD5"/>
        <xdr:cNvPicPr>
          <a:picLocks noChangeAspect="1"/>
        </xdr:cNvPicPr>
      </xdr:nvPicPr>
      <xdr:blipFill>
        <a:blip r:embed="rId47"/>
        <a:stretch>
          <a:fillRect/>
        </a:stretch>
      </xdr:blipFill>
      <xdr:spPr>
        <a:xfrm>
          <a:off x="6297295" y="73011030"/>
          <a:ext cx="4305300" cy="4448175"/>
        </a:xfrm>
        <a:prstGeom prst="rect">
          <a:avLst/>
        </a:prstGeom>
        <a:noFill/>
        <a:ln w="9525">
          <a:noFill/>
        </a:ln>
      </xdr:spPr>
    </xdr:pic>
  </etc:cellImage>
  <etc:cellImage>
    <xdr:pic>
      <xdr:nvPicPr>
        <xdr:cNvPr id="17" name="ID_947C02FF2617477C87E4178AD13EB5F9"/>
        <xdr:cNvPicPr>
          <a:picLocks noChangeAspect="1"/>
        </xdr:cNvPicPr>
      </xdr:nvPicPr>
      <xdr:blipFill>
        <a:blip r:embed="rId48"/>
        <a:stretch>
          <a:fillRect/>
        </a:stretch>
      </xdr:blipFill>
      <xdr:spPr>
        <a:xfrm>
          <a:off x="9124950" y="38898830"/>
          <a:ext cx="1080135" cy="1083310"/>
        </a:xfrm>
        <a:prstGeom prst="rect">
          <a:avLst/>
        </a:prstGeom>
        <a:noFill/>
        <a:ln w="9525">
          <a:noFill/>
        </a:ln>
      </xdr:spPr>
    </xdr:pic>
  </etc:cellImage>
  <etc:cellImage>
    <xdr:pic>
      <xdr:nvPicPr>
        <xdr:cNvPr id="5" name="ID_0C83C73D135E469D8333453F50C0263A"/>
        <xdr:cNvPicPr>
          <a:picLocks noChangeAspect="1"/>
        </xdr:cNvPicPr>
      </xdr:nvPicPr>
      <xdr:blipFill>
        <a:blip r:embed="rId49"/>
        <a:stretch>
          <a:fillRect/>
        </a:stretch>
      </xdr:blipFill>
      <xdr:spPr>
        <a:xfrm>
          <a:off x="9086850" y="55084980"/>
          <a:ext cx="1080135" cy="1080135"/>
        </a:xfrm>
        <a:prstGeom prst="rect">
          <a:avLst/>
        </a:prstGeom>
        <a:noFill/>
        <a:ln w="9525">
          <a:noFill/>
        </a:ln>
      </xdr:spPr>
    </xdr:pic>
  </etc:cellImage>
  <etc:cellImage>
    <xdr:pic>
      <xdr:nvPicPr>
        <xdr:cNvPr id="55" name="ID_F5B5B35F283C471D8952EBB98314B706"/>
        <xdr:cNvPicPr>
          <a:picLocks noChangeAspect="1"/>
        </xdr:cNvPicPr>
      </xdr:nvPicPr>
      <xdr:blipFill>
        <a:blip r:embed="rId50"/>
        <a:stretch>
          <a:fillRect/>
        </a:stretch>
      </xdr:blipFill>
      <xdr:spPr>
        <a:xfrm>
          <a:off x="8895715" y="54457600"/>
          <a:ext cx="798830" cy="707390"/>
        </a:xfrm>
        <a:prstGeom prst="rect">
          <a:avLst/>
        </a:prstGeom>
        <a:noFill/>
        <a:ln w="9525">
          <a:noFill/>
        </a:ln>
      </xdr:spPr>
    </xdr:pic>
  </etc:cellImage>
  <etc:cellImage>
    <xdr:pic>
      <xdr:nvPicPr>
        <xdr:cNvPr id="36" name="ID_BBC43951800D40CEB1FAB895CD15F5F8"/>
        <xdr:cNvPicPr>
          <a:picLocks noChangeAspect="1"/>
        </xdr:cNvPicPr>
      </xdr:nvPicPr>
      <xdr:blipFill>
        <a:blip r:embed="rId51"/>
        <a:stretch>
          <a:fillRect/>
        </a:stretch>
      </xdr:blipFill>
      <xdr:spPr>
        <a:xfrm>
          <a:off x="6297295" y="50709830"/>
          <a:ext cx="5029200" cy="4781550"/>
        </a:xfrm>
        <a:prstGeom prst="rect">
          <a:avLst/>
        </a:prstGeom>
        <a:noFill/>
        <a:ln w="9525">
          <a:noFill/>
        </a:ln>
      </xdr:spPr>
    </xdr:pic>
  </etc:cellImage>
  <etc:cellImage>
    <xdr:pic>
      <xdr:nvPicPr>
        <xdr:cNvPr id="39" name="ID_145A7AABB78947A0945720C05F8DAC86"/>
        <xdr:cNvPicPr>
          <a:picLocks noChangeAspect="1"/>
        </xdr:cNvPicPr>
      </xdr:nvPicPr>
      <xdr:blipFill>
        <a:blip r:embed="rId52"/>
        <a:stretch>
          <a:fillRect/>
        </a:stretch>
      </xdr:blipFill>
      <xdr:spPr>
        <a:xfrm>
          <a:off x="6297295" y="52538630"/>
          <a:ext cx="1733550" cy="1666875"/>
        </a:xfrm>
        <a:prstGeom prst="rect">
          <a:avLst/>
        </a:prstGeom>
        <a:noFill/>
        <a:ln w="9525">
          <a:noFill/>
        </a:ln>
      </xdr:spPr>
    </xdr:pic>
  </etc:cellImage>
  <etc:cellImage>
    <xdr:pic>
      <xdr:nvPicPr>
        <xdr:cNvPr id="87" name="ID_7C7DE40081DA4754A5A216199A1686C4" descr="3bea9b8d-7680-438e-80dd-13d85591fd26"/>
        <xdr:cNvPicPr>
          <a:picLocks noChangeAspect="1"/>
        </xdr:cNvPicPr>
      </xdr:nvPicPr>
      <xdr:blipFill>
        <a:blip r:embed="rId53"/>
        <a:stretch>
          <a:fillRect/>
        </a:stretch>
      </xdr:blipFill>
      <xdr:spPr>
        <a:xfrm>
          <a:off x="8527415" y="921385"/>
          <a:ext cx="4415155" cy="4038600"/>
        </a:xfrm>
        <a:prstGeom prst="rect">
          <a:avLst/>
        </a:prstGeom>
      </xdr:spPr>
    </xdr:pic>
  </etc:cellImage>
  <etc:cellImage>
    <xdr:pic>
      <xdr:nvPicPr>
        <xdr:cNvPr id="80" name="ID_09FEF021853D4E0980B9F038EF0402CC"/>
        <xdr:cNvPicPr>
          <a:picLocks noChangeAspect="1"/>
        </xdr:cNvPicPr>
      </xdr:nvPicPr>
      <xdr:blipFill>
        <a:blip r:embed="rId54"/>
        <a:stretch>
          <a:fillRect/>
        </a:stretch>
      </xdr:blipFill>
      <xdr:spPr>
        <a:xfrm>
          <a:off x="6297295" y="86995000"/>
          <a:ext cx="3686175" cy="4181475"/>
        </a:xfrm>
        <a:prstGeom prst="rect">
          <a:avLst/>
        </a:prstGeom>
        <a:noFill/>
        <a:ln w="9525">
          <a:noFill/>
        </a:ln>
      </xdr:spPr>
    </xdr:pic>
  </etc:cellImage>
  <etc:cellImage>
    <xdr:pic>
      <xdr:nvPicPr>
        <xdr:cNvPr id="53" name="ID_B620DDCDA6144D609F55819DA74A9B94"/>
        <xdr:cNvPicPr>
          <a:picLocks noChangeAspect="1"/>
        </xdr:cNvPicPr>
      </xdr:nvPicPr>
      <xdr:blipFill>
        <a:blip r:embed="rId55"/>
        <a:srcRect l="8414" t="11693" r="15866" b="5164"/>
        <a:stretch>
          <a:fillRect/>
        </a:stretch>
      </xdr:blipFill>
      <xdr:spPr>
        <a:xfrm>
          <a:off x="8965565" y="50800000"/>
          <a:ext cx="600075" cy="699770"/>
        </a:xfrm>
        <a:prstGeom prst="rect">
          <a:avLst/>
        </a:prstGeom>
        <a:noFill/>
        <a:ln w="9525">
          <a:noFill/>
        </a:ln>
      </xdr:spPr>
    </xdr:pic>
  </etc:cellImage>
  <etc:cellImage>
    <xdr:pic>
      <xdr:nvPicPr>
        <xdr:cNvPr id="2" name="ID_153D54C22A174DAA846994FEFDD8F885"/>
        <xdr:cNvPicPr>
          <a:picLocks noChangeAspect="1"/>
        </xdr:cNvPicPr>
      </xdr:nvPicPr>
      <xdr:blipFill>
        <a:blip r:embed="rId56"/>
        <a:stretch>
          <a:fillRect/>
        </a:stretch>
      </xdr:blipFill>
      <xdr:spPr>
        <a:xfrm>
          <a:off x="11720830" y="56731535"/>
          <a:ext cx="6238875" cy="4772025"/>
        </a:xfrm>
        <a:prstGeom prst="rect">
          <a:avLst/>
        </a:prstGeom>
        <a:noFill/>
        <a:ln w="9525">
          <a:noFill/>
        </a:ln>
      </xdr:spPr>
    </xdr:pic>
  </etc:cellImage>
  <etc:cellImage>
    <xdr:pic>
      <xdr:nvPicPr>
        <xdr:cNvPr id="11" name="ID_9E916FDEF93B4EB3B5512805FC19F312"/>
        <xdr:cNvPicPr>
          <a:picLocks noChangeAspect="1"/>
        </xdr:cNvPicPr>
      </xdr:nvPicPr>
      <xdr:blipFill>
        <a:blip r:embed="rId57"/>
        <a:stretch>
          <a:fillRect/>
        </a:stretch>
      </xdr:blipFill>
      <xdr:spPr>
        <a:xfrm>
          <a:off x="8895715" y="61315600"/>
          <a:ext cx="1212850" cy="614680"/>
        </a:xfrm>
        <a:prstGeom prst="rect">
          <a:avLst/>
        </a:prstGeom>
        <a:noFill/>
        <a:ln w="9525">
          <a:noFill/>
        </a:ln>
      </xdr:spPr>
    </xdr:pic>
  </etc:cellImage>
  <etc:cellImage>
    <xdr:pic>
      <xdr:nvPicPr>
        <xdr:cNvPr id="45" name="ID_1C247510CCFE48E69D1A5EB58224E132"/>
        <xdr:cNvPicPr>
          <a:picLocks noChangeAspect="1"/>
        </xdr:cNvPicPr>
      </xdr:nvPicPr>
      <xdr:blipFill>
        <a:blip r:embed="rId58"/>
        <a:stretch>
          <a:fillRect/>
        </a:stretch>
      </xdr:blipFill>
      <xdr:spPr>
        <a:xfrm>
          <a:off x="6297295" y="65873630"/>
          <a:ext cx="6200775" cy="5819775"/>
        </a:xfrm>
        <a:prstGeom prst="rect">
          <a:avLst/>
        </a:prstGeom>
        <a:noFill/>
        <a:ln w="9525">
          <a:noFill/>
        </a:ln>
      </xdr:spPr>
    </xdr:pic>
  </etc:cellImage>
  <etc:cellImage>
    <xdr:pic>
      <xdr:nvPicPr>
        <xdr:cNvPr id="74" name="ID_762CF5484F394C15BD260211A676932B"/>
        <xdr:cNvPicPr>
          <a:picLocks noChangeAspect="1"/>
        </xdr:cNvPicPr>
      </xdr:nvPicPr>
      <xdr:blipFill>
        <a:blip r:embed="rId59"/>
        <a:stretch>
          <a:fillRect/>
        </a:stretch>
      </xdr:blipFill>
      <xdr:spPr>
        <a:xfrm>
          <a:off x="8514080" y="33049845"/>
          <a:ext cx="5962650" cy="4991100"/>
        </a:xfrm>
        <a:prstGeom prst="rect">
          <a:avLst/>
        </a:prstGeom>
        <a:noFill/>
        <a:ln w="9525">
          <a:noFill/>
        </a:ln>
      </xdr:spPr>
    </xdr:pic>
  </etc:cellImage>
  <etc:cellImage>
    <xdr:pic>
      <xdr:nvPicPr>
        <xdr:cNvPr id="73" name="ID_90A8DB2021D9481C97AF66356302C910"/>
        <xdr:cNvPicPr>
          <a:picLocks noChangeAspect="1"/>
        </xdr:cNvPicPr>
      </xdr:nvPicPr>
      <xdr:blipFill>
        <a:blip r:embed="rId60"/>
        <a:stretch>
          <a:fillRect/>
        </a:stretch>
      </xdr:blipFill>
      <xdr:spPr>
        <a:xfrm>
          <a:off x="9372600" y="52208430"/>
          <a:ext cx="1081405" cy="1086485"/>
        </a:xfrm>
        <a:prstGeom prst="rect">
          <a:avLst/>
        </a:prstGeom>
        <a:noFill/>
        <a:ln w="9525">
          <a:noFill/>
        </a:ln>
      </xdr:spPr>
    </xdr:pic>
  </etc:cellImage>
  <etc:cellImage>
    <xdr:pic>
      <xdr:nvPicPr>
        <xdr:cNvPr id="71" name="ID_F9E52AF1517D4273979E753DC1BC6A44"/>
        <xdr:cNvPicPr>
          <a:picLocks noChangeAspect="1"/>
        </xdr:cNvPicPr>
      </xdr:nvPicPr>
      <xdr:blipFill>
        <a:blip r:embed="rId61"/>
        <a:stretch>
          <a:fillRect/>
        </a:stretch>
      </xdr:blipFill>
      <xdr:spPr>
        <a:xfrm>
          <a:off x="9050655" y="16703675"/>
          <a:ext cx="1080135" cy="1086485"/>
        </a:xfrm>
        <a:prstGeom prst="rect">
          <a:avLst/>
        </a:prstGeom>
        <a:noFill/>
        <a:ln w="9525">
          <a:noFill/>
        </a:ln>
      </xdr:spPr>
    </xdr:pic>
  </etc:cellImage>
  <etc:cellImage>
    <xdr:pic>
      <xdr:nvPicPr>
        <xdr:cNvPr id="75" name="ID_4A114386456146BD8EDF579B8279148C"/>
        <xdr:cNvPicPr>
          <a:picLocks noChangeAspect="1"/>
        </xdr:cNvPicPr>
      </xdr:nvPicPr>
      <xdr:blipFill>
        <a:blip r:embed="rId62"/>
        <a:stretch>
          <a:fillRect/>
        </a:stretch>
      </xdr:blipFill>
      <xdr:spPr>
        <a:xfrm>
          <a:off x="6297295" y="38290500"/>
          <a:ext cx="5581650" cy="5629275"/>
        </a:xfrm>
        <a:prstGeom prst="rect">
          <a:avLst/>
        </a:prstGeom>
        <a:noFill/>
        <a:ln w="9525">
          <a:noFill/>
        </a:ln>
      </xdr:spPr>
    </xdr:pic>
  </etc:cellImage>
  <etc:cellImage>
    <xdr:pic>
      <xdr:nvPicPr>
        <xdr:cNvPr id="91" name="ID_D8461FBD02A74FB2842550E86B9448A2"/>
        <xdr:cNvPicPr>
          <a:picLocks noChangeAspect="1"/>
        </xdr:cNvPicPr>
      </xdr:nvPicPr>
      <xdr:blipFill>
        <a:blip r:embed="rId63"/>
        <a:stretch>
          <a:fillRect/>
        </a:stretch>
      </xdr:blipFill>
      <xdr:spPr>
        <a:xfrm>
          <a:off x="10842625" y="7658100"/>
          <a:ext cx="2238375" cy="2047875"/>
        </a:xfrm>
        <a:prstGeom prst="rect">
          <a:avLst/>
        </a:prstGeom>
        <a:noFill/>
        <a:ln w="9525">
          <a:noFill/>
        </a:ln>
      </xdr:spPr>
    </xdr:pic>
  </etc:cellImage>
  <etc:cellImage>
    <xdr:pic>
      <xdr:nvPicPr>
        <xdr:cNvPr id="76" name="ID_97E21A2595364891B7C34D09055D775C"/>
        <xdr:cNvPicPr>
          <a:picLocks noChangeAspect="1"/>
        </xdr:cNvPicPr>
      </xdr:nvPicPr>
      <xdr:blipFill>
        <a:blip r:embed="rId64"/>
        <a:stretch>
          <a:fillRect/>
        </a:stretch>
      </xdr:blipFill>
      <xdr:spPr>
        <a:xfrm>
          <a:off x="8514080" y="4686300"/>
          <a:ext cx="6134100" cy="4524375"/>
        </a:xfrm>
        <a:prstGeom prst="rect">
          <a:avLst/>
        </a:prstGeom>
        <a:noFill/>
        <a:ln w="9525">
          <a:noFill/>
        </a:ln>
      </xdr:spPr>
    </xdr:pic>
  </etc:cellImage>
  <etc:cellImage>
    <xdr:pic>
      <xdr:nvPicPr>
        <xdr:cNvPr id="92" name="ID_805E284D121F457E9F1A34D6DF090278"/>
        <xdr:cNvPicPr>
          <a:picLocks noChangeAspect="1"/>
        </xdr:cNvPicPr>
      </xdr:nvPicPr>
      <xdr:blipFill>
        <a:blip r:embed="rId65"/>
        <a:stretch>
          <a:fillRect/>
        </a:stretch>
      </xdr:blipFill>
      <xdr:spPr>
        <a:xfrm>
          <a:off x="6297295" y="8509000"/>
          <a:ext cx="2724150" cy="2190750"/>
        </a:xfrm>
        <a:prstGeom prst="rect">
          <a:avLst/>
        </a:prstGeom>
        <a:noFill/>
        <a:ln w="9525">
          <a:noFill/>
        </a:ln>
      </xdr:spPr>
    </xdr:pic>
  </etc:cellImage>
  <etc:cellImage>
    <xdr:pic>
      <xdr:nvPicPr>
        <xdr:cNvPr id="86" name="ID_C415E77BBB524A3FBB071BEB7D9DC5D1"/>
        <xdr:cNvPicPr>
          <a:picLocks noChangeAspect="1"/>
        </xdr:cNvPicPr>
      </xdr:nvPicPr>
      <xdr:blipFill>
        <a:blip r:embed="rId66"/>
        <a:stretch>
          <a:fillRect/>
        </a:stretch>
      </xdr:blipFill>
      <xdr:spPr>
        <a:xfrm>
          <a:off x="6297295" y="25831800"/>
          <a:ext cx="5762625" cy="5372100"/>
        </a:xfrm>
        <a:prstGeom prst="rect">
          <a:avLst/>
        </a:prstGeom>
        <a:noFill/>
        <a:ln w="9525">
          <a:noFill/>
        </a:ln>
      </xdr:spPr>
    </xdr:pic>
  </etc:cellImage>
  <etc:cellImage>
    <xdr:pic>
      <xdr:nvPicPr>
        <xdr:cNvPr id="50" name="ID_593A3F525D9D43EDA50A0DA652168F08"/>
        <xdr:cNvPicPr>
          <a:picLocks noChangeAspect="1"/>
        </xdr:cNvPicPr>
      </xdr:nvPicPr>
      <xdr:blipFill>
        <a:blip r:embed="rId67"/>
        <a:stretch>
          <a:fillRect/>
        </a:stretch>
      </xdr:blipFill>
      <xdr:spPr>
        <a:xfrm>
          <a:off x="6297295" y="45058965"/>
          <a:ext cx="4505325" cy="4705350"/>
        </a:xfrm>
        <a:prstGeom prst="rect">
          <a:avLst/>
        </a:prstGeom>
        <a:noFill/>
        <a:ln w="9525">
          <a:noFill/>
        </a:ln>
      </xdr:spPr>
    </xdr:pic>
  </etc:cellImage>
  <etc:cellImage>
    <xdr:pic>
      <xdr:nvPicPr>
        <xdr:cNvPr id="59" name="ID_EE259FB0909B42A7AABEE81534C80A44"/>
        <xdr:cNvPicPr>
          <a:picLocks noChangeAspect="1"/>
        </xdr:cNvPicPr>
      </xdr:nvPicPr>
      <xdr:blipFill>
        <a:blip r:embed="rId68"/>
        <a:stretch>
          <a:fillRect/>
        </a:stretch>
      </xdr:blipFill>
      <xdr:spPr>
        <a:xfrm>
          <a:off x="6297295" y="45795565"/>
          <a:ext cx="5495925" cy="5695950"/>
        </a:xfrm>
        <a:prstGeom prst="rect">
          <a:avLst/>
        </a:prstGeom>
        <a:noFill/>
        <a:ln w="9525">
          <a:noFill/>
        </a:ln>
      </xdr:spPr>
    </xdr:pic>
  </etc:cellImage>
  <etc:cellImage>
    <xdr:pic>
      <xdr:nvPicPr>
        <xdr:cNvPr id="61" name="ID_54CE5D93AF9B48C180A0E2732AC66030"/>
        <xdr:cNvPicPr>
          <a:picLocks noChangeAspect="1"/>
        </xdr:cNvPicPr>
      </xdr:nvPicPr>
      <xdr:blipFill>
        <a:blip r:embed="rId69"/>
        <a:stretch>
          <a:fillRect/>
        </a:stretch>
      </xdr:blipFill>
      <xdr:spPr>
        <a:xfrm>
          <a:off x="8514080" y="15703550"/>
          <a:ext cx="5962650" cy="6038850"/>
        </a:xfrm>
        <a:prstGeom prst="rect">
          <a:avLst/>
        </a:prstGeom>
        <a:noFill/>
        <a:ln w="9525">
          <a:noFill/>
        </a:ln>
      </xdr:spPr>
    </xdr:pic>
  </etc:cellImage>
  <etc:cellImage>
    <xdr:pic>
      <xdr:nvPicPr>
        <xdr:cNvPr id="27" name="ID_06F21FD9C0B34AB59F2CC8A0BC3AE6E5"/>
        <xdr:cNvPicPr>
          <a:picLocks noChangeAspect="1"/>
        </xdr:cNvPicPr>
      </xdr:nvPicPr>
      <xdr:blipFill>
        <a:blip r:embed="rId32"/>
        <a:stretch>
          <a:fillRect/>
        </a:stretch>
      </xdr:blipFill>
      <xdr:spPr>
        <a:xfrm>
          <a:off x="9304655" y="27409140"/>
          <a:ext cx="1080135" cy="1083310"/>
        </a:xfrm>
        <a:prstGeom prst="rect">
          <a:avLst/>
        </a:prstGeom>
        <a:noFill/>
        <a:ln w="9525">
          <a:noFill/>
        </a:ln>
      </xdr:spPr>
    </xdr:pic>
  </etc:cellImage>
  <etc:cellImage>
    <xdr:pic>
      <xdr:nvPicPr>
        <xdr:cNvPr id="65" name="ID_B3FDFADF765B4E00AD23AD4D0388E08A"/>
        <xdr:cNvPicPr>
          <a:picLocks noChangeAspect="1"/>
        </xdr:cNvPicPr>
      </xdr:nvPicPr>
      <xdr:blipFill>
        <a:blip r:embed="rId70"/>
        <a:stretch>
          <a:fillRect/>
        </a:stretch>
      </xdr:blipFill>
      <xdr:spPr>
        <a:xfrm>
          <a:off x="8514080" y="13747750"/>
          <a:ext cx="7543800" cy="5610225"/>
        </a:xfrm>
        <a:prstGeom prst="rect">
          <a:avLst/>
        </a:prstGeom>
        <a:noFill/>
        <a:ln w="9525">
          <a:noFill/>
        </a:ln>
      </xdr:spPr>
    </xdr:pic>
  </etc:cellImage>
  <etc:cellImage>
    <xdr:pic>
      <xdr:nvPicPr>
        <xdr:cNvPr id="66" name="ID_BCB67D3E3F954180B066436748F10EE1"/>
        <xdr:cNvPicPr>
          <a:picLocks noChangeAspect="1"/>
        </xdr:cNvPicPr>
      </xdr:nvPicPr>
      <xdr:blipFill>
        <a:blip r:embed="rId71"/>
        <a:stretch>
          <a:fillRect/>
        </a:stretch>
      </xdr:blipFill>
      <xdr:spPr>
        <a:xfrm>
          <a:off x="8514080" y="11518900"/>
          <a:ext cx="3324225" cy="3324225"/>
        </a:xfrm>
        <a:prstGeom prst="rect">
          <a:avLst/>
        </a:prstGeom>
        <a:noFill/>
        <a:ln w="9525">
          <a:noFill/>
        </a:ln>
      </xdr:spPr>
    </xdr:pic>
  </etc:cellImage>
  <etc:cellImage>
    <xdr:pic>
      <xdr:nvPicPr>
        <xdr:cNvPr id="77" name="ID_F606C05217E0458EA63B6BAD025CB1EE"/>
        <xdr:cNvPicPr>
          <a:picLocks noChangeAspect="1"/>
        </xdr:cNvPicPr>
      </xdr:nvPicPr>
      <xdr:blipFill>
        <a:blip r:embed="rId72"/>
        <a:stretch>
          <a:fillRect/>
        </a:stretch>
      </xdr:blipFill>
      <xdr:spPr>
        <a:xfrm>
          <a:off x="6297295" y="83388200"/>
          <a:ext cx="5495925" cy="5191125"/>
        </a:xfrm>
        <a:prstGeom prst="rect">
          <a:avLst/>
        </a:prstGeom>
        <a:noFill/>
        <a:ln w="9525">
          <a:noFill/>
        </a:ln>
      </xdr:spPr>
    </xdr:pic>
  </etc:cellImage>
  <etc:cellImage>
    <xdr:pic>
      <xdr:nvPicPr>
        <xdr:cNvPr id="67" name="ID_1E13C617A234422DBA926E260A30D6E9"/>
        <xdr:cNvPicPr>
          <a:picLocks noChangeAspect="1"/>
        </xdr:cNvPicPr>
      </xdr:nvPicPr>
      <xdr:blipFill>
        <a:blip r:embed="rId73"/>
        <a:stretch>
          <a:fillRect/>
        </a:stretch>
      </xdr:blipFill>
      <xdr:spPr>
        <a:xfrm>
          <a:off x="7428865" y="29248735"/>
          <a:ext cx="924560" cy="1129665"/>
        </a:xfrm>
        <a:prstGeom prst="rect">
          <a:avLst/>
        </a:prstGeom>
        <a:noFill/>
        <a:ln w="9525">
          <a:noFill/>
        </a:ln>
      </xdr:spPr>
    </xdr:pic>
  </etc:cellImage>
  <etc:cellImage>
    <xdr:pic>
      <xdr:nvPicPr>
        <xdr:cNvPr id="60" name="ID_85429DEB886E4F489CF5ACFBBD2A5B44"/>
        <xdr:cNvPicPr>
          <a:picLocks noChangeAspect="1"/>
        </xdr:cNvPicPr>
      </xdr:nvPicPr>
      <xdr:blipFill>
        <a:blip r:embed="rId74"/>
        <a:stretch>
          <a:fillRect/>
        </a:stretch>
      </xdr:blipFill>
      <xdr:spPr>
        <a:xfrm>
          <a:off x="8514080" y="36463605"/>
          <a:ext cx="6000750" cy="5600700"/>
        </a:xfrm>
        <a:prstGeom prst="rect">
          <a:avLst/>
        </a:prstGeom>
        <a:noFill/>
        <a:ln w="9525">
          <a:noFill/>
        </a:ln>
      </xdr:spPr>
    </xdr:pic>
  </etc:cellImage>
  <etc:cellImage>
    <xdr:pic>
      <xdr:nvPicPr>
        <xdr:cNvPr id="78" name="ID_FC686CE190AE474C8033A6C7AB729F5A"/>
        <xdr:cNvPicPr>
          <a:picLocks noChangeAspect="1"/>
        </xdr:cNvPicPr>
      </xdr:nvPicPr>
      <xdr:blipFill>
        <a:blip r:embed="rId75"/>
        <a:stretch>
          <a:fillRect/>
        </a:stretch>
      </xdr:blipFill>
      <xdr:spPr>
        <a:xfrm>
          <a:off x="9752330" y="1384300"/>
          <a:ext cx="6200775" cy="5743575"/>
        </a:xfrm>
        <a:prstGeom prst="rect">
          <a:avLst/>
        </a:prstGeom>
        <a:noFill/>
        <a:ln w="9525">
          <a:noFill/>
        </a:ln>
      </xdr:spPr>
    </xdr:pic>
  </etc:cellImage>
  <etc:cellImage>
    <xdr:pic>
      <xdr:nvPicPr>
        <xdr:cNvPr id="6" name="ID_BCA3718394294F5F876280E30C4855BE"/>
        <xdr:cNvPicPr>
          <a:picLocks noChangeAspect="1"/>
        </xdr:cNvPicPr>
      </xdr:nvPicPr>
      <xdr:blipFill>
        <a:blip r:embed="rId76"/>
        <a:stretch>
          <a:fillRect/>
        </a:stretch>
      </xdr:blipFill>
      <xdr:spPr>
        <a:xfrm>
          <a:off x="8514080" y="5511800"/>
          <a:ext cx="6524625" cy="4733925"/>
        </a:xfrm>
        <a:prstGeom prst="rect">
          <a:avLst/>
        </a:prstGeom>
        <a:noFill/>
        <a:ln w="9525">
          <a:noFill/>
        </a:ln>
      </xdr:spPr>
    </xdr:pic>
  </etc:cellImage>
  <etc:cellImage>
    <xdr:pic>
      <xdr:nvPicPr>
        <xdr:cNvPr id="8" name="ID_6C826DDF8865408AA7B651834C051FE5"/>
        <xdr:cNvPicPr>
          <a:picLocks noChangeAspect="1"/>
        </xdr:cNvPicPr>
      </xdr:nvPicPr>
      <xdr:blipFill>
        <a:blip r:embed="rId77"/>
        <a:stretch>
          <a:fillRect/>
        </a:stretch>
      </xdr:blipFill>
      <xdr:spPr>
        <a:xfrm>
          <a:off x="8418195" y="8925560"/>
          <a:ext cx="4657725" cy="5267325"/>
        </a:xfrm>
        <a:prstGeom prst="rect">
          <a:avLst/>
        </a:prstGeom>
        <a:noFill/>
        <a:ln w="9525">
          <a:noFill/>
        </a:ln>
      </xdr:spPr>
    </xdr:pic>
  </etc:cellImage>
  <etc:cellImage>
    <xdr:pic>
      <xdr:nvPicPr>
        <xdr:cNvPr id="68" name="ID_5BEDCA9DB42B4148B8BFF6FD4128C286"/>
        <xdr:cNvPicPr>
          <a:picLocks noChangeAspect="1"/>
        </xdr:cNvPicPr>
      </xdr:nvPicPr>
      <xdr:blipFill>
        <a:blip r:embed="rId78"/>
        <a:stretch>
          <a:fillRect/>
        </a:stretch>
      </xdr:blipFill>
      <xdr:spPr>
        <a:xfrm>
          <a:off x="9359900" y="4262755"/>
          <a:ext cx="715645" cy="786765"/>
        </a:xfrm>
        <a:prstGeom prst="rect">
          <a:avLst/>
        </a:prstGeom>
        <a:noFill/>
        <a:ln w="9525">
          <a:noFill/>
        </a:ln>
      </xdr:spPr>
    </xdr:pic>
  </etc:cellImage>
  <etc:cellImage>
    <xdr:pic>
      <xdr:nvPicPr>
        <xdr:cNvPr id="24" name="ID_CE6733025C39480691D4E510136DC856"/>
        <xdr:cNvPicPr>
          <a:picLocks noChangeAspect="1"/>
        </xdr:cNvPicPr>
      </xdr:nvPicPr>
      <xdr:blipFill>
        <a:blip r:embed="rId79"/>
        <a:stretch>
          <a:fillRect/>
        </a:stretch>
      </xdr:blipFill>
      <xdr:spPr>
        <a:xfrm>
          <a:off x="9126855" y="1143000"/>
          <a:ext cx="1038860" cy="514985"/>
        </a:xfrm>
        <a:prstGeom prst="rect">
          <a:avLst/>
        </a:prstGeom>
        <a:noFill/>
        <a:ln w="9525">
          <a:noFill/>
        </a:ln>
      </xdr:spPr>
    </xdr:pic>
  </etc:cellImage>
  <etc:cellImage>
    <xdr:pic>
      <xdr:nvPicPr>
        <xdr:cNvPr id="70" name="ID_D70138AD69124FDBAC2A3A2EE980AD4B"/>
        <xdr:cNvPicPr>
          <a:picLocks noChangeAspect="1"/>
        </xdr:cNvPicPr>
      </xdr:nvPicPr>
      <xdr:blipFill>
        <a:blip r:embed="rId80"/>
        <a:stretch>
          <a:fillRect/>
        </a:stretch>
      </xdr:blipFill>
      <xdr:spPr>
        <a:xfrm>
          <a:off x="9484995" y="5445125"/>
          <a:ext cx="277495" cy="450850"/>
        </a:xfrm>
        <a:prstGeom prst="rect">
          <a:avLst/>
        </a:prstGeom>
        <a:noFill/>
        <a:ln w="9525">
          <a:noFill/>
        </a:ln>
      </xdr:spPr>
    </xdr:pic>
  </etc:cellImage>
  <etc:cellImage>
    <xdr:pic>
      <xdr:nvPicPr>
        <xdr:cNvPr id="10" name="ID_2B8449C98E0047CAB0F6E9268AFF5E90"/>
        <xdr:cNvPicPr>
          <a:picLocks noChangeAspect="1"/>
        </xdr:cNvPicPr>
      </xdr:nvPicPr>
      <xdr:blipFill>
        <a:blip r:embed="rId81"/>
        <a:stretch>
          <a:fillRect/>
        </a:stretch>
      </xdr:blipFill>
      <xdr:spPr>
        <a:xfrm>
          <a:off x="8418195" y="9471660"/>
          <a:ext cx="3648075" cy="5429250"/>
        </a:xfrm>
        <a:prstGeom prst="rect">
          <a:avLst/>
        </a:prstGeom>
        <a:noFill/>
        <a:ln w="9525">
          <a:noFill/>
        </a:ln>
      </xdr:spPr>
    </xdr:pic>
  </etc:cellImage>
  <etc:cellImage>
    <xdr:pic>
      <xdr:nvPicPr>
        <xdr:cNvPr id="69" name="ID_3496BDC29DD940D287ED3BAB5EC7A652"/>
        <xdr:cNvPicPr>
          <a:picLocks noChangeAspect="1"/>
        </xdr:cNvPicPr>
      </xdr:nvPicPr>
      <xdr:blipFill>
        <a:blip r:embed="rId82"/>
        <a:stretch>
          <a:fillRect/>
        </a:stretch>
      </xdr:blipFill>
      <xdr:spPr>
        <a:xfrm>
          <a:off x="9213215" y="2760980"/>
          <a:ext cx="917575" cy="1152525"/>
        </a:xfrm>
        <a:prstGeom prst="rect">
          <a:avLst/>
        </a:prstGeom>
        <a:noFill/>
        <a:ln w="9525">
          <a:noFill/>
        </a:ln>
      </xdr:spPr>
    </xdr:pic>
  </etc:cellImage>
  <etc:cellImage>
    <xdr:pic>
      <xdr:nvPicPr>
        <xdr:cNvPr id="213" name="ID_5C6F6D123218406B89D06CA63694B22A"/>
        <xdr:cNvPicPr>
          <a:picLocks noChangeAspect="1"/>
        </xdr:cNvPicPr>
      </xdr:nvPicPr>
      <xdr:blipFill>
        <a:blip r:embed="rId83"/>
        <a:stretch>
          <a:fillRect/>
        </a:stretch>
      </xdr:blipFill>
      <xdr:spPr>
        <a:xfrm>
          <a:off x="9364980" y="6575425"/>
          <a:ext cx="607060" cy="779145"/>
        </a:xfrm>
        <a:prstGeom prst="rect">
          <a:avLst/>
        </a:prstGeom>
        <a:noFill/>
        <a:ln w="9525">
          <a:noFill/>
        </a:ln>
      </xdr:spPr>
    </xdr:pic>
  </etc:cellImage>
  <etc:cellImage>
    <xdr:pic>
      <xdr:nvPicPr>
        <xdr:cNvPr id="211" name="ID_21B42AFF98B54AA3B15348C086E2EB52"/>
        <xdr:cNvPicPr>
          <a:picLocks noChangeAspect="1"/>
        </xdr:cNvPicPr>
      </xdr:nvPicPr>
      <xdr:blipFill>
        <a:blip r:embed="rId84"/>
        <a:stretch>
          <a:fillRect/>
        </a:stretch>
      </xdr:blipFill>
      <xdr:spPr>
        <a:xfrm>
          <a:off x="9324340" y="8135620"/>
          <a:ext cx="655320" cy="408305"/>
        </a:xfrm>
        <a:prstGeom prst="rect">
          <a:avLst/>
        </a:prstGeom>
        <a:noFill/>
        <a:ln w="9525">
          <a:noFill/>
        </a:ln>
      </xdr:spPr>
    </xdr:pic>
  </etc:cellImage>
  <etc:cellImage>
    <xdr:pic>
      <xdr:nvPicPr>
        <xdr:cNvPr id="212" name="ID_41AA69F6B8794B2EB442E96613A8A15E"/>
        <xdr:cNvPicPr>
          <a:picLocks noChangeAspect="1"/>
        </xdr:cNvPicPr>
      </xdr:nvPicPr>
      <xdr:blipFill>
        <a:blip r:embed="rId84"/>
        <a:stretch>
          <a:fillRect/>
        </a:stretch>
      </xdr:blipFill>
      <xdr:spPr>
        <a:xfrm>
          <a:off x="9336405" y="9351645"/>
          <a:ext cx="657225" cy="403225"/>
        </a:xfrm>
        <a:prstGeom prst="rect">
          <a:avLst/>
        </a:prstGeom>
        <a:noFill/>
        <a:ln w="9525">
          <a:noFill/>
        </a:ln>
      </xdr:spPr>
    </xdr:pic>
  </etc:cellImage>
  <etc:cellImage>
    <xdr:pic>
      <xdr:nvPicPr>
        <xdr:cNvPr id="19" name="ID_CF60F1B535C24EBEB9B4BC28A9BB9233"/>
        <xdr:cNvPicPr>
          <a:picLocks noChangeAspect="1"/>
        </xdr:cNvPicPr>
      </xdr:nvPicPr>
      <xdr:blipFill>
        <a:blip r:embed="rId85"/>
        <a:stretch>
          <a:fillRect/>
        </a:stretch>
      </xdr:blipFill>
      <xdr:spPr>
        <a:xfrm>
          <a:off x="9060815" y="981075"/>
          <a:ext cx="618490" cy="969010"/>
        </a:xfrm>
        <a:prstGeom prst="rect">
          <a:avLst/>
        </a:prstGeom>
        <a:noFill/>
        <a:ln w="9525">
          <a:noFill/>
        </a:ln>
      </xdr:spPr>
    </xdr:pic>
  </etc:cellImage>
</etc:cellImages>
</file>

<file path=xl/sharedStrings.xml><?xml version="1.0" encoding="utf-8"?>
<sst xmlns="http://schemas.openxmlformats.org/spreadsheetml/2006/main" count="22450" uniqueCount="8294">
  <si>
    <t>平江县杨源中学附属配套工程及设施设备采购汇总表</t>
  </si>
  <si>
    <t>单位：  元</t>
  </si>
  <si>
    <t>序号</t>
  </si>
  <si>
    <t>项目类别</t>
  </si>
  <si>
    <t>汇总金额</t>
  </si>
  <si>
    <t>备注</t>
  </si>
  <si>
    <t>教育教学常规设备</t>
  </si>
  <si>
    <t>直饮设备</t>
  </si>
  <si>
    <t>详见计价软件</t>
  </si>
  <si>
    <t>厨房设备</t>
  </si>
  <si>
    <t>图书及图书设备</t>
  </si>
  <si>
    <t>弱电及教育教学电子设备</t>
  </si>
  <si>
    <t>办公电脑及打印复印机</t>
  </si>
  <si>
    <t>宿舍视频监控、广播、热水和空调设备系统</t>
  </si>
  <si>
    <t>档案室</t>
  </si>
  <si>
    <t>体育器材室</t>
  </si>
  <si>
    <t>音乐器材室</t>
  </si>
  <si>
    <t>书院家具</t>
  </si>
  <si>
    <t>总  计</t>
  </si>
  <si>
    <t>平江县杨源中学教育教学常规设备清单</t>
  </si>
  <si>
    <t>单位：   元</t>
  </si>
  <si>
    <t>名称</t>
  </si>
  <si>
    <t>参数</t>
  </si>
  <si>
    <t>单位</t>
  </si>
  <si>
    <t>数量</t>
  </si>
  <si>
    <t>单价</t>
  </si>
  <si>
    <t>合计</t>
  </si>
  <si>
    <t>化学通风实验室</t>
  </si>
  <si>
    <t>清单附后</t>
  </si>
  <si>
    <t>间</t>
  </si>
  <si>
    <t>化学智慧实验室</t>
  </si>
  <si>
    <t>化学准备室</t>
  </si>
  <si>
    <t>化学药品室</t>
  </si>
  <si>
    <t>化学仪器室</t>
  </si>
  <si>
    <t>危险化学品室</t>
  </si>
  <si>
    <t>生物综合实验室</t>
  </si>
  <si>
    <t>生物数码显微互动实验室</t>
  </si>
  <si>
    <t>生物智慧实验室</t>
  </si>
  <si>
    <t>生物准备室</t>
  </si>
  <si>
    <t>生物仪器室</t>
  </si>
  <si>
    <t>生物药品室</t>
  </si>
  <si>
    <t>物理电学实验室</t>
  </si>
  <si>
    <t>物理力学/光学实验室</t>
  </si>
  <si>
    <t>物理智慧实验室</t>
  </si>
  <si>
    <t>物理准备室</t>
  </si>
  <si>
    <t>物理仪器室</t>
  </si>
  <si>
    <t>美术教室</t>
  </si>
  <si>
    <t>素描教室</t>
  </si>
  <si>
    <t>舞蹈教室</t>
  </si>
  <si>
    <t>合唱音乐教室</t>
  </si>
  <si>
    <t>标准音乐教室</t>
  </si>
  <si>
    <t>器乐室</t>
  </si>
  <si>
    <t>书法教室</t>
  </si>
  <si>
    <t>历史智慧实验室</t>
  </si>
  <si>
    <t>地理智慧实验室</t>
  </si>
  <si>
    <t>准备室</t>
  </si>
  <si>
    <t>器材室</t>
  </si>
  <si>
    <t>人工智能创客中心</t>
  </si>
  <si>
    <t>通用技术金工木工实践室</t>
  </si>
  <si>
    <t>通用技术电子电工实践室</t>
  </si>
  <si>
    <t>初中数学理化生教学仪器</t>
  </si>
  <si>
    <t>高中数学理化生教学仪器</t>
  </si>
  <si>
    <t>社团活动室</t>
  </si>
  <si>
    <t>医务室、药房、休息检查室</t>
  </si>
  <si>
    <t>道具/服装间、化妆间</t>
  </si>
  <si>
    <t>保健室</t>
  </si>
  <si>
    <t>心理咨询室/宣泄室</t>
  </si>
  <si>
    <t>体质测试室</t>
  </si>
  <si>
    <t>器械储藏室</t>
  </si>
  <si>
    <t>功能室清单</t>
  </si>
  <si>
    <t>技术参数及要求</t>
  </si>
  <si>
    <t>1.化学通风实验室（预埋水电插座）</t>
  </si>
  <si>
    <t>实验室成套设备</t>
  </si>
  <si>
    <t>教师全钢演示台</t>
  </si>
  <si>
    <t>1.规格：尺寸：3000*700*900mm±10mm。
2.台面材料：采用12.7mm厚双面膜实芯理化板，边缘镶边工艺
3.柜体：采用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t>
  </si>
  <si>
    <t>套</t>
  </si>
  <si>
    <t>教师椅</t>
  </si>
  <si>
    <t>90*45*45cm,面料：优质西皮（环保皮）材质座垫，内部填充高密度定型绵。选用密度高于30#的高密度海绵，回弹性能好不易变形，坐感舒适，搭配优质实木架，结实耐用。</t>
  </si>
  <si>
    <t>张</t>
  </si>
  <si>
    <t>实验室专用水槽</t>
  </si>
  <si>
    <t>尺寸：550*450*300mm±10mm；采用PP一体化成型水槽，具有易清洁，耐腐蚀特点。</t>
  </si>
  <si>
    <t>只</t>
  </si>
  <si>
    <t>三联高低水龙头</t>
  </si>
  <si>
    <t>鹅颈式实验室专用化验水嘴，表面环氧树脂喷涂，应防酸碱、防锈、防虹吸、防阻塞；出水嘴采用铜质瓷芯，高头，可拆卸，内有成型螺纹。</t>
  </si>
  <si>
    <t>专用洗眼器</t>
  </si>
  <si>
    <t>洗眼喷头：采用不助燃PC材质模铸一体成形制作，具有过滤泡棉及防尘功能，上面防尘盖平常可防尘，使用时可随时被水冲开，并降低突然打开时短暂的高水压，避免冲伤眼睛。</t>
  </si>
  <si>
    <t>一进二出角阀</t>
  </si>
  <si>
    <t>不锈钢及铜芯</t>
  </si>
  <si>
    <t>学生陶瓷铝塑实验桌</t>
  </si>
  <si>
    <t xml:space="preserve">规格：1200*600*780±5mm
1、桌子结构：新型Z字型结构，学生位镂空式，符合人体工程学设计，美观大方，易碰撞处全部采用倒圆角。桌子主要有台面、桌腿、横梁、加强横梁、书包斗和电源盒等部件组成，各部件组装牢固耐用，结构的力学性能要符合标准GB/T 24820-2024《实验室家具通用技术条件》中操作台力学性能的相关要求。
2、台面：采用国内≥12.7mm厚双面膜实芯理化板台面，由专业生产厂家用CNC机械加工而成。表面具备合理的耐酸碱性能、耐冲击、防火阻燃、耐磨等特点：
3、书包斗采用整体ABS工程塑料一次性注塑成型，规格425*270*165，镂空设计，便于清理，不屯垃圾，中间设挂凳卡,两个书包斗中间设有一个翻盖式电源盒，采用ABS工程塑料注塑成型，耐老化不导电。
4、桌脚采用三段式高强度铝合金结构，整体规格570*760，左右两边配有装饰彩带，上脚两侧预留电源插座和RJ45网络接口安装位，电源插座给考试系统或其他非实验仪器供电，应与实验电源系统分开供电，以免影响实验操作。中立柱采用96mm*46*1.5mm厚承重型铝合金型材，采用倾斜式设计。上下脚采用铝合金一次压铸成型，上脚规格：长570*宽51*高116mm，下脚规格：长556*宽67*高112mm，上下脚的壁厚≥2.5mm，连接处壁厚加强至4mm;采用4个高强度螺丝连接；上脚后部装有支撑杆，支撑杆采用铝合金压铸成型，规格不小于25*25*240mm，一头嵌入上桌架，另一头固定在立柱上，呈三角形结构，使整体结构更稳固。下桌架设有专用孔位与地面固定，可以安装调整脚，并配有ABS脚套装饰盖。
5、桌子横梁：前后两条横梁采用40*40mm1/4圆形铝合金型材用高强度螺丝和桌脚连接，中间横梁采用45*20mm方形铝合金型材直接插在桌脚接口上；加强横梁采用89*14mm铝合金型材，用高强度螺丝固定在两侧桌脚的立柱上。
6、金属件表面应无裂缝、无脱层和变形，表面喷涂环氧树脂粉末高温固化处理，应无漏喷、锈蚀和脱落现象；桌子金属部件的表面外观和理化性能需符合QB/T 4071-2021《课桌椅》标准中相关规定。
7、为保证学生身心健康，实验桌各部件均采用绿色环保材料，甲醛、苯、甲苯等有害物质释放量应符合GB/T 35607-2024《绿色产品评价 家具》的标准。
</t>
  </si>
  <si>
    <t>功能柱</t>
  </si>
  <si>
    <t>功能柱规格：长355*宽210*高760mm，采用ABS塑料一次注塑成型，以齿合槽配以螺丝连接.功能柱正面设有ABS注塑成型的的检修门，并配有专用锁具,方便安装和日后维修。</t>
  </si>
  <si>
    <t>个</t>
  </si>
  <si>
    <t>书包斗</t>
  </si>
  <si>
    <t>书包斗：规格510*292*105mm,厚度6mm，采用PP改性材料，塑料注塑模一次性成型，正面设有可悬挂凳子的圆形孔，周边加厚加强，斗内有10根宽度为30mm的沙面处理的加强体块，所有外观均有R圆角避免接触碰到不伤手结构，两侧和后侧均设有固定耳连接桌面。</t>
  </si>
  <si>
    <t>学生凳</t>
  </si>
  <si>
    <t>凳面尺寸：直径300mm×30mm 采用环保型ABS改性塑料一次性注塑成型 ，表面细纹咬花，防滑不发光。凳架采用20×40×1.2mm椭圆形无缝钢管成型制作，全圆满焊接完成，结构牢固，经高温粉体烤漆处理，长时间使用也不会产生表面烤漆剥落现象，螺旋升降，托盘采用160*160*1.5MM钢板冲压而成，托盘与螺杆之间设有一个锥形盘加固，使凳子更加稳固。脚垫：采用PP加耐磨纤维质塑料，实心倒勾式一体射出成型。凳面可通过旋转螺杆来升降凳子高度,可调高度5cm.</t>
  </si>
  <si>
    <t>教师总控台电源装置</t>
  </si>
  <si>
    <t>本实验室电源系统采用超大规模MCU芯片控制计算，串行通讯的智能化管理。由教师主控系统，学生智能安全实验台，通讯总线等组成。轻触摸按钮，数码显示，操作便捷、直观，教师随心所愿，想怎样设置及怎样操作。同普通的实验台相比具有使用寿命长，教师能随时控制电压，不会烧毁实验器材。而普通的采用波段开关，电位器来调压，寿命短。
1、教师直流0到24V输出，电流2A，过载自动保护，闪灯提示，手动复位，具有粗调，细调功能细调分辨率为0.03V，设定好电压10秒后，存储此次设定值，下次开机，就是这次设定电压。数字电压表指示。
2、教师交流：2到30V输出，电流3A，过载自动保护，闪灯提示，手动复位，分辨率为2V。数字电压表指示。
3、教师大电流：9V大电流输出。8秒断开，MCU芯片定时控制，时间准确。
4、教师高压“直流高压”选择，发光管常亮，是240V档，发光管闪烁是300档，熄灭则无高压输出。
5、控制学生低压根据学生需求，按相应的档位叠加。对应的指示灯指示，教师监视。
6、学生高压当要给学生桌提供220V，按“A组、B组、C组、D组220V”的按键，且对应的发光管指示。数字电压表指示，漏电保护功能。配置2组220V国标5孔插座。
7、风机的变频调控装置独立于教师主控电源。
8、电源的性能应符合《 JY/T 0374-2004 教学实验室设备电源系统 》中的相关要求。</t>
  </si>
  <si>
    <t>学生电源</t>
  </si>
  <si>
    <t>1、ABS翻转式电源盒，放置在书包盒中间，实验和安装都非常方便。
2:学生交流2V到24V输出，电流2A，自动过载保护，自动恢复。电压2V每档，由教师集中控制。
3:学生直流2V到24V输出，电流2A，自动过载保护，自动恢复。由教师集中控制
4:配置1组220V国标5孔插座，保险丝保护，工作指示。系统具有漏电保护功能。具有过载保护装置。</t>
  </si>
  <si>
    <t>水槽台</t>
  </si>
  <si>
    <t>水槽台整体规格：长500*宽600*高845mm，分柜体和水槽两部分组成。柜体部分采用PP改性材料，塑料注塑模一次性成型，卯榫结构连接，螺丝加固确保柜体结构稳固；柜体前后各有一个带锁的检修门，方便日后维修。水槽部分，采用PP材料一次注塑成型，前沿有挡水并带有防溢水孔，水槽预留安装水嘴和洗眼器孔，水封式水塞可防止废水回流和堵塞。</t>
  </si>
  <si>
    <t>化验水槽</t>
  </si>
  <si>
    <t>440*330*190mm高密度PP一体成型的水槽，水封式水塞，有效防止下水管废气溢出，排水口有过滤装置，有耐酸碱耐热耐有机溶液的特性。</t>
  </si>
  <si>
    <t>三联水嘴</t>
  </si>
  <si>
    <t>90度瓷质阀芯，出水嘴为铜质尖嘴，可拆卸，内有螺纹，可方便连接循环等特殊用水，水管管体部分为黄铜合金制品，铜质表面经过烤漆喷涂处理，增强耐酸碱防腐蚀以及防锈性能。</t>
  </si>
  <si>
    <t>滴水架</t>
  </si>
  <si>
    <t>实验室专用滴水架445X75X335mm，置于水槽盖上，采用高密度PP材质，具有较高的耐冲击性，机械性质强韧，抗多种有机溶剂和酸碱腐蚀性，高密度环环相接，无缝隙，可拆卸式滴水棒34X53X81mm，滴水棒分左右两部分，可由正面轻易拆装，并自由决定滴水棒之安装数量，闲置的孔位可孔塞封口，仰角安装，可使玻璃器皿放置稳固。</t>
  </si>
  <si>
    <t>角阀</t>
  </si>
  <si>
    <t>辅材（暂估）</t>
  </si>
  <si>
    <t>教师实验台、实验桌安装的工具、胶水、玻璃胶、螺栓等。</t>
  </si>
  <si>
    <t>项</t>
  </si>
  <si>
    <t>含在相应设备内</t>
  </si>
  <si>
    <t>电路系统</t>
  </si>
  <si>
    <t>地上电路布置（暂估）</t>
  </si>
  <si>
    <t>直径25mmPVC阻燃线管。从4组预埋的主线处连接电线至每个实验桌电源，强电每组3根2.5mm²电线，低压每组2根1.5mm²电线。包括钻孔机、磨机、胶布等。</t>
  </si>
  <si>
    <t>供排水系统</t>
  </si>
  <si>
    <t>地上给排水布置（暂估）</t>
  </si>
  <si>
    <t>国标优质φ25㎜PPR进水管。金属软管（高档装）。国标优质φ50㎜PVC排水管。排水软管。包括供排水管道、水槽台、水嘴安装的胶水、玻璃胶、螺栓、内丝接口、外丝接口等。</t>
  </si>
  <si>
    <t>通风系统</t>
  </si>
  <si>
    <t>万向抽风装置</t>
  </si>
  <si>
    <t>1、功能：万向吸风罩分三段组成，集成于吊装一体内，随摇臂面板一起升降，在实验需要时可进行一节节活塞型拉出，不使用时一起收于吊装内，老师授课时不挡学生视线。
2、伸缩圆管采用铝合金材料，表面和管内工艺经环氧树脂粉末静电喷涂、高温固化处理，耐腐蚀。规格：第一段外管φ75；第二段外管φ68；圆管壁厚为1.5mm，第三段采用定向风管采用硬质工程ABS材料，规格：直径φ58，壁厚3.5mm，管头内壁连接处采用工程ABS材料密封卡扣， 使用温度-10度至100度，随意弯曲定向，三节伸开最大范围1300mm；收缩最小540mm；伸缩顺畅。
3、关节：与吊装主体连接处关节采用高强度工程BAS模具注塑成型，使摇臂实现90°旋转。关节密封圈：不易老化之高密度橡胶。
4、风罩固定柄：高强度工程BAS模具注塑成型，两段设计有双卡口，使用完毕把双卡口扣与伸缩管第一节管卡扣紧，摇臂一起收藏到整体吊装内。
5、伞形吸风罩采用进口非晶硅胶，无毒环保、耐化学性好、不易老化，规格：φ160mm高75mm。</t>
  </si>
  <si>
    <t>风量调节阀</t>
  </si>
  <si>
    <t>PVC材质直径110mm，手动调节</t>
  </si>
  <si>
    <t>风机开关及变频控制系统</t>
  </si>
  <si>
    <t>规格：1500*235*180mm，7.5KW，采用高级电子集成电路，无级调速，随意控制风机风速和风量大小。
1、风机矢量控制变频器：应用空间电压矢量控制原理，采用模块化设计、双CPU控制，具有精度高、噪音低、转矩大、性能可靠等特点。
2、LED可显示频率指示、异常指示、转速指示、状态指示等。
3、输入额定电压：三相380V，±15%。
4、输入额定频率：不低于50/60HZ，输出频率：不低于1.00~400.00HZ。
5、具有过载能力：不少于150%额定电流。
6、具有保护功能：输入缺相、输入欠压、直流过压、过载等。</t>
  </si>
  <si>
    <t>含在风机内</t>
  </si>
  <si>
    <t>室内通风管道（暂估）</t>
  </si>
  <si>
    <t>通风罩至室内顶部支管道之间连接的φ110mm管道，室内支管道φ200mm PVC管道，支管道至室外φ315mm PVC管道，含支架，弯头三通等管件</t>
  </si>
  <si>
    <t>风机控制线380V（暂估）</t>
  </si>
  <si>
    <t>4芯电缆布线4mm²*3+2.5mm²*1，PVC线管。玻璃胶固定</t>
  </si>
  <si>
    <t>室外通风管道（暂估）</t>
  </si>
  <si>
    <t>从室内至室外风机位置φ400mm PVC管道，含支架，弯头三通等管件</t>
  </si>
  <si>
    <t>室外风机地面固化（暂估）</t>
  </si>
  <si>
    <t>在室外指定地点对地面进行水泥固化1.4*5m</t>
  </si>
  <si>
    <t>实验通风机</t>
  </si>
  <si>
    <t>1、6#离心风机 电机功率5.5KW变频调速，转速 1450r/min，风量6840-12700M3/H，风压116-80MM水柱，换气每小时26次以上，噪声符合国家标准,风机外壳和叶轮均采用模具一次成型，防爆防腐，不得使用塑料板焊接。
2、配橡胶减震器用于消除专用通风机引起的震动。
3、配防雨帽，PP 材质，主要用于对专用通风机的防护。
4、配通风机消音器采用PP 材质，内置隔音棉等隔音装置，确保通风室外噪音小于 50 分贝。
5、配风机进出口接头采用柔性材质，通风机与消声器的连接，消除因震动引起的微量错位对通风机的影响。
6、配置变频器，可无极调节风机风速。</t>
  </si>
  <si>
    <t>台</t>
  </si>
  <si>
    <t>风机进出口接头</t>
  </si>
  <si>
    <t>φ400mm,PVC材质</t>
  </si>
  <si>
    <t>含在风管中</t>
  </si>
  <si>
    <t>400弯头</t>
  </si>
  <si>
    <t>200三通</t>
  </si>
  <si>
    <t>PVC材质</t>
  </si>
  <si>
    <t>200弯头</t>
  </si>
  <si>
    <t>315弯头</t>
  </si>
  <si>
    <t>315三通</t>
  </si>
  <si>
    <t>400变315大小头</t>
  </si>
  <si>
    <t>315变200补芯</t>
  </si>
  <si>
    <t>315变110补芯</t>
  </si>
  <si>
    <t>200变110补芯</t>
  </si>
  <si>
    <t>110三通</t>
  </si>
  <si>
    <t>110弯头</t>
  </si>
  <si>
    <t>吊丝杆</t>
  </si>
  <si>
    <t>10个大3m</t>
  </si>
  <si>
    <t>根</t>
  </si>
  <si>
    <t>200抱箍</t>
  </si>
  <si>
    <t>不锈钢吊箍</t>
  </si>
  <si>
    <t>315抱箍</t>
  </si>
  <si>
    <t>活性炭箱</t>
  </si>
  <si>
    <t>实验室专用,1.6mm镀锌板喷塑的，尺寸2*1.1*1.3米，处理风量10000m³/h，前后两道滤棉，4抽屉填充160块800碘值碳，过滤层数5层，进出风口圆形400mm。</t>
  </si>
  <si>
    <t>排风管道（暂估）</t>
  </si>
  <si>
    <t>从通风机接出315mm管道1米高排除废气，带防雨帽，含支架，弯头三通等管件</t>
  </si>
  <si>
    <t>安装风机、管道、电路及其他配套材料。2付脚手架、膨胀螺栓、自攻螺丝、燕尾钉、胶水、玻璃胶等。</t>
  </si>
  <si>
    <t>实验室文化装饰</t>
  </si>
  <si>
    <t>吊顶</t>
  </si>
  <si>
    <t>U型铝方通吊顶，铝方通40*80mm，间隔60mm。吊顶距离地面高度3m，8mm圆钢吊杆、C38轻钢龙骨间距1200mm，25*25烤漆边龙骨，次龙骨，金属板，清理搽拭干净。</t>
  </si>
  <si>
    <t>平米</t>
  </si>
  <si>
    <t>PVC地胶铺设</t>
  </si>
  <si>
    <t>实验室专用PVC地胶，防滑耐磨耐腐蚀耐酸碱耐高温防静电,2mm密实底，耐磨层不少于0.4mm ,实地订做无缝安装，讲台安装压边条等。</t>
  </si>
  <si>
    <t>VI文化布置</t>
  </si>
  <si>
    <t>前墙布置8个黑板字及国旗，2mm亚克力材质
化学实验室整套制度牌
后墙布置亚克力3D立体墙贴厚度2mm，内容为各学科文化装饰，尺寸3000*1000mm左右。</t>
  </si>
  <si>
    <t>学科知识窗帘（暂估，结算按实）</t>
  </si>
  <si>
    <t>整间房双层卷帘式窗帘，铝合金圆杆安装，按照实际窗户尺寸定制</t>
  </si>
  <si>
    <t>暂估30m2,按100元/m2</t>
  </si>
  <si>
    <t>搬运安装(暂估）</t>
  </si>
  <si>
    <t>整间实验室的设备卸货、搬运、上楼、安装、调试、售后维护，垃圾清理</t>
  </si>
  <si>
    <t>2.化学智慧实验室</t>
  </si>
  <si>
    <t>基础设备</t>
  </si>
  <si>
    <t xml:space="preserve">1.规格：2400mm*700mm*850mm，由多个独立的柜体组合而成，柜体预留了教师主控电源、电脑键盘、水槽安装等位置；中间柜体和两侧柜子均为双开门，优化物品摆放空间，结构的力学性能要符合标准GB/T 24820-2024《实验室家具通用技术条件》中操作台力学性能的相关要求。
2.台面：采用国内≥13mm厚优抗板台面，由专业生产厂家用CNC机械加工而成。表面具备合理的耐酸碱性能、耐冲击、防火阻燃、耐磨等特点
3.各柜体部件采用1.0±0.2mm优质冷轧钢板，采用二氧化碳保护焊焊接，边缘打磨处理；表面经环氧树脂粉静电喷涂高温固化处理，具备较强的耐酸碱防护能力，参考GB/T 24820-2024《实验室家具通用技术条件》标准中操作台柜表面理化性能；
4.拉手：在柜门或抽屉正面上方处一体折弯而成，外观整体流畅，造型独特美观；
5.铰链：采用名牌优质缓冲耐腐蚀铰链，开合十万次不变形。
6.滑轨：三节重型滚珠滑轨，承重性强，滑动性能良好，无噪音；
7.固定桌脚：采用柜体内置可调PP塑料调整脚，保证调整脚前后都可以调节高低；
8.桌子的甲醛释放量符合GB/T 35607-2024《绿色产品评价 家具》的标准。
</t>
  </si>
  <si>
    <t>教师演示电源</t>
  </si>
  <si>
    <t xml:space="preserve">420mm×220mm，本主控面板采用玻璃智能触控面板
输出1.2-30v可调稳压电压，通过直流电压数码显示管上显示输出电压；玻璃触控板上设置弧度滑动和上下调节两种电压调节方式来控制直流电压的粗调跟细调，弧度滑动用来粗调直流电压，上下调节用来细调所需电压值。
交流0-30V可调电源电压，通过交流电压数码显示管上显示输出电压；玻璃触控板上设置弧度滑动和上下调节两种电压调节方式来控制交流电压的粗调跟细调，弧度滑动用来粗调交流电压，上下调节用来细调所需电压值。
轻触玻璃上9V输出图标，输出为9V电压，最大40A，8±2S自动断开；参照JJF 1597-2016《直流稳定电源校准规范》；
220V市电，具有漏电、过载自动保护装置，教师能对实验室进行总体、分组控制，提供220V电源输出，电源总开关、漏电保护开关，220V交流输出多用插座。
采用玻璃触控面板，只需轻轻用手指触控，不用产生压力驱动，
采用钢化玻璃加丝印，没有组件的结构合并，外观美观，成本更低；
</t>
  </si>
  <si>
    <t>洗眼器</t>
  </si>
  <si>
    <t>规格：1200*600*780±5mm
1、桌子结构：新型Z字型结构，学生位镂空式，符合人体工程学设计，美观大方，易碰撞处全部采用倒圆角。桌子主要有台面、桌腿、横梁、加强横梁、书包斗和电源盒等部件组成，各部件组装牢固耐用，结构的力学性能要符合标准GB/T 24820-2024《实验室家具通用技术条件》中操作台力学性能的相关要求。
2、台面：采用国内≥12.7mm厚双面膜实芯理化板台面，由专业生产厂家用CNC机械加工而成。表面具备合理的耐酸碱性能、耐冲击、防火阻燃、耐磨等特点：
3、书包斗采用整体ABS工程塑料一次性注塑成型，规格425*270*165，镂空设计，便于清理，不屯垃圾，中间设挂凳卡,两个书包斗中间设有一个翻盖式电源盒，采用ABS工程塑料注塑成型，耐老化不导电。
4、桌脚采用三段式高强度铝合金结构，整体规格570*760，左右两边配有装饰彩带，上脚两侧预留电源插座和RJ45网络接口安装位，电源插座给考试系统或其他非实验仪器供电，应与实验电源系统分开供电，以免影响实验操作。中立柱采用96mm*46*1.5mm厚承重型铝合金型材，采用倾斜式设计。上下脚采用铝合金一次压铸成型，上脚规格：长570*宽51*高116mm，下脚规格：长556*宽67*高112mm，上下脚的壁厚≥2.5mm，连接处壁厚加强至4mm;采用4个高强度螺丝连接；上脚后部装有支撑杆，支撑杆采用铝合金压铸成型，规格不小于25*25*240mm，一头嵌入上桌架，另一头固定在立柱上，呈三角形结构，使整体结构更稳固。下桌架设有专用孔位与地面固定，可以安装调整脚，并配有ABS脚套装饰盖。
5、桌子横梁：前后两条横梁采用40*40mm1/4圆形铝合金型材用高强度螺丝和桌脚连接，中间横梁采用45*20mm方形铝合金型材直接插在桌脚接口上；加强横梁采用89*14mm铝合金型材，用高强度螺丝固定在两侧桌脚的立柱上。
6、金属件表面应无裂缝、无脱层和变形，表面喷涂环氧树脂粉末高温固化处理，应无漏喷、锈蚀和脱落现象；桌子金属部件的表面外观和理化性能需符合QB/T 4071-2021《课桌椅》标准中相关规定。
7、为保证学生身心健康，实验桌各部件均采用绿色环保材料，甲醛、苯、甲苯等有害物质释放量应符合GB/T 35607-2024《绿色产品评价 家具》的标准。</t>
  </si>
  <si>
    <t>实验凳</t>
  </si>
  <si>
    <t>条</t>
  </si>
  <si>
    <t>智能控制系统</t>
  </si>
  <si>
    <t>全智能系统配电箱</t>
  </si>
  <si>
    <t xml:space="preserve">智能控制柜外壳采用冷轧钢板，激光雕刻机精细雕刻，数控折弯成型，表面经环氧树脂粉末喷涂高温固化处理；
1、控制箱内置：3P总电源开关1组，漏电保护器一个，交流电源开关1组，单片机控制器及功能扩展模块1套，单片机保护模块1个,急停控制系统1套；配有关键安全系统既长时间不操作，自动切断总电源。
A、显示系统设置、系统初始化、密码更改、分组设置等功能；
B、摇臂控制系统：教师通过控制箱或移动设备对全室摇臂进行单独或分组控制（上升、下降或暂停，上升或下降到底后摇臂会自动停止）
C、电源控制系统：教师通过控制箱或移动设备对全室220V高压及0-30V低压进行单独或分组控制；
D、照明控制系统：教师通过控制箱或移动设备对全室照明进行单独或分组控制；
E、通讯控制单元：由通讯总线接收总控单元的各种命令，来执行各种动作。
F、通风控制系统：采用风机矢量控制变频器：应用空间电压矢量控制原理，采用模块化设计、双CPU控制，是集数字技术、计算机技术、现代自控技术于一体的高科技产品，具有精度高、噪音低、转矩大、性能可靠等特点。主要参数指标为：1.频率指示、异常指示、转速指示、状态指示等均由LED显示；2.输入额定电压：三相380V，±15%；3.输入额定频率：50/60HZ；4.控制方式：空间电压矢量控制；5.输出频率：1.00~400.0HZ；6.过载能力：150%额定电流；7.保护功能：输入缺相、输入欠压、直流过压、过载等。
</t>
  </si>
  <si>
    <t>吊装控制系统</t>
  </si>
  <si>
    <t>1、摇臂电源模块升降控制:对摇臂电源模块状态进行升、降及中途停止的操作，可进行单选及全选操作。
2、交直流低压电源控制：①.交流输出:可进行单台或统一控制学生交流电源输出，输出范围0-30V，分辨率1V。②.直流输出:可进行单台或统一控制学生直流电源输出，输出范围0-30V，分辨率0.1V。③.学生锁定:由老师控制，开启后学生电源不能自行调节，只能由老师进行控制使用。
3、220v高压插座控制：由老师控制可进行单选及全选操作，防止触电默认电源关闭。
4、供水控制：集中控制整室给排水；
5、照明控制：可单组或全选控制整室照明；
6、定时关机:系统配备智能化电源管理系统，提供精准的定时关机服务，可设定范围为60-248分钟，并在可视化显示屏上显示倒计时。
7、系统设置：可设置关机时间、出厂设置、密码更改和时间设置等。
8、通风控制：触摸数字无极变频控制，具有频率数字显示功能，可精确控制通风风量；
9、环境检测：内置七合一传感器模块，灵敏度高，数据稳定。
⑴数字串口输出，采用 485/UART 输出模式，集 CO2，甲醛，TVOC，激光粉尘 PM2.5,PM10 颗粒物，温度,湿度于一体。
⑵每2秒自动通过485/UART信号输出七组传感器监测数据。
⑶温度精确到 0.1℃，湿度精确到 0.1%。
⑷工作电压：5.0±0.2VDC；工作电流：≤80mA；工作温度：0℃～50℃；工作湿度：≤95％RH。</t>
  </si>
  <si>
    <t>APP吊装控制系统</t>
  </si>
  <si>
    <t>手机或平板集中控制系统基于APP微信的下应用程序，简单稳定。免除复杂的移动设备软件等安装过程。只要你有手机微信就行，免除大量的维护，学习时间，使用对用户更友好。可执行各选项控制（配一启动按钮开关和一急停开关）1、摇臂控制：对全室摇臂进行单独或分组控制（上升、下降或暂停，上升或下降到底后摇臂会自动停止），具有防卡，防夹功能。2、电源控制：对全室220V进行单独或分组锁定控制，低压直流0-15V时电流3A，15-30V时电流2A,输入值随意，交流电压输出0-15V时电流3A，15-30V时电流2A输入值随意，也可对学生端锁定电压；3、照明控制：对全室的吊装设备照明进行单独或分组控制；4、通风控制：触摸数字无极变频控制，具有频率数字显示功能，可精确控制通风风量，无极控制时风速多档可调；5、供水控制：对全室供水进行</t>
  </si>
  <si>
    <t>教师专用吊装系统</t>
  </si>
  <si>
    <t>教师控制系统主要有：舱体组件、摇臂升降系统、电源供应模块、通风系统
1.舱体模组规格：1500*630*195mm，外壳采用整体工程塑料一次性成型，优雅的流线型设计，侧面配备彩条，更具有科技现代感，承重骨架采用2mm厚优质钢材激光切割焊接而成强度高、结构稳定。盖帽采用全新ABS塑料经模具一次注塑成型，带有和舱体同色彩条，美观大方；
2、摇臂升降系统：摇臂升降系统通过智能配电箱上的下降、上升和停止按钮控制，动力系统有直流24v推杆电机、定位轴、轴承、限位开关和曲形推杆组成，摇臂升降顺畅不卡顿。系统自带障碍物保护功能，具有防夹，防卡功能，当摇臂在运动的过程中遇到障碍物时会自动停止，具有过流保护功能。
3、电源供应模块：新国标五孔多功能220V安全插座、0-30v交直流低压输出。
4、通风系统：万向吸风罩为两节抽拉式结构，伸缩范围700-1100mm，安装在摇臂功能模块处随摇臂面板一起升降，不用的时候可隐藏在摇臂连接杆处，不遮挡视线。完全展开后罩口可抵到桌面，方便实验操作。</t>
  </si>
  <si>
    <t>舱体主体模块</t>
  </si>
  <si>
    <t>1.标准模组规格：1200*630*195mm，外壳采用整体工程塑料一次性成型，优雅的流线型设计，侧面配备彩条，更具有科技现代感，承重骨架采用2mm厚优质钢材激光切割焊接而成强度高、结构稳定。盖帽采用全新ABS塑料经模具一次注塑成型，带有和舱体同色彩条，美观大方；</t>
  </si>
  <si>
    <t>组</t>
  </si>
  <si>
    <t>智能摇臂升降系统</t>
  </si>
  <si>
    <t>智能摇臂装置有控制系统统一远程控制，学生不能单独操作，系统自带障碍物保护功能，具有防夹，防卡功能，当摇臂在运动的过程中遇到障碍物时会自动停止，具有过流保护功能。摇臂系统由一条主管两条副管组成整体规格200*74mm，主管采用42*74mm的方形铝合金型材管内通进排水管道和电源线，两边搭配可拆卸通风辅助铝合金管，单条尺寸79*60mm。主功能模块采用ABS材料经模具一次注塑成型，预留高低压电源接口、急停开关、网络接口、通风接口和给排水接口等，可满足当前各科实验需求及未来功能扩展。摇臂动力系统有：直流24v推杆电机、定位轴、轴承、限位开关和曲形推杆组成，摇臂升降顺畅不卡顿。</t>
  </si>
  <si>
    <t>电源供应模块</t>
  </si>
  <si>
    <t>1、学生多功能电源模块外壳体采用阻燃级ABS塑料原料模具注塑一次性加工成型，表面光滑，规格为320*265*116mm。
2、 操作面板采用7寸液晶触摸显示屏，界面上有交直流输入选取、复位键、电压控制键、环境监测信息显示模块、风量显示，水量显示，电子举手功能，操作面板下方有交直流输出接线插口。
3、电路板采用贴片元件生产技术，微电脑控制，交直流输出：直流稳压输出：0-16V，额定电流2A；16-30V，额定电流1A。最小调节单元0.1V。交流电压输出：0~18V，额定电流2A；18V-30V，额定电流1A。最小调节单元1V。交直流电源具有过载保护智能检测功能。采用复位功能免除反复过载冲击负载。学生高压电源可接收主控电源发送的锁定信号，学生接收老师输送的设定电源电压，教师锁定时，学生自己无法操作，这样可避免学生的误操作。老师端可以分组或独立控制。
4、电子举手：当老师有提问时，老师端可开启提问，学生端点击举手，可在老师主控端实时显示学生举手状态及位置。
5、拓展部分，设有保险模块、急停装置模块、485网络模块接口、USB模块接口。
6、急停保险模块：防止在操作实验过程中水、电系统出现故障时紧急制动及摇臂升降过程紧急制动，确保操作安全可靠性</t>
  </si>
  <si>
    <t>可伸缩万向罩</t>
  </si>
  <si>
    <t>1、吸风罩为两节抽拉式结构，伸缩范围700-1100mm，安装在摇臂功能模块处随摇臂面板一起升降，不用的时候可隐藏在摇臂连接杆处，不遮挡视线。完全展开后罩口可抵到桌面，方便学生实验操作。
2、风管分内外管：外管采用直径68mm铝合金圆管，表面经环氧树脂粉末静电喷涂高温固化处理，防酸防碱耐腐蚀；内管采用PE材质定向风管外径50mm,可随意弯曲定位。
3、风罩关节弯头采用ABS塑料注塑成型，通过304不锈钢的连接杆和松紧旋钮固定在摇臂功能模块上，接缝处有O型橡胶密封圈密封。
4、吸风罩罩口处设有隔离网，防止抽风式吸入异物影响风机运行安全。</t>
  </si>
  <si>
    <t>智能照明</t>
  </si>
  <si>
    <t>1、智能照明灯光模块；每组内置2条标准LED灯条，导光板采用PC光扩散板，扩大了发光面，使光线变的柔和，达到匀光而又透光，同时满足各种雾度值和透光率的需求。及在保证高透光率，降低光衰的情况下，有着良好的光源遮蔽性效果，符合视觉工效学原则及室内工作场所照明。模块化安装，维修便捷。所有灯光模组由独立控制软件系统控制。</t>
  </si>
  <si>
    <t>给排水快接系统</t>
  </si>
  <si>
    <t xml:space="preserve"> 1、给排水快速接头,具有耐酸碱，拔插轻松，不生锈；即插即用，带自动锁紧插功能，即使在供水排水工作时，随时拔掉接口不会有任何滴漏现象。
2、接收智能化控制系统控制，并配置配套给排水软管2根。快速给水接口3mm厚304不锈钢材质，带自动止水功能，快速排水接口采用PP材质专用接口。</t>
  </si>
  <si>
    <t>废水储存自动排水系统</t>
  </si>
  <si>
    <t>废水排水系统有储水箱、抽水泵和液位器组成
1、废水储水箱，采用PP材料吹塑成型，整体成型无拼接，无臭无毒、耐强酸碱、抗老化，整体容量不小于20升。储水箱进水口处有不锈钢过滤网，用于过滤较大垃圾防止堵塞水泵。
2、废水箱内装防腐水位控制器液位开关，传感器检测到放水水位是会自动开启排水功能。                                                                                                                                                                                 3、耐酸碱环保增压水泵，外壳材料：PPS+PA66，功率40W，工作电压24V，流量不小于10L/MIN，最大静态扬程8M；噪音&lt;40dB；无毒、无味、无重金属，符合饮用水标准，具有缺水保护、空转保护、堵转保护、卡死保护、防漏电、防腐蚀、防空转，自带止回阀等功能。
4、废水储水箱和水槽柜之间用塑料软管密封连接，当废水量超过储水箱的容量后也不会从废水储水箱上溢出或渗漏，而是返入水盆内造成无法排水现象。</t>
  </si>
  <si>
    <t>全室供电系统（暂估）</t>
  </si>
  <si>
    <t>1、电源线采用2.5m²全铜多芯线，电线进行系统布线；模块化设计，每组模块间采用活接式连接，方便安装、检修。
2、信号屏蔽线采用集数化设计，电线进行系统布线每组模块间采用活接式连接，方便安装、故障排除、检修。
3、所有电线穿Ф25mmPVC管，绑扎牢固。</t>
  </si>
  <si>
    <t>给排水管路系统（暂估）</t>
  </si>
  <si>
    <t>给水主管选用φ20-32mmPP-R给水管，热熔连接，模块化设计，每组模块处留有角阀方便检修。
排水管选用加厚φ50-75mmPVC-U国标管（具有防酸、防碱、耐腐蚀功能）。</t>
  </si>
  <si>
    <t>学生桌水槽柜</t>
  </si>
  <si>
    <t>水槽台整体规格：长495*宽595*高1137mm±5mm，分柜体、水槽和滴水架三部分组成，各部件采用模具一次注塑成型，塑料件的外观符合GB/T 32487—2016《塑料家具通用技术条件》标准中要求的应无裂纹、明显变形、缩水、针孔；应无凹陷、飞边、折皱、疙痦；应无气泡、杂质、伤痕、白印；表面应光洁,应无划痕、毛刺、拉毛、污渍等要求。
1、柜体部分采用全新ABS塑料原料，经注塑模一次注塑成型；柜体有上下座、侧板和柜门部件组成，各部件采用卯榫结构连接，螺丝加固确保柜体结构稳固不扭曲变形；上下座和其他部件采用不同颜色套色拼装使整个水槽台有层次感；柜体前后均留有带锁的检修门，方便日后维修；柜体四角做圆角处理，无安全隐患。
2、水槽部分：水槽采用全新耐腐蚀PP材料一次注塑成型前沿有挡水并带有防溢水孔，水槽两侧预留安装洗眼器和皂液器安装孔，方便各科室不同需求。槽体内径不小于420*220*160mm，以下水口为低点四周均有坡度防止积水；下水口为大口径直排孔配有不锈钢滤网和PP材质水塞。
3、滴水架规格：460*170*305mm，滴水架顶部设有快接口放置仓，可隐藏放置水槽台的进排水和电源等接口；两侧预留学生电源仓，并带防尘盖方便后期扩展；正面设9条滴水棒用于悬挂晾干各种仪器设备。
4、水槽部分安置在柜体上面，需在柜体内侧使用螺丝加固连接，防止在使用过程中脱离；所有加固螺丝均处在柜体内侧暗处，安装完成后外表无可见螺丝。
5、水槽耐腐蚀性能按GB/T 11547-2008《塑料 耐液体化学试剂性能的测定》的标准。
6、水槽台的甲醛释放量应符合GB/T 35607-2024《绿色产品评价 家具》的标准。</t>
  </si>
  <si>
    <t>鹅颈式实验室专用优质化验水嘴：要求防酸碱、防锈、防虹吸、防阻塞，表面环氧树脂喷涂。出水嘴为铜质瓷芯，高头，便于多用途使用，可拆卸清洗阻塞。出水嘴可拆卸，内有成型螺纹，可方便连接循环等特殊用水水管。</t>
  </si>
  <si>
    <t>φ315-200-110，PVC(国标)管，走吊顶里面，含支架，弯头三通等管件</t>
  </si>
  <si>
    <t>4芯电缆布线，PVC线管。</t>
  </si>
  <si>
    <t>6#离心风机，电机功率5.5KW变频调速，转速700-800r/min，流量11500m³/h，全压 812Pa，噪声符合国家标准,风机外壳和叶轮均采用模具一次成型，防爆防腐，不得使用塑料板焊接。配橡胶减震器用于消除专用通风机引起的震动，配防雨帽PP 材质，主要用于对专用通风机的防护；通风机消音器采用PP材质，内置隔音棉等隔音装置，确保通风室外噪音小于 50 分贝。风机进出口接头采用柔性材质，通风机与消声器的连接，消除因震动引起的微量错位对通风机的影响。</t>
  </si>
  <si>
    <t>10个大</t>
  </si>
  <si>
    <t xml:space="preserve">实验室专用,1.6mm镀锌板喷塑的，尺寸2*1.1*1.3米，处理风量10000m³/h，前后两道滤棉，4抽屉填充160块800碘值碳，过滤层数5层，进出风口圆形400mm。 </t>
  </si>
  <si>
    <t>系统安装（暂估）</t>
  </si>
  <si>
    <t>1、吊顶式安装系统采用模块化结构设计，采用吊装安装方式；
2、系统结构调试；
3、系统控制调试；
4、室内通风系统调试；
5、给排水调试；
6、供电系统调试；
7、照明系统调试。</t>
  </si>
  <si>
    <t>系统安装辅件（暂估）</t>
  </si>
  <si>
    <t>采用双槽钢横梁吊装方式，减少楼板承重，防止左右晃动，可进行上下、左右的平衡调节。主要辅件有：三角构件、直角座、龙骨架连接件、吊装挂件、安装连接板等。</t>
  </si>
  <si>
    <t>文化装饰</t>
  </si>
  <si>
    <t>室内文化装饰</t>
  </si>
  <si>
    <t>前墙布置8个黑板字及国旗，2mm亚克力材质
后墙布置亚克力3D立体墙贴厚度2mm，内容为各学科文化装饰，尺寸3000*1000mm左右。</t>
  </si>
  <si>
    <t>新风系统</t>
  </si>
  <si>
    <t>新风量：700 m³/h，排风量：500 m³/h，工作功率：≤270W，净化功率：99.95%，</t>
  </si>
  <si>
    <t>整间房双层卷帘式窗帘，内容为学科特点知识，既具美观同时能蕴含文化，铝合金圆杆安装，按照实际窗户尺寸定制</t>
  </si>
  <si>
    <t>整间实验室的设备卸货、搬运、上楼、安装，垃圾清理</t>
  </si>
  <si>
    <t>3.化学准备室（预埋水电插座）</t>
  </si>
  <si>
    <t>准备桌</t>
  </si>
  <si>
    <t>规格：2400*1200*780mm
1、桌身
1.2、新型塑铝结构。学生位镂空式，符合人体工程学设计，美观大方。书包斗采用整体ABS工程塑料一次性注塑成型，规格425*270*165，镂空设计，便于清理，不屯垃圾，中间设挂凳卡。
1.3、桌脚采用三段式高强度铝合金结构，整体规格545*770，中立柱采用122*55mm*1.5mm厚承重型铝合金型材微倾斜式设计，上下脚采用铝合金一次压铸成型，采用8个高强度螺丝连接；下桌架设有专用孔位与地面固定，并配有专用装饰盖，同一侧面两只工型腿上部采用一条66*25mm铝合金型材连成一个整体；外观流线形设计，简洁美观，易碰撞处全部采用倒圆角，产品款式要求整体设计美观、合理、安全、牢固、耐用。金属表面经环氧树脂粉末喷涂高温固化处理。要做到承重性能强和耐酸碱、耐腐蚀。
1.4、桌脚间通过金属三卡锁专用连接件将铝合金型材连接，并可根据实际需求在中柱的凹槽内随意调节位置，便于组装及拆卸，外观流线形设计，简洁美观,易碰撞处全部采用倒圆角，产品款式要求整体设计美观、合理、安全、牢固、耐用。金属表面经环氧树脂粉末喷涂高温固化处理。要做到承重性能强和耐酸碱、耐腐蚀。</t>
  </si>
  <si>
    <t>三联水嘴: 采用实验室专用三联水嘴90度瓷质阀芯，出水嘴为铜质尖嘴，可拆卸，内有螺纹，可方便连接循环等特殊用水，水管管体部分为黄铜合金制品，铜质表面经过烤漆喷涂处理，增强耐酸碱防腐蚀以及防锈性能。</t>
  </si>
  <si>
    <t>实验室专用试剂架</t>
  </si>
  <si>
    <t>铝合金结构，表面喷涂环氧树脂高温固化处理；试剂架立柱截面尺寸：42*80mm±5mm，型材壁厚≥1mm；层板采用不低于8mm厚的玻璃。</t>
  </si>
  <si>
    <t>小推车</t>
  </si>
  <si>
    <t>60*40*86cm，采用不低于1.0mm304不锈钢，单层载重不低于150kg；配置静音万向轮，360°全方位旋转，带刹车功能。</t>
  </si>
  <si>
    <t>辆</t>
  </si>
  <si>
    <t>仪器柜</t>
  </si>
  <si>
    <t xml:space="preserve">1、规格1000*500*2000mm；
2、侧板、盖板采用环保型pp改性材料一次注塑成型，表面做磨砂处理。榫卯连接结构并合理布局加强筋，配合专用塑料紧固件连接，顶板、中板和底板的底部镶嵌15*30mm钢管加强，承重力强，产品不变形、不扭曲，可重复拆装使用；
3、上柜门：采用增强型PP材质一体注塑成型，门框角小扣设计包住玻璃，长久使用玻璃也不会掉出，外嵌4mm钢化烤漆玻璃,中间玻璃做镂空处
理，透明可视。                
4、下柜门：采用增强型PP材质一体注塑成型，外嵌4mm钢化烤漆玻璃,门框角小扣设计包住玻璃，长久使用玻璃也不会掉出。                
5、背板：采用工程塑料经模具挤出成型，中空双层结构，内部均匀分布加强筋，两块背板卡条链接而成，嵌入两块侧板中。                
6、门把手：采用增强型PP材质一次注塑成型，安装于两门的门缝处，凹凸配套，增加柜子内部的气密性。
8、层板：上柜配两块活动层板，下柜配一块活动层板。层板为增强型PP材质一次注塑成型，层板下部有两条30*15mm镀锌钢管，增强了层板承重强度,层板可以抽取，自由组合各层空间。
9、门铰链：用改性pp材料模具一次成型，伸缩式pp旋转门轴，内嵌隐藏方便安装，耐腐蚀。
10、柜子固定所需螺丝均采用304不锈钢，并加盖塑料盖帽隐藏安装，柜子内部无裸露金属材料，确保柜子的耐腐蚀性。
11、柜子顶部和底部都预留通风系统接口，与通风管路连接；接口处配有手动调节装置，可以打开或关闭通风口。                         </t>
  </si>
  <si>
    <t>通风药品柜</t>
  </si>
  <si>
    <t>1、规格1000*500*2000mm；
2、侧板、盖板采用环保型pp改性材料一次注塑成型，表面做磨砂处理。榫卯连接结构并合理布局加强筋，配合专用塑料紧固件连接，顶板、中板和底板的底部镶嵌15*30mm钢管加强，承重力强，产品不变形、不扭曲，可重复拆装使用；
3、上柜门：采用增强型PP材质一体注塑成型，门框角小扣设计包住玻璃，长久使用玻璃也不会掉出，外嵌4mm钢化烤漆玻璃,中间玻璃做镂空处
理，透明可视。                
4、下柜门：采用增强型PP材质一体注塑成型，外嵌4mm钢化烤漆玻璃,门框角小扣设计包住玻璃，长久使用玻璃也不会掉出。                
5、背板：采用工程塑料经模具挤出成型，中空双层结构，内部均匀分布加强筋，两块背板卡条链接而成，嵌入两块侧板中。                
6、门把手：采用增强型PP材质一次注塑成型，安装于两门的门缝处，凹凸配套，增加柜子内部的气密性。
8、层板：上柜配两块活动层板，下柜配一块活动层板。层板为增强型PP材质一次注塑成型，层板下部有两条30*15mm镀锌钢管，增强了层板承重强度,层板可以抽取，自由组合各层空间。
9、门铰链：用改性pp材料模具一次成型，伸缩式pp旋转门轴，内嵌隐藏方便安装，耐腐蚀。
10、柜子固定所需螺丝均采用304不锈钢，并加盖塑料盖帽隐藏安装，柜子内部无裸露金属材料，确保柜子的耐腐蚀性。
11、柜子顶部和底部都预留通风系统接口，与通风管路连接；接口处配有手动调节装置，可以打开或关闭通风口。                         
12、阶梯：上柜配置两块药品阶梯，阶梯采用中空双层塑料型材拼装而成，两端用一次注塑成型的堵头加固。</t>
  </si>
  <si>
    <t>通风罩</t>
  </si>
  <si>
    <t>通风操作柜</t>
  </si>
  <si>
    <t>尺寸：1200W*850D*2350H，通风柜选用1.0mm厚马钢一级冷轧镀锌钢板，在冷轧板的基础上面在镀了一层锌，使防腐性能更好，表面经环氧树脂静电喷涂，喷涂达到国家标准的60-80微米，附着力强、抗撞击、使钢板又加了保护衣。移动视窗5mm钢化优质玻璃产品。移门上下滑动装置采用电梯配重方式结构，无级任意停留。移门导向装置由抗腐蚀的聚氯乙稀材质构成。移门把手pp材质，腐蚀性能好，移门旁边是抗化学腐蚀的塑料包裹。所有的内部连接装置都需隐藏布置和抗腐蚀。没有外露的螺钉。外部连接装置都抗化学腐蚀，用聚氯乙稀包裹的不锈钢部件与非金属材料。通风柜内衬材料采用5mm抗贝特板，有良好的化学抗性。通风柜结构坚固，由双层框架支持。排气出口：排气出口为圆形，套管连接，减少气体扰流。安全玻璃安装在聚氯乙稀滑槽内。
不超过2 Kg的力就可以升、降移门。移门可以停止于任何操作位置。移门的开、闭有橡胶缓冲装置。通风柜正前方全部为玻璃视窗，有良好的可视范围。
扰流板和内衬材料一致，扰流板支架由非金属材料构成。 导流板根据原理设计大小不一样、分布有序抽风孔，排风性能更好更美观。
A.通风柜其他内衬材料，通风柜内部其他材料双面都有环氧树脂喷涂，耐酸碱及有机溶剂腐蚀的，无裸露金属或不能抗腐蚀和防火的材料。
B.工作台面：12.7mm厚实芯理化板台面（国产）
C.配件，采用台雄品牌水龙头阀门在喷嘴处用颜色标示，并安装在通风柜内部。其控制手轮在通风柜外面，用不同颜色标示把手。
通风柜控制面板：采用液晶屏控制面板。
通风柜照明：一个LED灯，快速启动类型。照明罩内部白色，高反射的塑料材质。照明装置上面有安全玻璃面板，并且和柜体密封。
电：三线接地插座，220V，10安培。
插座:实验室专用10A防溅插座</t>
  </si>
  <si>
    <t>通风管道（暂估）</t>
  </si>
  <si>
    <t>通风操作柜、通风药品柜接250mmPVC管道及室外400mm主管道，含支架，弯头三通等管件</t>
  </si>
  <si>
    <t>化学准备室、药品室、危化品室共用一台通风机。6#离心风机电机功率5.5KW变频调速，转速700-800r/min，流量11500m³/h，全压 812Pa，噪声符合国家标准,风机外壳和叶轮均采用模具一次成型，防爆防腐，不得使用塑料板焊接。配橡胶减震器用于消除专用通风机引起的震动，配防雨帽PP 材质，主要用于对专用通风机的防护；通风机消音器采用PP材质，内置隔音棉等隔音装置，确保通风室外噪音小于 50 分贝。风机进出口接头采用柔性材质，通风机与消声器的连接，消除因震动引起的微量错位对通风机的影响。</t>
  </si>
  <si>
    <t>规格：1500*235*180mm，采用高级电子集成电路，无级调速，随意控制风机风速和风量大小。</t>
  </si>
  <si>
    <t>在室外指定地点对地面进行水泥固化</t>
  </si>
  <si>
    <t>通风机弯头</t>
  </si>
  <si>
    <t>250弯头</t>
  </si>
  <si>
    <t>250三通</t>
  </si>
  <si>
    <t>250直接</t>
  </si>
  <si>
    <t>250吊箍</t>
  </si>
  <si>
    <t>包括搬运风机、管道的设备，安装风机、管道、电路及其他配套材料。2付脚手架、拉爆螺丝、自攻螺丝、燕尾钉、胶水、玻璃胶。</t>
  </si>
  <si>
    <t>4.化学药品室</t>
  </si>
  <si>
    <t>药品柜</t>
  </si>
  <si>
    <t>支管道规格：φ250mm，优质PVC成品管道；含支架，弯头三通等管件</t>
  </si>
  <si>
    <t>5.化学仪器室</t>
  </si>
  <si>
    <t>6.危险化学品室</t>
  </si>
  <si>
    <t>危化品毒害品柜</t>
  </si>
  <si>
    <t>1  规格206cm*90cm*52cm，重量120kg。
2  易燃品/毒害品储存柜外壳体全部采用1.2mm的镀锌钢板，柜体底座采用2.0mm的镀锌钢板,环氧树脂粉末喷涂。1.5毫米厚钢方管骨架
3  易燃品/毒害品储存柜体内胆（上，下、左、右内衬板）全部采用pp（聚丙烯树脂）板；柜底部设置进风口，进风口底部风阀；柜体的底板中部有Φ10mm漏液孔，漏液孔上面盖上60目304×不锈钢网；柜体底部设h=160mm黄沙(防倒）挡板，柜体内部最下层留有可以存放不少于120mm厚黄沙的填埋腔，用于埋放金属钠、黄磷（白磷）等的易燃物品；柜底装有四个Φ60mm的移动轮，便于易燃品毒害品储存柜移动；前轮后有2个手动调节罗杆，方便易燃品毒害品储存柜定位。
4  柜中部有3个三层阶梯式的PP聚丙烯树脂活动搁板，每层阶梯板外延边有3mm高的积液盘；下层搁板外沿镶装有H48.5×W16.5（mm）PVC一次成型护栏, 护栏中间嵌有（警示红 ，警示蓝，警示黄）0.5mm厚度的PVC装饰条，可区分碱性，酸性药品和易燃品的存放；每个搁板靠背板处有一排导风口，阶梯高度50mm（包括积液盘的高度）。
5  柜顶部中间有Φ150mm出风口，柜顶风口内置一个AC220V、50HZ、0.18A轴流风机，最大风量326m3/h、转速2550转/min、环境温度（-10~+70）℃，控制开关设置柜体顶部的右上角，当风机开机前要把柜门下面中间的进风口推置打开状态。
6  柜体应填充具有保温隔热作用的材料，（密度150㎏/m3，厚度：40mm）。
7  柜体门与柜体之间应安装防火膨胀密封件，密封件应符合GB 16807-2009的要求。（柜体门与柜体之间应安装环保热膨胀密封条。当温度为150℃-180℃时密封条局部膨胀，温度达到750℃时密封条全部膨胀，膨胀比例为1:5，以保证储存药品的安全性。）
8  存储柜上安装的磁锁、机械密码锁等机械锁应符合GA/T 73的要求。
9 柜体底部应设置进风口及可调风阀，可调风阀旋转灵活，并能控制风量大小。柜体应设置通风口，通风口最大风速应不小于0.5m/s。应有配有微电脑定时时控开关，能根据用户设定的时间自动打开和关闭风机，电源开关应有指示灯指示风机是否正常工作，可自动和手动控制。通风管道口径宜采用Φ160mm，通风管应耐高温、阻燃、耐腐蚀，符合JGJ 141的要求。
10 柜体顶上应配置温湿度控制器，对柜内相对温湿度实时监控，数字显示设定和测量值，柜内的温湿度如超过设定的测量值即时报警提示。电源AC220V±10％50HZ,温度启控0~99.9℃（用户设定），湿度启控0~99.9％RH（用户设定）。</t>
  </si>
  <si>
    <t>危化品柜接160mmPVC管道至室外，2付脚手架、1个三通、4个弯头、2个直接、3根吊杆、墙面开孔、胶水、玻璃胶，含支架，弯头三通等管件</t>
  </si>
  <si>
    <t>8.生物综合实验室（预埋水电插座）</t>
  </si>
  <si>
    <t>1.规格：2400mm×700mm×850mm.
2.台面： 采用12.7mm厚双面膜实芯理化板，边缘镶边工艺
3.柜体：采用0.8-1.0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t>
  </si>
  <si>
    <t>生物台灯</t>
  </si>
  <si>
    <t>实验室光源:固定式荧光灯（生物台灯） 规格：长度640mm，底座规格350*90mm，功率：20W
技术参数：1、底座采用防火防阻燃的PP材料；2、为防止渗水漏电，台灯底座必须带盖；3、光源调节适合不同角度；</t>
  </si>
  <si>
    <t>规格：w1200*d600*h780mm ,台面采用20mm厚一体实芯黑色坯体蝶形实验室工业陶瓷台面，亚马逊蓝色，台面表面为耐腐蚀专业釉面，釉面和黑色坯体（非后期染色处理）经高温烧结而成，釉面与坯体结合后不脱落、不脱层，解决了传统陶瓷台面侧面因二次上釉存在的不美观、易脱落、不耐磨、不耐强腐蚀等一系列问题。台面四周有宽30mm，高4mm的阻水边，一体成型非二次加工，有效防止液体外溢避免对实验人员带来人身伤害。陶瓷台面打3个孔，每个直径12mm。
桌体：新钢塑镂空结构（工字形）
桌脚：内置承重部分采用60×40×1.6mm矩形铝镁合金，横档采用30×40×1.6mm矩形铝镁合金，通过合金压铸角铁组装成“工”字形（使整体框架结构更为合理，增强桌体承重性及整体稳定性）；外置装饰柱、装饰盖均采用ABS工程塑料一次注塑成型，外表为流线形设计，具有防潮、防水、防腐、防酸碱功能。
吊板：采用2mm厚冷轧钢板折弯成型，表面经酸洗、磷化、喷塑处理，吊板离地550mm（每组桌除两侧的桌腿外，整个下面是镂空的，便于打扫卫生）。
可调脚：采用进口ABS耐蚀注塑专用垫。具有高度可调、耐磨、防潮、耐腐蚀等特点。</t>
  </si>
  <si>
    <t>不锈钢</t>
  </si>
  <si>
    <t>辅材及工具（暂估）</t>
  </si>
  <si>
    <t>国标优质φ25㎜PPR进水管。1米金属软管（高档装）。国标优质φ50㎜PVC排水管。1米排水软管。包括供排水管道、水槽台、水嘴安装的胶水、玻璃胶、螺栓等。</t>
  </si>
  <si>
    <t>9.生物数码显微互动实验室（预埋水电插座）</t>
  </si>
  <si>
    <t>学生六边形铝塑实验桌</t>
  </si>
  <si>
    <t>规格：角距1400*高780mm
1.台面材料：采用12.7mm厚双面膜实芯理化板，边缘镶边工艺，中间开孔直径20mm过电线
2、结构：新型塑铝结构，6只脚均分成六个学生位，学生位镂空式，符合人体工程学设计，美观大方。书包斗采用铝塑组合结构，镂空设计，便于清理，不屯垃。
3、桌脚采用三段式高强度铝合金结构，整体规格545*770，中立柱采用91mm*41*1.2mm厚承重型铝合金型材，上横梁采用1.0厚钢板焊接成整体六边形
4、桌脚间通过6条钢板连接，外观流线形设计，简洁美观,易碰撞处全部采用倒圆角，产品款式要求整体设计美观、合理、安全、牢固、耐用。金属表面经环氧树脂粉末喷涂高温固化处理。要做到承重性能强和耐酸碱、耐腐蚀。</t>
  </si>
  <si>
    <t>本实验室电源系统采用超大规模MCU芯片控制计算，串行通讯的智能化管理。由教师主控系统，学生智能安全实验台，通讯总线等组成。轻触摸按钮，数码显示，操作便捷、直观，教师随心所愿，想怎样设置及怎样操作。同普通的实验台相比具有使用寿命长，教师能随时控制电压，不会烧毁实验器材。而普通的采用波段开关，电位器来调压，寿命短。
1、教师直流0到24V输出，电流2A，过载自动保护，闪灯提示，手动复位，具有粗调，细调功能细调分辨率为0.03V，设定好电压10秒后，存储此次设定值，下次开机，就是这次设定电压。数字电压表指示。
2、教师交流：2到30V输出，电流3A，过载自动保护，闪灯提示，手动复位，分辨率为2V。数字电压表指示。
3、教师大电流：9V大电流输出。8秒断开，MCU芯片定时控制，时间准确。
4、教师高压“直流高压”选择，发光管常亮，是240V档，发光管闪烁是300档，熄灭则无高压输出。
5、控制学生低压根据学生需求，按相应的档位叠加。对应的指示灯指示，教师监视。
6、学生高压当要给学生桌提供220V，按“A组、B组、C组、D组220V”的按键，且对应的发光管指示。数字电压表指示，漏电保护功能。配置2组220V国标5孔插座。
7、电源的性能应符合《 JY/T 0374-2004 教学实验室设备电源系统 》中的相关要求。</t>
  </si>
  <si>
    <t>铝木功能桶</t>
  </si>
  <si>
    <t>规格：200*200*740。柜体采用铝合金框架，立柱铝合金采用32*32mm，1/4圆铝合金型材，横梁采用24*24mm铝合金型材，立柱和横梁通过通用金属三卡锁连接，铝合金表面喷涂环氧树脂粉末经高温固化处理，具有较强的耐腐蚀性。柜身采用9mm中纤板双面贴三聚氰胺饰面。</t>
  </si>
  <si>
    <t>学生六角电源</t>
  </si>
  <si>
    <t>1、六边形电源盒，放置在书包盒中间，实验和安装都非常方便，1套配3组电源。
2:学生交流2V到24V输出，电流2A，自动过载保护，自动恢复。电压2V每档，由教师集中控制。
3:学生直流2V到24V输出，电流2A，自动过载保护，自动恢复。由教师集中控制
4:配置1组220V国标5孔插座，保险丝保护，工作指示。系统具有漏电保护功能。具有过载保护装置。</t>
  </si>
  <si>
    <t>给排水布置（暂估）</t>
  </si>
  <si>
    <t>国标优质φ25㎜PPR管。1.5米电镀加密管（高档装）。国标优质φ50㎜PVC管。1.2米。包括供排水管道、水槽台、水嘴安装的胶水、玻璃胶、螺栓等。</t>
  </si>
  <si>
    <t>包括供排水管道、水槽台、水嘴安装的胶水、玻璃胶、螺栓等</t>
  </si>
  <si>
    <t>数码显微互动系统</t>
  </si>
  <si>
    <t>数码液晶显微镜（教师端）</t>
  </si>
  <si>
    <t xml:space="preserve">教室显微镜与交互智能平板直接相连，讲台省去电脑，避免影响实验操作。
1、光学系统：无限远色差校正光学系统。
2、目镜：高眼点平场目镜PL10X/22mm，带视度调节。
3、观察筒：铰链式观察筒，30°倾斜；瞳距调节范围48-76mm。具有铰链组360°旋转功能，便于调节眼点高度，眼点高度调节范围375-428mm。
4、物镜转换器：内倾式5孔物镜编码转换、能够记忆每个物镜的照明亮度、自动切换，物镜切换时，亮度自动调整。
5、聚光镜：阿贝式聚光镜，数值孔径N.A.1.25，齿轮齿条垂直升降，带可变孔径光栏，带暗场、相差附件插口。
6、载物台：双层机械移动平台，采用陶瓷工艺、强度强、耐腐蚀。低手位X、Y方向同轴调节，X方向采用线轨传动，无齿条伸出。载物台面积≥210mmX170mm，片夹可同时夹持两块切片，方便对比观察。平台行程≥78mmX50mm，精度≤0.1mm。
7、调焦机构：粗微调同轴，粗调行程≥25mm，微调精度2um，全金属齿轮齿条调焦机构，带可调式平台上限位装置。
8、物镜： 无限远平场消色差物镜:4X/NA≥0.1/WD≥15mm， 10X/NA≥0.25/WD≥10.8mm，40X/NA≥0.65/WD≥0.8mm。
9、机身带搬运手柄，方便便于搬运；机身带收纳仓，便于收纳电源线、充电装置、工具、镜油等物品，以免丢失同时保持桌面整洁。
10、数码成像系统：≥630W像素。
12、4X物镜成像清晰圆圆直径≥18.5㎜、10X物镜成像清晰圆直径≥18.5㎜、20X物镜成像清晰圆直径≥18.5㎜40X物镜成像清晰圆直径≥18.8㎜。
13、齐焦：10→4倍不超过±0.010㎜、10→20倍不超过±0.007㎜、10→40倍不超过±0.005㎜、40→100倍不超过±0.006㎜；
14、转换器稳定性≤0.003㎜。
15、载物台侧向受5N水平方向用力最大位移≤0.010㎜、不重复性≤0.002㎜。
16、用机械使标本再5㎜*5㎜范围内移动时的离焦量≤0.004㎜；
17、微调机构空回≤0.003㎜。
18、显微镜物镜放大率准确度不超过±0.65%。
19、倾斜式目镜筒作360°旋转时目镜焦平面上像中心的位移（mm)≤0.10㎜。
20、零视度时，左右系统的目镜端面位置差（mm)≤0.06㎜。
21、续航功能：双向充电功能，支持充电宝向显微镜供电，支持显微镜向手机或平板供电。
22、色温调节范围3000K-7000K。
23、智能照明管理系统：配备液晶显示屏、指示当前倍率、色温及亮度，带ECO节能功能和电源指示灯。
24、摄影摄像视场清晰范围不小于90%。
</t>
  </si>
  <si>
    <t>数码液晶显微镜（学生端）</t>
  </si>
  <si>
    <t xml:space="preserve">1、光学系统：无限远色差校正光学系统。带安卓平板6G+64G。
2、观察筒：铰链式观察筒，30°倾斜；自带平板支架，屏幕可固定在显微镜上或者取下来进行操作；瞳距调节范围不小于50mm～75mm，带目镜锁止功能，学生不能随意插拔目镜，防止丢失或损坏。
3、目镜：自带视度调节的高眼点大视野平场目镜PL10X，线视场≥18mm，±5屈光度。
4、转换器：内倾式内定位四孔物镜转换器，
5、物镜：平场消色差物镜4X/NA≥0.1/WD≥15.09mm， 10X/NA≥0.25/WD≥8.57mm，40X（S）/NA≥0.65/WD≥0.38mm；
6、调焦机构：粗微同轴调焦，粗调行程≥25mm；微调精度0.002mm；带粗调松紧调节装置，可调节粗调手轮的扭矩；带可调节上限位装置，有效保护切片和物镜不受损坏。
7、载物台：双层机械移动平台，尺寸不大于长140mm宽132mm，移动范围：76mmX50mm。 片夹可同时加持两块切片，方便对比观察。
8、聚光镜：照明聚光镜，数值孔径N.A.1.25，齿轮齿条升降，带可变孔径光栏，带暗场、相差附件插口。
9、照明系统：柯拉照明，100V-240V 宽电压输入；单颗3W高亮度LED照明，预定中心，亮度连续可调，电源开关与光源亮度调节独立设计，有效延长和保护灯泡的使用寿命。
10、数码观察头内置≥1600万像素无线数码芯片，支持5G Wi-Fi，RJ45网口，预览分辨率≥1080P，超低延迟（200MS），1080P实时预览最大帧率25FPS，支持远程全分辨率拍照，支持Hotspot/Client模式切换，支持多人共揽。
</t>
  </si>
  <si>
    <t>图像分析软件</t>
  </si>
  <si>
    <t>1、图像采集：可进行单帧图像、动态图像录像、Z栈采集、延时采集。支持BMP、JPG、ICO、PNG、TIFF等各种图像格式。
2、相机控制：支持区域曝光、自动/区域白平衡、实时调整增益/亮度/伽马、实时直方图和伽马显示。
3、多种拍照模式：支持拍照到图像库、剪切板、图像处理和指定文件路径，极大满足用户的多种需要。
4、图像编辑：可以实时调节色度、饱和度、亮度、对比度、红、绿、蓝，还具有图像复制、翻转、镜像、曲线、灰度化和反相等多种形态学图像处理功能。
5、相册管理功能：提供相册的增、重、删、设管理，及相册内图像的管理、浏览、重命名和删除功能。相册中的图像可以任意拖动到图像主窗口作为对比图，并可实时调整图像透明度和保持比例。
6、图层管理功能：支持实时预览和静态图像的图层管理，可对图层建组、隐藏、显示和删除。可显示标注数据，可导出、导入标注信息。
7、比例尺功能：比例尺的位置可以随意拖动，大小可以实时调整， 线段的线型和像素可以自由调整。
8、图像倍率设置功能：对拍摄图像按照指定倍率打印或显示。
9、测量功能：可以测定两点距离、矩形宽度面积和高度、两点圆半径和面积、三点圆半径和面积、多边形周长和面积、三点夹角、点到线距离、平行线距离、贝塞尔曲线长度等各种几何参数，支持自动寻边测量，并可插入标记、文字和图片。对所测数据，可以重新点取，任意拖动位置，及时修正。也可删除测量数据，重新测定。可同时测量多幅图像的数据。各幅图像数据相互独立。 测量数据标注在图像上，单位可以自由选择，并有记忆功能。测量数据位置可以任意拖动，可以随图片一起导出和导入，导入后可以继续编辑。
10、标记功能：可任意添加或删除多个文字标注。字体、颜色、大小，随意选择 。
11、景深扩展：可将不同景深的图片实时融合，生成全方位较为清晰的图。也可拍摄多张不同景深的图像后，对图片进行融合生成较为清晰的图。
12、图像拼接：可对较大的样品进行实时拼接，也可拍摄多张有重合的图片，最后进行图片拼接，得到较大范围的图片。
13、颗粒技术：对颗粒较为明显的图片进行分割计数。
14、友好界面：界面风格可亮色和暗色自由切换。自由调整窗口位置，可任意摆放和停靠，自定义工具栏，并有记忆位置的功能。
16、依据国家新课改普教生物教材的教学要求，完整收录现行教材涉及显微镜教学的全套切片，能同时满足教师演示和学生实验的不同需求，切片显示的组织结构典型清晰，图像颜色均匀自然，同时数字切片资源库的图像由教育界名师对切片结构进行标注，并经专家审核，确保切片的专业性和科学性，更有助于学生准确的认识切片中的微观结构，提高实验教学效率。
17、将传统显微镜与数字切片互动教学和学习，既注重了学生的操作能力，也培养了学习的简便性与兴趣性，既方便教学课件制作，教师可随心所欲的发挥制作空间，灵活方便，方便规划建立精品课程。
18、系统支持C/S、B/S模式部署，可以手机、平板、电脑可以从本地局域网、校园网、I4nternet等网络上远程自主学习，也可以开展跨地域的远程教学模式，激发探究热情，实现教育方式的多样化。
19、显微虚拟数字切片系统与数码显微镜视频系统实现无缝结合，数码显微镜实时视频上可叠加图形、文字、图片、PPT/WORD/EXCEL、FLASH及多媒体视频和数字切片等。
20、使用中无需实物切片，解决了实物切片的丢失、褪色、损坏问题，减少经费投入。
21、支持模拟显微镜视场进行观察，让学生有身临其境，实时操作之感受；支持模拟显微镜物镜固定倍率观察，四组固定倍率为：4倍、10倍、20倍、40倍,支持1X-100X无级缩放。
22、学生可自主学习并对切片内容进行标注、注解、测量长度、周长、面积等，并生成实验报告。
23、电子地图导航，提供数字切片全图缩略预览，并可快速定位目标区域。
24、知识点导航，点击知识点可快速定位到数字切片相应的倍数和位置。
25、丰富的课件资源包：提供教案、课件、图库、术语、试题等丰富的分类资源，提高了教学效率,让老师用最少时间教学收获最理想的教学效果。同时也为学生复习、自学提供了丰富的资源。提供常用数字切片（不少于90片）</t>
  </si>
  <si>
    <t>数码互动系统软</t>
  </si>
  <si>
    <t>1、基于5G Wi-Fi全无线架构，稳定性好、传输效率高；教师监看学生动态图像超低延迟，支持远程全分辨率拍照，支持微观观察、宏观观察。可支持60个学生端同时在线。
2、安装方便，学生端使用手机或平板电脑扫描二维码即可自行安装App软件。
3、多平台支持，教师端支持国产操作系统，同时教师端支持接入平板进行移动式的互动教学。学生端同时支持国产操作系统。通过手机/平板/电脑各种终端即可实现实验教学。
4、旁观模式：多个终端可作为旁观者同时连接任意一台学生显微镜，与该学生同步获得镜下动态图像，并可进行拍照、测量等，可支持不少于5个旁观者。
5、多用户管理功能，可以分别为不同老师建立独立账户，提供数据管理功能。
6、广播推送功能：教师端可以将自己的计算机屏幕内容广播至所有学生端，进行同屏讲解。可以强制广播（教师端可通过网络给学生端发送强制广播，学生程序进入局域往后，必须进入广播接收状态，无法手动退出）也可以选择广播（教师端可通过网络给学生端发送选择广播协议，学生可以根据自己实际需要，选择或拒绝广播），除此之外，也可以选择黑屏肃静(方便教师端进行肃静)。
7、监看功能：教师端可以在1080P分辨率下实时对学生端图形进行监看，图像延迟≤0.2秒，实时反馈镜下图像，图像清晰流畅。可选择1X2、2X2、3X3、4X4。也可自定义设置行和列，比如3*4,4*8,5*8等画面进行监看，确保在一个屏幕上监看所有学生画面。也可选择某个学生的显微镜下图像进行一间放大监看。
8、嵌入式数字切片功能：数字切片教学系统嵌入在互动交下系统中，无需单独启动数字切片教学系统软件，即可实现数字切片系统教学；同时，也提供免费的基于互联网访问的教学切片库，切片种类多，个数多，满足日常教学使用。
9、实验记录功能：教师可以随堂分步骤布置实验，学生可以分步骤提交实验图片和文字，老师可以对单个学生实验进行查看、驳回、评分，也可对多个学生实验进行查看、驳回、评分，学生可以实时查看成绩，也可以将本次实验的所有同学的成绩一键导出。
10、文件分发功能：教师端随时分发教学资料、作业。支持文件断点续传，防止文件丢失。
11、即时通讯功能：学生与教师之间可以互发消息，消息内容可以图片、文字、标注。
12、课堂练习（考试系统）功能：集成课堂练习系统。老师下发试卷，学生实时答题，自动阅卷（客观题），自动统计学生的成绩。
13、多语教学功能：可以中英文等语言一键切换，多语教学。
14、支持课件系统。教师端通过使用课件系统，开展更加直观的教学活动。
15、状态显示：教师端可可实时显示学生连接状态（连接数/总数）、微观连接状态（连接数/总数）、宏观连接状态（连接数/总数）、疑问学生状态、未读消息数。</t>
  </si>
  <si>
    <t>无线互动装置</t>
  </si>
  <si>
    <t>1、高性能无线路由AP：8路空间流、2个5g信道、最大带宽2.334Gbps、以太网接口2xGE、供电方式 PoE+/本地
2、路由控制器：端口5xGE+1xUSB，本地供电 12v DC(按需配置)</t>
  </si>
  <si>
    <t>全室布线及安装，包含机器安装，相关耗材等费用</t>
  </si>
  <si>
    <t>10.生物智慧实验室</t>
  </si>
  <si>
    <t xml:space="preserve">1.规格：2400mm×700mm×850mm.
2.台面： 采用12.7mm厚双面膜实芯理化板，边缘镶边工艺
3.柜体：采用0.8-1.0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 </t>
  </si>
  <si>
    <t xml:space="preserve">420mm×220mm，本主控面板采用玻璃智能触控面板
输出1.2-30v可调稳压电压，通过直流电压数码显示管上显示输出电压；玻璃触控板上设置弧度滑动和上下调节两种电压调节方式来控制直流电压的粗调跟细调，弧度滑动用来粗调直流电压，上下调节用来细调所需电压值。
交流0-30V可调电源电压，通过交流电压数码显示管上显示输出电压；玻璃触控板上设置弧度滑动和上下调节两种电压调节方式来控制交流电压的粗调跟细调，弧度滑动用来粗调交流电压，上下调节用来细调所需电压值。
轻触玻璃上9V输出图标，输出为9V电压，最大40A，8±2S自动断开；
220V市电，具有漏电、过载自动保护装置，教师能对实验室进行总体、分组控制，提供220V电源输出，电源总开关、漏电保护开关，220V交流输出多用插座。
采用玻璃触控面板，只需轻轻用手指触控，不用产生压力驱动，
采用钢化玻璃加丝印，没有组件的结构合并，外观美观，成本更低；
</t>
  </si>
  <si>
    <t>规格：w1200*d600*h780mm ,台面采用20mm厚一体实芯黑色坯体蝶形实验室工业陶瓷台面，亚马逊蓝色，台面表面为耐腐蚀专业釉面，釉面和黑色坯体（非后期染色处理）经高温烧结而成，釉面与坯体结合后不脱落、不脱层，解决了传统陶瓷台面侧面因二次上釉存在的不美观、易脱落、不耐磨、不耐强腐蚀等一系列问题。台面四周有宽30mm，高4mm的阻水边，一体成型非二次加工，有效防止液体外溢避免对实验人员带来人身伤害。
桌体：新钢塑镂空结构（工字形）
桌脚：内置承重部分采用60×40×1.6mm矩形铝镁合金，横档采用30×40×1.6mm矩形铝镁合金，通过合金压铸角铁组装成“工”字形（使整体框架结构更为合理，增强桌体承重性及整体稳定性）；外置装饰柱、装饰盖均采用ABS工程塑料一次注塑成型，外表为流线形设计，具有防潮、防水、防腐、防酸碱功能。
吊板：采用2mm厚冷轧钢板折弯成型，表面经酸洗、磷化、喷塑处理，吊板离地550mm（每组桌除两侧的桌腿外，整个下面是镂空的，便于打扫卫生）。
可调脚：采用进口ABS耐蚀注塑专用垫。具有高度可调、耐磨、防潮、耐腐蚀等特点。</t>
  </si>
  <si>
    <t xml:space="preserve">水槽台整体规格：长495*宽595*高1137mm±5mm，分柜体、水槽和滴水架三部分组成，各部件采用模具一次注塑成型，塑料件的外观应无裂纹、明显变形、缩水、针孔；应无凹陷、飞边、折皱、疙痦；应无气泡、杂质、伤痕、白印；表面应光洁,应无划痕、毛刺、拉毛、污渍等要求。
</t>
  </si>
  <si>
    <t>11.生物准备室（预埋水电插座）</t>
  </si>
  <si>
    <t>规格：2600*1200*780mm
1、桌身
1.1台面： 采用12.7mm厚实芯理化板
1.2、新型塑铝结构。学生位镂空式，符合人体工程学设计，美观大方。书包斗采用整体ABS工程塑料一次性注塑成型，规格425*270*165，镂空设计，便于清理，不屯垃圾，中间设挂凳卡。
1.3、桌脚采用三段式高强度铝合金结构，整体规格545*770，中立柱采用122*55mm*1.5mm厚承重型铝合金型材微倾斜式设计，上下脚采用铝合金一次压铸成型，采用8个高强度螺丝连接；下桌架设有专用孔位与地面固定，并配有专用装饰盖，同一侧面两只工型腿上部采用一条66*25mm铝合金型材连成一个整体；外观流线形设计，简洁美观，易碰撞处全部采用倒圆角，产品款式要求整体设计美观、合理、安全、牢固、耐用。金属表面经环氧树脂粉末喷涂高温固化处理。要做到承重性能强和耐酸碱、耐腐蚀。
1.4、桌脚间通过金属三卡锁专用连接件将铝合金型材连接，并可根据实际需求在中柱的凹槽内随意调节位置，便于组装及拆卸，外观流线形设计，简洁美观,易碰撞处全部采用倒圆角，产品款式要求整体设计美观、合理、安全、牢固、耐用。金属表面经环氧树脂粉末喷涂高温固化处理。要做到承重性能强和耐酸碱、耐腐蚀。</t>
  </si>
  <si>
    <t xml:space="preserve">1、规格1000*500*2000mm；
2、侧板、盖板采用环保型pp改性材料一次注塑成型，表面做磨砂处理。榫卯连接结构并合理布局加强筋，配合专用塑料紧固件连接，顶板、中板和底板的底部镶嵌15*30mm钢管加强，承重力强，产品不变形、不扭曲，可重复拆装使用；
3、上柜门：采用增强型PP材质一体注塑成型，门框角小扣设计包住玻璃，长久使用玻璃也不会掉出，外嵌4mm钢化烤漆玻璃,中间玻璃做镂空处
理，透明可视。                
4、下柜门：采用增强型PP材质一体注塑成型，外嵌4mm钢化烤漆玻璃,门框角小扣设计包住玻璃，长久使用玻璃也不会掉出。                
5、背板：采用工程塑料经模具挤出成型，中空双层结构，内部均匀分布加强筋，两块背板卡条链接而成，嵌入两块侧板中。                
6、门把手：采用增强型PP材质一次注塑成型，安装于两门的门缝处，凹凸配套，增加柜子内部的气密性。
8、层板：上柜配两块活动层板，下柜配一块活动层板。层板为增强型PP材质一次注塑成型，层板下部有两条30*15mm镀锌钢管，增强了层板承重强度,层板可以抽取，自由组合各层空间。
9、门铰链：用改性pp材料模具一次成型，伸缩式pp旋转门轴，内嵌隐藏方便安装，耐腐蚀。
10、柜子固定所需螺丝均采用304不锈钢，并加盖塑料盖帽隐藏安装，柜子内部无裸露金属材料，确保柜子的耐腐蚀性。
11、柜子顶部和底部都预留通风系统接口，与通风管路连接；接口处配有手动调节装置，可以打开或关闭通风口。                         
</t>
  </si>
  <si>
    <t>12.生物仪器室</t>
  </si>
  <si>
    <t>13.生物药品室</t>
  </si>
  <si>
    <t xml:space="preserve">1、规格1000*500*2000mm；
2、侧板、盖板采用环保型pp改性材料一次注塑成型，表面做磨砂处理。榫卯连接结构并合理布局加强筋，配合专用塑料紧固件连接，顶板、中板和底板的底部镶嵌15*30mm钢管加强，承重力强，产品不变形、不扭曲，可重复拆装使用；
3、上柜门：采用增强型PP材质一体注塑成型，门框角小扣设计包住玻璃，长久使用玻璃也不会掉出，外嵌4mm钢化烤漆玻璃,中间玻璃做镂空处
理，透明可视。                
4、下柜门：采用增强型PP材质一体注塑成型，外嵌4mm钢化烤漆玻璃,门框角小扣设计包住玻璃，长久使用玻璃也不会掉出。                
5、背板：采用工程塑料经模具挤出成型，中空双层结构，内部均匀分布加强筋，两块背板卡条链接而成，嵌入两块侧板中。                
6、门把手：采用增强型PP材质一次注塑成型，安装于两门的门缝处，凹凸配套，增加柜子内部的气密性。
8、层板：上柜配两块活动层板，下柜配一块活动层板。层板为增强型PP材质一次注塑成型，层板下部有两条30*15mm镀锌钢管，增强了层板承重强度,层板可以抽取，自由组合各层空间。
9、门铰链：用改性pp材料模具一次成型，伸缩式pp旋转门轴，内嵌隐藏方便安装，耐腐蚀。
10、柜子固定所需螺丝均采用304不锈钢，并加盖塑料盖帽隐藏安装，柜子内部无裸露金属材料，确保柜子的耐腐蚀性。
11、柜子顶部和底部都预留通风系统接口，与通风管路连接；接口处配有手动调节装置，可以打开或关闭通风口。                         
12、阶梯：上柜配置两块药品阶梯，阶梯采用中空双层塑料型材拼装而成，两端用一次注塑成型的堵头加固。
</t>
  </si>
  <si>
    <t>15.物理电学实验室（预埋电插座）</t>
  </si>
  <si>
    <t xml:space="preserve">1.规格：2400mm×700mm×850mm.
2.台面材料：采用12.7mm厚双面膜实芯理化板，边缘镶边工艺
3.柜体：采用0.8-1.0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 </t>
  </si>
  <si>
    <t>规格：w1200*d600*h780mm ,台面采用20mm厚一体实芯黑色坯体蝶形实验室工业陶瓷台面，亚马逊蓝色，台面表面为耐腐蚀专业釉面，釉面和黑色坯体（非后期染色处理）经高温烧结而成，釉面与坯体结合后不脱落、不脱层，解决了传统陶瓷台面侧面因二次上釉存在的不美观、易脱落、不耐磨、不耐强腐蚀等一系列问题。台面四周有宽30mm，高4mm的阻水边，一体成型非二次加工，有效防止液体外溢避免对实验人员带来人身伤害。陶瓷台面打1个孔，直径20mm。
桌体：新钢塑镂空结构（工字形）
桌脚：内置承重部分采用60×40×1.6mm矩形铝镁合金，横档采用30×40×1.6mm矩形铝镁合金，通过合金压铸角铁组装成“工”字形（使整体框架结构更为合理，增强桌体承重性及整体稳定性）；外置装饰柱、装饰盖均采用ABS工程塑料一次注塑成型，外表为流线形设计，具有防潮、防水、防腐、防酸碱功能。
吊板：采用2mm厚冷轧钢板折弯成型，表面经酸洗、磷化、喷塑处理，吊板离地550mm（每组桌除两侧的桌腿外，整个下面是镂空的，便于打扫卫生）。
可调脚：采用进口ABS耐蚀注塑专用垫。具有高度可调、耐磨、防潮、耐腐蚀等特点。</t>
  </si>
  <si>
    <t>橡胶桌垫</t>
  </si>
  <si>
    <t>2mm，1200*600mm,黑色、红色或绿色可选，学生台面配套，无毒害、防腐蚀、耐酸碱、抗震动。</t>
  </si>
  <si>
    <t>教师总控台电源装置(自用低压，学生端高压)</t>
  </si>
  <si>
    <t>学生桌面电源</t>
  </si>
  <si>
    <t>学生电源:放置在桌面上，采用铝合金质机箱，面板和台面成110度角。面板上设置灵敏电流计，双量程电流电压表各两只。中间设交直流电源输出，功能要求为：也能被教师台控制。通过设置学生电源的低压交流电压值和直流电压值，配有两只电压表，分别显示交流和直流电压值。学生电源的低压交流电压分两档，即1V-18V/3A、19V-30V/2A，分辩率为1V。具备自动过载保护功能。学生电源的低压直流电压分两档，即1.5V-16.0V/2A、16.1V-30.0V/1A，分辩率为0.1V。具备自动过载保护功能。注：低压交直流电源可以同时输出。实验台上设置2个万能安全电源插座。该插座上的电源必须受到主控台的控制。学生电源系统的性能应符合《 JY0374-2004》中的相关要求</t>
  </si>
  <si>
    <t>16.物理力学/光热学实验室（预埋电插座）</t>
  </si>
  <si>
    <t>实验室文化装修</t>
  </si>
  <si>
    <t>17.物理智慧实验室</t>
  </si>
  <si>
    <t xml:space="preserve">1.规格：2400mm×700mm×850mm.
2.台面： 采用12.7mm厚双面膜实芯理化板，边缘镶边工艺，
3.柜体：采用0.8-1.0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 </t>
  </si>
  <si>
    <t xml:space="preserve">420mm×220mm，本主控面板采用玻璃智能触控面板
输出1.2-30v可调稳压电压，通过直流电压数码显示管上显示输出电压；玻璃触控板上设置弧度滑动和上下调节两种电压调节方式来控制直流电压的粗调跟细调，弧度滑动用来粗调直流电压，上下调节用来细调所需电压值。
交流0-30V可调电源电压，通过交流电压数码显示管上显示输出电压；玻璃触控板上设置弧度滑动和上下调节两种电压调节方式来控制交流电压的粗调跟细调，弧度滑动用来粗调交流电压，上下调节用来细调所需电压值。
轻触玻璃上9V输出图标，输出为9V电压，最大40A，8±2S自动断开；；
220V市电，具有漏电、过载自动保护装置，教师能对实验室进行总体、分组控制，提供220V电源输出，电源总开关、漏电保护开关，220V交流输出多用插座。
采用玻璃触控面板，只需轻轻用手指触控，不用产生压力驱动，
采用钢化玻璃加丝印，没有组件的结构合并，外观美观，成本更低；
</t>
  </si>
  <si>
    <t>1、吊顶式安装系统采用模块化结构设计，采用吊装安装方式；
2、系统结构调试；
3、系统控制调试；
4、供电系统调试；
5、照明系统调试。</t>
  </si>
  <si>
    <t>采用固定吊装方式，防止左右晃动，可进行调节。主要辅件有：定制U型架、U型槽钢、直角座、龙骨架连接件、吊装挂件、安装连接板等。</t>
  </si>
  <si>
    <t>定制，颜色、造型与桌椅成套设备对应。U型铝方通吊顶，铝方通40*80mm，间隔60mm。吊顶距离地面高度3m，8mm圆钢吊杆、C38轻钢龙骨间距1200mm，25*25烤漆边龙骨，次龙骨，金属板，清理搽拭干净。</t>
  </si>
  <si>
    <t>新风量：700m³/h，排风量：500m³/h，工作功率：≤270W，净化功率：99.95%，</t>
  </si>
  <si>
    <t>定制，整间房双层卷帘式窗帘，内容为学科特点知识，既具美观同时能蕴含文化，铝合金圆杆安装，按照实际窗户尺寸定制</t>
  </si>
  <si>
    <t>18.物理准备室（预埋电插座）</t>
  </si>
  <si>
    <t>型号规格：2400×1200×800 mm。1、桌身
1.1台面： 采用12.7mm厚实芯理化板
1.2、新型塑铝结构。学生位镂空式，符合人体工程学设计，美观大方。书包斗采用整体ABS工程塑料一次性注塑成型，规格425*270*165，镂空设计，便于清理，不屯垃圾，中间设挂凳卡。
1.3、桌脚采用三段式高强度铝合金结构，整体规格545*770，中立柱采用122*55mm*1.5mm厚承重型铝合金型材微倾斜式设计，上下脚采用铝合金一次压铸成型，采用8个高强度螺丝连接；下桌架设有专用孔位与地面固定，并配有专用装饰盖，同一侧面两只工型腿上部采用一条66*25mm铝合金型材连成一个整体；外观流线形设计，简洁美观，易碰撞处全部采用倒圆角，产品款式要求整体设计美观、合理、安全、牢固、耐用。金属表面经环氧树脂粉末喷涂高温固化处理。要做到承重性能强和耐酸碱、耐腐蚀。
1.4、桌脚间通过金属三卡锁专用连接件将铝合金型材连接，并可根据实际需求在中柱的凹槽内随意调节位置，便于组装及拆卸，外观流线形设计，简洁美观,易碰撞处全部采用倒圆角，产品款式要求整体设计美观、合理、安全、牢固、耐用。金属表面经环氧树脂粉末喷涂高温固化处理。要做到承重性能强和耐酸碱、耐腐蚀。</t>
  </si>
  <si>
    <t>19.物理仪器室</t>
  </si>
  <si>
    <t>器材架</t>
  </si>
  <si>
    <t>1500*500*1800mm，5层,304不锈钢材质38mm粗40mm厚，层高可调，通体立柱</t>
  </si>
  <si>
    <t>21.56座美术教室</t>
  </si>
  <si>
    <t>一、教师用具</t>
  </si>
  <si>
    <t>画架</t>
  </si>
  <si>
    <t>尺寸58X60X171cm（最大升高到235CM），可调节高度，直尺最大画框高度：126CM。材质：进口欧洲榉木材特点：梯形，可折叠，角度双重可调，画托高度升降可调，表面光滑、无毛刺、无弯曲，接缝无开裂，整体无疤痕无弯曲，表面环保烤漆处理。适用范围：中西两用</t>
  </si>
  <si>
    <t>画板</t>
  </si>
  <si>
    <t>1．规格：2#图板，外观尺寸不小于600mm×900mm×18mm。2、材质：双面榉木三合板，四周实木边框；3、要求：边框气钉眼需进行表面处理。整体板面平整、表面光滑、洁净、无毛刺。</t>
  </si>
  <si>
    <t>写生凳</t>
  </si>
  <si>
    <t>1.规格：凳面直径不低于300mm，升降高度480到650mm；2.材质：优质榉木；3.要求：升降式架构，支撑稳定，牢固可靠，工艺精细，表面光洁，环保清漆处理，漆面均匀光亮。</t>
  </si>
  <si>
    <t>绘画工具车</t>
  </si>
  <si>
    <t>材质：榉木，长度≥740mm，宽度≥400mm，高度≥800mm，中下两层间隔高度不小于190mm，经过抛光打蜡，喷漆，防腐、防潮。静音脚轮，可制动。</t>
  </si>
  <si>
    <t>写生画箱</t>
  </si>
  <si>
    <t>整体尺寸：82cm×106cm×140cm，箱体：57cm×42cm×17（24）cm，置画高度：87cm；材质：红榉木，优质五金配件，电镀抗氧化能力强，不易生锈，橡胶胶带，高度和倾斜度可调整。</t>
  </si>
  <si>
    <t>美术教学套装</t>
  </si>
  <si>
    <t>水彩画颜料36色铁盒一套、水粉画颜料（米娅牌）50ml，42色共三套、油画颜料（温莎牛顿）170ml，36色三套、水粉画笔（米娅牌）3盒、水粉调色纸3本，油画扇形笔（宅小仙、双号）各三支、马利油画刷（1号+2号+3号+4号+5号）各6支，无味松节油（500ml)6瓶、油画调色板3块，水彩画笔1-12#各1支、24眼调色板3件、可折叠水桶3个、水彩纸（康颂牌）160g 4K*200张、素描纸（康颂牌）160g 4K*100张、炭笔（马利牌）硬炭、中炭、软炭各三盒、可塑橡皮一盒、橡皮（老人头软）1盒、樱花硬橡皮1盒、辉柏嘉彩色铅笔48色</t>
  </si>
  <si>
    <t>二、学生用具</t>
  </si>
  <si>
    <t>外观尺寸约450*450*900—1260mm,进口欧洲榉木材特点：梯形，表面光滑、无毛刺、无弯曲，接缝无开裂，整体无疤痕无弯曲，表面环保烤漆处理。</t>
  </si>
  <si>
    <t>600mmx450mm、双面椴木，四周实木边框，椴木木纹明显，表面光滑无毛刺，不易变形。一级板</t>
  </si>
  <si>
    <t>1、规格: 330*250*450mm 2.结构: 全实木结构，传统工艺，结构牢固。3.材质:全实木制作，本色，材料经熏蒸处理，虫不蛙，不变形，不开裂。
超4、性能: 环保漆，精工打磨不伤手，长时间不变色，易清洁，美观大经久耐用。</t>
  </si>
  <si>
    <t>三、美术辅助器材</t>
  </si>
  <si>
    <t>写生灯</t>
  </si>
  <si>
    <t xml:space="preserve">1、规格：立式三节可升降、最大调节高度2400mm、照射角度0°-120°；
2、材质：球形灯罩：金属材料，灯杆：钢管，表面镀铬，铝节、塑料旋钮，内置弹簧。
3、要求：表面光滑、无锈斑、划痕，含LED灯泡（暖白色）。   </t>
  </si>
  <si>
    <t>写生台</t>
  </si>
  <si>
    <t>尺寸：600mm*900mm，最大高度120cm，台面逐级升降，可根
据需求自由调节高度，可折叠台面，表面光滑无颗粒，采用榉木三合板作为台面，经打磨抛光处理，整体喷涂绿色无污染清漆，配备带锁万向轮，可防止使用过程中移动，底部储藏式抽屉空间最大化，方便放置画笔，颜料等。</t>
  </si>
  <si>
    <t>转台</t>
  </si>
  <si>
    <t>上盘面=295mm，下盘面：d=170mm，塑钢材质，表面光滑平稳；用途：裱花首选，雕塑及工业设计，陶艺用转盘，模型制做和产品喷漆上色时专用工具。</t>
  </si>
  <si>
    <t>木制关节人</t>
  </si>
  <si>
    <t>不小于400mm</t>
  </si>
  <si>
    <t>衬布</t>
  </si>
  <si>
    <t>1000mm×2000mm，涤棉材质，各种花色、白色</t>
  </si>
  <si>
    <t>块</t>
  </si>
  <si>
    <t>写生教具1</t>
  </si>
  <si>
    <t>一、适用范围：适用于中小学美术教学使用。二、技术要求：1．材质：优质石膏粉。2．配置：⑴海盗1件；⑵伏尔泰1件：；⑶太阳神头像1件；⑷小天使胸像1件；⑸石膏手、脚1件；（6）石膏五官；（7）石膏头骨4个。（8）头部肌解2个（9）全身骨骼2个3．要求：形态逼真，工艺新颖，外观整洁，无反光，线条清晰，无裂纹。</t>
  </si>
  <si>
    <t>写生教具2</t>
  </si>
  <si>
    <t>一、适用范围：适用于中小学美术教学使用。二、技术要求：1．材质：优质石膏粉。2.几何形体15件 ：圆球、四棱锥、正方体、圆锥、长方体、圆柱体、六棱柱、方带方、圆锥带圆、方锥带方、多面体、八棱柱、六棱锥、圆切、十二面体各一件</t>
  </si>
  <si>
    <t>静物</t>
  </si>
  <si>
    <t>1、蜡果：重体仿真（苹果、香蕉、橘子、黄瓜、柿子椒、茄子）；2、器皿（①花瓶8件不同造型：高度不小于300mm,直径不小于70mm；②砂锅8件不同造型：大号高不小于110mm，直径不小于200mm，小号高度不小于100mm，直径180mm；③玻璃杯6件：高度不小于200mm，直径100mm；④瓷盘8件：方、圆各4个，方瓷盘200mm×200mm、圆瓷盘直径不小于270mm；⑤瓷碗4个：大号瓷碗直径不小于220mm，高度不小于70mm；小号瓷碗直径不小于200mm，高度不小于60mm；⑥编织篮2个：木条编制，高度不小于250mm，宽度不小于200mm；⑦陶罐10个不同造型：直径不小于220mm，高度不小于140mm；⑧铝壶2个：大号铝壶壶底直径不小于230mm，高度不小于170mm；小号铝壶壶底直径不小于200mm，高度不小于160mm）；3、玩具（毛绒、塑料、布质、木质各一）</t>
  </si>
  <si>
    <t>陶瓷样本</t>
  </si>
  <si>
    <t>一、适用范围：适用于中小学美术教学使用。二、技术要求：配置：中国各大名窑实物(仿)十四件及简介，可陈设、展示、欣赏。官窑：瓷器直径不小于100mm,高度不小于200mm、哥窑：瓷器直径不小于100mm，高度不小于200mm、汝窑：三羊尊，直径不小于180mm，高度不小于280mm、均窑：瓷器直径不小于100mm，高度不小于320mm、定窑：瓷器长度不小于230mm，高度不小于100mm，仿制品各1件釉下青花瓷仿制品：直径不小于100mm，高度不小于280mm；泥条成型：高度不小于200mm、泥板成型：高度不小于240mm、拉坯成型作品各1件：高度不小于200mm；新石器时期文物仿制品3件：高度不小于200mm、唐三彩作品1件：瓷马，高度不小于330mm，长度不小于240mm、宜兴紫砂陶壶1件；</t>
  </si>
  <si>
    <t>民间美术样本</t>
  </si>
  <si>
    <t>木版年画（杨柳青年画1件）②剪纸（代表性作品两件以上，体现单色、套色、阴刻、阳刻特点）③皮影④扎染、蜡染各一件⑤绣品或绣片共两件⑥风筝（胖沙燕、瘦沙燕、软翅蝴蝶各1件）⑦布老虎1个，泥老虎1个≮100mm⑧挂饰（香包2件、中国结2件）⑨工艺品竹提篮1个⑩陕西凤翔挂虎1件⑾京剧脸谱(生旦净末丑各1件)⑿民间玩具（风车两轮以上1件、空竹1件）泥塑作品一组（不少于5件）</t>
  </si>
  <si>
    <t>磁性黑板</t>
  </si>
  <si>
    <t>1、规格1200mm×800mm；2、书写面一面为白色钢质板面、一面为墨绿色钢质板面，表面平正，涂复层无脱落、起泡、龟裂、针孔、斑痕、凹凸不平等不良现象,带支架。磁性黑板能方便贴学生书画作业,利于讲评。</t>
  </si>
  <si>
    <t>美术欣赏挂图</t>
  </si>
  <si>
    <t>1、对开，铜版纸印刷，幅数不少于58幅。 2、挂图内容正确、层次分明、图像清晰、重点突出、色泽鲜明。</t>
  </si>
  <si>
    <t>作品展示镜框</t>
  </si>
  <si>
    <t>600mm×900mm;600x450mm加厚实木边框，宽度25mm;底板是中纤板;表层为透明PVC片。</t>
  </si>
  <si>
    <t>不锈钢夹子</t>
  </si>
  <si>
    <t>材质：不锈钢，长度不小于145mm。</t>
  </si>
  <si>
    <t>国画工具</t>
  </si>
  <si>
    <t>配置：1、笔洗1件：青花瓷材质，直径不小于160mm，高度不小于55mm；2、笔架1件：青花瓷材质，长度不小于130mm，高度不小于45mm；3、砚台1件：石砚，雕花带盖，直径不小于120mm，高度不小于40mm；4、印盒1件：青花瓷材质，直径不小于80mm，带印泥；5、墨1件：金不换，长宽高不小于90mm×20mm×9mm；6、毛笔8件：加健毛笔，大、中、小提斗，大、中、小白云，花枝俏，小依纹各1支；7、画毡1件：毛毡长宽厚不小于450mm×580mm×2mm；8、调色盘1件：聚丙稀材质，10眼梅花型，直径不小于130mm；9、笔帘1件：竹制，长宽不小于320mm×300mm；10、镇尺一副：石质雕花，长宽高不小于240mm×40mm×16mm；11、工具箱1件：ABS材质；中空吹塑定位包装，所有产品均有单独卡槽定位于箱子内，不得串动；应符合JY0001-2003的有关规定。</t>
  </si>
  <si>
    <t>四、配套用品</t>
  </si>
  <si>
    <t>软木展板</t>
  </si>
  <si>
    <t>尺寸240×120cm；软木板经高科技专用胶水高压粘合密封而成，结构牢固、弹性好，耐腐蚀、耐冲击，保持板面平整，软木外层可覆彩色布，外加铝合金或木质流线装饰边框；原色为纯软木，覆布后为彩色；香槟电泳铝合金边框（可选喷其他颜色） 规格37mm*20mm  壁厚≥1mm；铝合金边框包角材料为：抗疲劳ABC工程塑料，模具成型；木框角为斜切对角</t>
  </si>
  <si>
    <t>置物架</t>
  </si>
  <si>
    <t>1600*600*2000mm,钢木结构；立柱采用25*25方管焊接，上面为4层设计，隔板采用16mm三聚氰胺板，颜色为柚木色，下面为小柜设计，双开门设计；</t>
  </si>
  <si>
    <t>美术教学用品柜</t>
  </si>
  <si>
    <t>规格：1200*500*2000mm，铝木结构，采用结构为内槽式铝合金框架结构，立柱及横档 38*38*1mm、38*28*1mm和ABS连接件组装而成；表面经酸洗、磷化、环氧树脂高温固化处理具有耐腐蚀、耐高温等特点；柜身材料采用16mm厚E1级双贴三聚氰胺板；板材所有截面均经全自动封边机封边处理，封边所用边条均为优质2mm厚PVC封边条,所用热熔胶为优质热熔胶王；一次成型，结合紧密，密封性好。选用优质ABS工程注塑加固角连接，不变形、外形美观、经久耐用。结构: 仪器橱分为上下两部分，上部为5mm厚浮化玻璃板上部分为推拉玻璃透视门，下部为板式对开门。</t>
  </si>
  <si>
    <t>学科窗帘</t>
  </si>
  <si>
    <t>暂估40m2,按60元/m2</t>
  </si>
  <si>
    <t>22.56座素描教室</t>
  </si>
  <si>
    <t>耗材及其他</t>
  </si>
  <si>
    <t>磁性白板</t>
  </si>
  <si>
    <t>一、适用范围：适用于高中美术教学使用。二、技术要求：1．书写面为白色钢质板面，表面平正，涂复层无脱落、起泡、龟裂、针孔、斑痕、凹凸不平等不良现象。背面采用进口镀锌板。2．规格：600*900mm。3. 双面用，铝合金包框</t>
  </si>
  <si>
    <t>维纳斯全身像</t>
  </si>
  <si>
    <t>一、适用范围：适用于高中美术教学使用。二、技术要求：1、规格与数量：220cm，2、材质：为200目石膏粉。
3、要求：外表光滑。应符合JY0001-2003的有关规定。</t>
  </si>
  <si>
    <t>尊</t>
  </si>
  <si>
    <t>掷铁饼者全身像</t>
  </si>
  <si>
    <t>一、适用范围：适用于高中美术教学使用。二、技术要求：1、规格与数量：160cm，2、材质：为200目石膏粉。
3、要求：外表光滑。应符合JY0001-2004的有关规定。</t>
  </si>
  <si>
    <t>腊空半身像</t>
  </si>
  <si>
    <t>一、适用范围：适用于高中美术教学使用。二、技术要求：1、规格与数量：80cm，2、材质：为200目石膏粉。
3、要求：外表光滑。应符合JY0001-2005的有关规定。</t>
  </si>
  <si>
    <t>亚历山大（切面）</t>
  </si>
  <si>
    <t>一、适用范围：适用于高中美术教学使用。二、技术要求：1．材质：优质石膏粉。符合JY0001-2003的有关规定。</t>
  </si>
  <si>
    <t>海盗</t>
  </si>
  <si>
    <t>阿格里巴胸像</t>
  </si>
  <si>
    <t>小卫</t>
  </si>
  <si>
    <t>伏尔泰</t>
  </si>
  <si>
    <t>高尔基头像</t>
  </si>
  <si>
    <t>罗马王胸像</t>
  </si>
  <si>
    <t>荷马胸像</t>
  </si>
  <si>
    <t>维纳斯头像</t>
  </si>
  <si>
    <t>大卫</t>
  </si>
  <si>
    <t>骷髅头盖骨</t>
  </si>
  <si>
    <t>单个五官套件</t>
  </si>
  <si>
    <t>肌肉头像</t>
  </si>
  <si>
    <t>石膏几何体</t>
  </si>
  <si>
    <t>一、适用范围：适用于高中美术教学使用。二、技术要求：1．材质：优质石膏粉。2.几何形体15件 ：圆球、四棱锥、正方体、圆锥、长方体、圆柱体、六棱柱、方带方、圆锥带圆、方锥带方、多面体、八棱柱、六棱锥、圆切、十二面体各一件</t>
  </si>
  <si>
    <t>炭精条</t>
  </si>
  <si>
    <t>绘画专用</t>
  </si>
  <si>
    <t>盒</t>
  </si>
  <si>
    <t>削笔器</t>
  </si>
  <si>
    <t>得力 素描铅笔专用削笔器</t>
  </si>
  <si>
    <t>作品展示柜</t>
  </si>
  <si>
    <t>规格：850mm*400mm*1850mm，实木结构，材质为20mm橡木齿接板，底部对500*500mm对开门，上部为敞开式隔断分别展示不同造型物品。</t>
  </si>
  <si>
    <t>23.舞蹈教室（143平米）</t>
  </si>
  <si>
    <t>移动音箱</t>
  </si>
  <si>
    <t>1.规格：10寸双音圈低音，4寸中音，80磁号角高音，超高音*2个。25芯高音喇叭，磁钢80航天磁，欧姆数：4Ω；
2.频宽：800-18khz，高分子膜。中音喇叭，尺寸：4寸； 直流阻抗： 4Ω± 7%Ω (DCR)；有效频宽：FO～15KHz± 0.2 KHz；主磁：70；低音喇叭，尺寸：10寸 4欧音圈：35芯   磁钢:120，频宽：70HZ-6KHZ 。
3.接口：直播接口*1 TF卡*1 USB接口*1 耳机接口*1 音频输出*1 高清输出*1 吉他/话筒输入*1 电容话筒输入*1 外接DC12V接口*1。
4.电池：+12V铅酸蓄电池，天能，9AH，151*65*94mm阀控式免维护胶体铅酸蓄电池。                              5.功能特点：USB、TF卡、蓝牙、吉他/话筒输入、音频输出、耳机接口、网红直播、AI语音点歌系统、网红声卡混响功能配件、OTG直播接口、2.4GWIFI功能、500G硬盘：遥控器1个，说明书1本，电源线1条，麦克风1对。
6.内存：500G硬盘  
7.尺寸：464*227*440mm。
8.重量：15KG
9.功率：150W</t>
  </si>
  <si>
    <t>舞蹈把杆</t>
  </si>
  <si>
    <t>1.舞蹈把杆，材质水曲柳，外观清漆，光滑无毛刺；
2.直径52mm，长3000mm；
3.配置：40公斤可移动底座，升降不锈钢把杆支架，升降高度800mm-1200mm。（底座颜色可选）；</t>
  </si>
  <si>
    <t>地胶</t>
  </si>
  <si>
    <t>1.材质：环保型PVC舞蹈地板（软质聚氯乙烯），通体透心；
2.质量等级：使用年限一般在10年以上）；
3.厚度： 2mm  ；
4.规格：宽达到1.5m（根据房间长和宽定制生产）×任意长；
5.颜色：可任意定制生产；
6.舞蹈教室常用颜色：墨绿、青灰、藏蓝、深灰、浅灰等；</t>
  </si>
  <si>
    <t>照身镜</t>
  </si>
  <si>
    <t>1.镜子高度2200mm；
2.镜子厚度5mm；
3.垫底天然高密度板材；
4.高级镀银镜面，平整度高，高透逼真，成像清晰、不变形，铝合金包边；
5.镜面采用防爆工艺，有效防止破碎飞溅，使用更加安全；
6.采用水性背漆，健康环保，使用放心；</t>
  </si>
  <si>
    <t>瑜伽垫</t>
  </si>
  <si>
    <t>1.尺寸：约1800mm*800mm；
2.材质：高密度NBR；
3.厚度：15mm；</t>
  </si>
  <si>
    <t>舞蹈垫</t>
  </si>
  <si>
    <t>1.规格：2000mm×1000mm×100mm；
2.材质：NBR材质，采用闭孔发泡技术，减缓冲击；</t>
  </si>
  <si>
    <t>软开砖</t>
  </si>
  <si>
    <t>1.尺寸：230mm*150mm*75mm；
2.材质：全新环保高密度EVA，防滑防水柔软抗裂，轻便耐用；</t>
  </si>
  <si>
    <t>舞蹈凳</t>
  </si>
  <si>
    <t>1.基材：采用国标环保多层热压一次成型板材，以及落叶松木材，坐面板材厚度≥12mm；
E1级为国家最高标准，板材均经过防潮，防虫，防腐处理，各项指标均达到国家相关标准。
2.海绵材质：采用国标30D级原生高回弹环保海绵。
3.规格：350mm*350mm*350mm；</t>
  </si>
  <si>
    <t>压腿凳</t>
  </si>
  <si>
    <t>1.尺寸：宽240mm*高300mm*长1500mm；
2.材质：木质，PU革凳面；
3.结构：不可折叠式，牢固稳定；</t>
  </si>
  <si>
    <t>把</t>
  </si>
  <si>
    <t>舞蹈器材车</t>
  </si>
  <si>
    <t>1.材质：钢制；
2.车板尺寸：900*600mm；
3.车板高度：205mm；
4.扶手高度：875mm；
5.脚轮直径：125mm；
6.最大承重：300kg；
7.网架尺寸：860*560mm；
8.网架高度：500mm；
9.配置：万象转轮；</t>
  </si>
  <si>
    <t>窗帘</t>
  </si>
  <si>
    <t>双层遮光，铝合金圆杆安装，按照实际窗户尺寸定制</t>
  </si>
  <si>
    <t>暂估40米,按65元/米</t>
  </si>
  <si>
    <t>更衣柜</t>
  </si>
  <si>
    <t>钢制1850*900*420mm，九门更衣柜，带锁</t>
  </si>
  <si>
    <t>24.合唱音乐教室（76平米）</t>
  </si>
  <si>
    <t>乐谱架</t>
  </si>
  <si>
    <t>1.材质：优质铁；
2.规格:支架谱台面直径≥465mm，高度≥240mm，最大可升降到1200mm-1300mm的高度，金属钢管支架中心钢管直径≥10mm；
3.结构：由支架谱台面和金属钢管支架组成，金属钢管支架底部有3个支撑杆可收合，脚底为防滑塑胶材质，所有旋钮为均高级ABS材质结实耐用；</t>
  </si>
  <si>
    <t>乐谱夹</t>
  </si>
  <si>
    <t>1.适用于教学练习谱表摆放，内含不低于30页，A4 幅面；</t>
  </si>
  <si>
    <t>本</t>
  </si>
  <si>
    <t>教师讲桌</t>
  </si>
  <si>
    <t>1.规格：长1200mm*宽540mm*高750mm；
2.材质：台面板采用优质高密度刨花板（三聚氰胺板），符合国家E1级板材标准，长为1200mm，宽为540mm，厚度25mm，面粘三聚氰胺胶面，PU胶边，具耐磨、防污、牢固耐用；
台面托架采用优质冷轧钢板经冲压折弯工艺一体而成，长280MM*宽30MM材料 壁厚：（3.0MM）表面采用防锈静电喷涂处理,实用牢固，承受力大；前挡板采用优质高密度冷轧钢板，长为930mm，宽为340mm，壁厚为1.0mm，档板四周以折弯工艺完成让档板更牢固耐用，侧脚采用优质高精度冷轧圆形钢管，经椎管工艺及塑胶配件而成，前后脚跨度为580mm，管材壁厚平均为1.5mm，表面经防锈静电喷涂处理，整体牢固耐用，美观大方，抗变型，横梁采用优质φ50MM圆形冷轧钢管，长度为1035MM壁厚1.5MM,表面再经防锈静电喷涂处理，实用牢固，承受力大； 
3.书网材质：采用优质φ14MM圆管 长度为940MM(厚度为1.0mm)经塑料件与圆管组合成型表面采用防锈静电喷涂处理；</t>
  </si>
  <si>
    <t>教师座椅</t>
  </si>
  <si>
    <t>1.饰面：采用优质网布饰面；
2.背胶：采用优质PP+纤维一体成型；
3.靠背坐垫：采用40高密度优质定型海棉，不易变形椅架采用1.2MM壁厚优质方形钢管；
4.脚轮：采用φ50MM优质万向移动轮；</t>
  </si>
  <si>
    <t>六面体凳</t>
  </si>
  <si>
    <t>采用塑料材质制作，坚固耐用，清洗方便，有多种颜色可供选择，300mm*350mm*400mm，其中一面有扣手，方便移动，可以任意组合成小型和常态，或作为打击乐器使用。</t>
  </si>
  <si>
    <t>指挥台（含指挥棒）</t>
  </si>
  <si>
    <t>一、指挥台
1.产品拥有可折叠式设计,站台材质为橡木纯实木材质,站台表面铺有红地毯，内部为钢制结构，站台带有安全护栏，谱台与二层板台为橡木纯实木材质，可以自由调节倾斜度数，表面平整平滑无毛刺，不锈钢支架，各部件衔接牢固；
2.产品规格 (折叠后)：长度≥1250mm，宽度≥1000mm，高度≥260mm；
3.站台规格：长度≥1250mm，宽度≥1000mm，高度≥260mm；
4.谱台板规格：长度≥650mm，宽度之400mm；
5.二层台板规格：长度≥300mm，宽度≥400mm；
6.护栏规格：宽度≥700mm，高度≥900mm；
7.谱台板可调节高度：最小高度≥800mm，最大高度≥1200mm；
二、指挥棒
1.材质：杆为玻璃钢纤维制作而成柔韧性极佳，手柄为精选仿翡翠树脂制作而成，精细抛光后略有透明感，不易开裂，质地硬度极高，不易磨损；
2.规格:全长370mm;直径2mm；                                                               
3.工艺：仿翡翠树脂手柄、玻璃钢纤维制作而成，精致翡翠外观更显美观、大方，做工精细、美观大方，坚固耐用、清洁方便、容易保存；
三、适合于大型音乐厅使用，不会给演奏带来任何音效上的影响；</t>
  </si>
  <si>
    <t>指挥凳</t>
  </si>
  <si>
    <t>1.规格：凳面直径35cm，凳高60cm
2.材质：原木凳腿，棕色油蜡皮；</t>
  </si>
  <si>
    <t>合唱台</t>
  </si>
  <si>
    <t>1.尺寸：1200mm*1200mm*750mm；
2.材质：材料为20mm樟子松；
3.结构：内部有木质龙骨，增强合唱台的隐定性还有承重能力；
4.工艺：漆面采用水性环保漆面，无污染，无异味；</t>
  </si>
  <si>
    <t>25.标准音乐教室（76平米）</t>
  </si>
  <si>
    <t>规格：尺寸2000mm±10mm*800mm±10mm*820mm±10mm
基材：选用E0级环保MFC板，
结构：嵌入式设计理念，教师电钢琴、与计算机及相应主控设备可内置，整洁、美观、大气，节约空间，适用性强。</t>
  </si>
  <si>
    <t>1.工艺说明：吹塑制作，材质轻，耐磨抗压，抗氧化功能强，长期使用也不会产生开裂现象，硬度和强度高，吸水性小，优良的电绝缘性，耐寒；  
（1）主要配件采用高密度聚乙烯（HDPE）为原料，中空吹塑工艺制作，下立脚板厚度达到 50mm，其他部位≥28mm； 
（2）辅助（连接）材料采用聚丙烯（PP）为原料，注塑成型；
（3）拼装：内部为卡件和卯榫连接，外部为注塑链接和下沉螺丝固定；
2.设计特点：符合国家标准和行业标准,既造型美观，同时兼顾便于安装、维护和管理， 环保，硬度高，韧性强，表面耐磨、耐划伤、抗污抗老化、抗压抗冲击。机械强度测试可承重2000KG以上，安全有保障； 
（1）拼装合理，牢固，没有多余的凸出的钢构件，满足强度的前提，保障 安全，适合各个年龄段使用；采用不同方式拼接组成、三阶、二阶、一阶； 
（2）中空配件侧面设计内陷抓手，底下有站脚，后面配有脚轮方便移动，可随手推出轻松转换位置，保护地面的同时，满足使用方便的要求；
（3）合唱台台阶可翻转设计，可调整为两层合唱台也可以变为一个整体的小舞台，侧面轮子设计方便推移，未使用时还可倒立放置收纳节省活动空间； 
（4）台面11条带防滑点的防滑条，每层梯面有四个音符满足乐感俏皮的设计（5）颜色多色可选择；</t>
  </si>
  <si>
    <t>电教器材柜</t>
  </si>
  <si>
    <t>1.专业航空机柜，行业标准尺寸设计；
2.颜色：黑色；
3.选用优质桉木多层板制作，安全耐用；                                                                                                                
4.规格：≥16U三开门；
5.配置：4支橡胶万向轮、带桌带抽屉，音箱设备线材；</t>
  </si>
  <si>
    <t>谱台</t>
  </si>
  <si>
    <t>1.材质：优质铁；
2.规格:支架谱台面直径≥465mm，高度≥240mm，最大可升降到1200mm-1300mm的高度；
3.结构：由支架谱台面和金属钢管支架组成，金属钢管支架底部有3个支撑杆可收合，脚底为防滑塑胶材质，所有旋钮为均高级ABS材质结实耐用；</t>
  </si>
  <si>
    <t>音乐椅</t>
  </si>
  <si>
    <t>1.材质：ABS塑料、聚丙烯材料、铁质；
2.工艺：更宽适的座椅面积和大腿部 97”微微上翘的设计让演奏者以一个最舒适的资势长时间演奏:桥架淡轧钢管表面高温静电喷涂处理，座椅/靠背采用 PP(聚丙》复合型聚合材料一次性低温模具注塑成型，座/背模具成型自带透气网孔，写字板采用 ABS 模具注塑成型，框架坚固耐磨，且无棱角，椅背光滑的设计，避免不小心损伤昂贵的乐器；
3.功能：可折叠为一字，节省空间；
4.椅架尺寸：15*30*1.2mm；
5.边角：驱形设计，防止磕碰；
6.外观质量：应商标完整，平整光滑，色泽一致，无毛刺；
7.异味：所有材料无异味,无污染；</t>
  </si>
  <si>
    <t>26.器乐室（76平米）</t>
  </si>
  <si>
    <t>乐器储藏柜</t>
  </si>
  <si>
    <t>1.规格：≥1000mm×≥500mm×≥2000mm；
2.柜体：侧板、顶底板采用ABS/PP材料模具一次成型，表面沙面和光面相结合处理，保证柜体之坚固及密封性，耐腐蚀性强，顶板、底板预留模具成型排风孔，底部镶嵌15mm*30*1.2mm钢制横梁，承重力强；
3.上柜柜门：内框采用ABS/PP材质模具一次成型，外嵌5mm厚钢化烤漆玻璃，中间烤漆镂空制作，上下拉手及三角对称五点固定，防止玻璃的松动或开合，伸缩式PP旋转门轴，四角圆弧倒角，内侧弧形圆边；
4.柜子颜色：颜色可选配；
5.下柜柜门：内框采用ABS/PP材质模具一次成型，外嵌5mm厚钢化烤漆玻璃，上下拉手及三角对称五点固定，防止玻璃的松动或开合，伸缩式ABS旋转门轴，四角圆弧倒角，内侧弧形圆边；
6.颜色可选配层板：上柜配置两块活动层板，下柜配置一块活动层板，层板全部采用ABS/PP材料模具一次成型，表面沙面和光面相结合处理，四周有阻水边，底部镶嵌两根15mm*30*1.2mm钢制横梁，承重力强，整体设计为活动式，可随意抽取放在合适的隔层，自由组合各层空间，拉手：采用ABS材料模具一次成型，直角梯形四周倒圆与柜门平行，开启方便；
7.门铰链：采用ABS材料模具一次成型，伸缩式PP旋转门轴，永不生锈，耐腐蚀性好；
8.螺丝：不锈钢304材质；</t>
  </si>
  <si>
    <t>27.书法教室配置报价（48+1座/套）</t>
  </si>
  <si>
    <t>书法教师桌椅</t>
  </si>
  <si>
    <t>1、规格：长*宽*高： 180cm*80cm*75cm；
2、材质：实木材质；
3、全部卯榫结构
4、教师椅子：实木靠背椅</t>
  </si>
  <si>
    <t>书法教师用品（耗材）</t>
  </si>
  <si>
    <t>1、毛笔：精品狼毫兼毫羊毫套装。
2、笔洗：仿古瓷笔洗,胎径16.5cm 口径11.7cm 高5.0cm；
3、笔架：鸡翅木，双龙头笔架，长34cm，宽：10cm，高35cm
4、墨水：精品一得阁500墨汁
5、砚台：尺寸不小于200mm，高度不小于20mm
6、镇尺:实木 素面 尺寸不小270mm，高度不小于18mm，宽度不小于35mm，一套两个
7、书画毡:白色优质澳洲羊毛书画毡，尺寸不小于1000*1000mm</t>
  </si>
  <si>
    <t>学生书法桌</t>
  </si>
  <si>
    <t>1、规格不小于：长*宽*高：150cm*60cm*75cm；
2、材质：实木材质；
3、传统制作工艺，全部卯榫结构
4、中式仿古书桌风格，环保烤漆喷涂处理</t>
  </si>
  <si>
    <t>学生凳子</t>
  </si>
  <si>
    <t>9、规格为45×30×43cm方凳，实木</t>
  </si>
  <si>
    <t>学生书法用品（耗材）</t>
  </si>
  <si>
    <t>1、毛笔：狼毫兼毫羊毫套装，共三只优质毛笔。
2、笔洗：笔洗大号翡翠绿-禅字风格优雅
3、笔架：实木材质，长度不小于155mm
4、墨水：精品500g一得阁墨汁，优质墨汁。
5、砚台：5寸中国名砚，书法精品学生砚台原石料、优质石+塑封盖中国名砚
6、镇尺：压纸、压书文房四宝镇尺、纯实木、素面，外观尺寸不小于300mm*38mm*25mm
7、宣纸半生宣；书法作品、书法临摹专用纸张四尺六开一包、宣纸熟宣；书法作品、书法临摹专用纸张四尺六开一包、毛边纸；米字格毛边纸9*28格毛笔书法练习专用纸。</t>
  </si>
  <si>
    <t>安装（暂估）</t>
  </si>
  <si>
    <t>1、为了所有设备一致性，匹配性，所有设备由同一供应商配备
2、所有设备包括运输费，保险费
3、设备到场后厂家专业人员根据布置图纸摆放桌椅，安装书法教学系统，调试系统达到优
4、专业厂家人员对使用设备人员进行两次以上培训，且建立后期沟通渠道（例如电话、微信群、QQ群等）</t>
  </si>
  <si>
    <t>次</t>
  </si>
  <si>
    <t>28.历史智慧实验室(48座)</t>
  </si>
  <si>
    <t>一、历史教学专用设备</t>
  </si>
  <si>
    <t>历史互动教学系统</t>
  </si>
  <si>
    <t>软件平台要求
1. 运行环境要求
软件平台及其自运行内容包应适用于国产操作系统，及wps操作；产品操作应均可离线进行。
2. 软件功能要求
1）课程应由主PPT文件和若干媒体资源构成，媒体资源应包含地图、图片、视频、动画、文本；每个媒体资源应与主PPT的某页形成关联或与某页的某个区域形成链接，确保在播放课程时，可自动（关联）或手动点击（链接）同步播放该页PPT内容和相关的媒体资源。
2）平台内课程播放或打包课程单独播放，应实现自动检测当前播放环境的屏幕数，并将课程内容播放到指定屏幕：
① 课程播放时，应弹出窗口供用户选择将课程播放到某1块屏幕上，或者某2块屏幕上，可自动标识屏幕序号。
② 若选择播放到某1块屏幕上，则自动在该屏幕上播放PPT+关联资源，并自由切换全屏播放PPT、全屏播放资源、半屏对比播放PPT+资源（各占屏幕一半）
③ 若选择播放到某2块屏幕上，则一块屏幕播放ppt内容，另一块屏幕同步自动播放与之关联或者链接的资源，例如地图、图片、视频、动画等，实现双屏自动联动的播放效果。
④ 地图播放时，应支持通过屏幕触控来控制地图的放大与缩小。
3）平台应支持PPT课件与地图动画联动；
3、配套课程要求
预装课程应依据教材匹配章节内容，每个课程应由主PPT课件+关联地图、图片、视频、动画等资源构成。
初中历史课程资源：
1、中国境内早期人类与文明的起源：中国境内早期人类的代表——北京人，原始农耕生活，远古的传说；
2、早期国家与社会变革：夏商周的更替，青铜器与甲骨文，动荡的春秋时期，战国时期的社会变化，百家争鸣；
3、统一多民族国家的建立和巩固：秦统一中国，秦末农民大起义，西汉建立和“文景之治”，汉武帝巩固大一统王朝，东汉的兴衰，沟通中外文明的“丝绸之路”，两汉的科技和文化；
4、政权分立与民族交融：三国鼎立，西晋的短暂统一和北方各族的内迁，东晋南朝时期江南地区的开发，北魏政治和北方民族大交融，魏晋南北朝的科技与文化；
5、繁荣与开放的时代：隋朝的统一与灭亡，从“贞观之治”到“开元盛世”，盛唐气象，唐朝的中外文化交流，安史之乱与唐朝衰亡；
6、民族关系发展和社会变化：北宋的政治，辽、西夏与北宋的并立，金与南宋的对峙，宋代经济的发展，蒙古族的兴起与元朝的建立，元朝的统治，宋元时期的都市和文化，宋元时期的科技与中外交通；
7、统一多民族国家的巩固与发展：明朝的统治，明朝的对外关系，明朝的科技、建筑与文学，明朝的灭亡，统一多民族国家的巩固和发展，清朝前期社会经济的发展，清朝君主专制的强化，清朝前期的文学艺术；
8、中国开始沦为半殖民地半封建社会：鸦片战争，第二次鸦片战争，太平天国运动；
9、近代化的早期探索与民族危机的加剧：洋务运动，甲午中日战争与列强瓜分中国狂潮，戊戌变法，八国联军侵华与《辛丑条约》签订；
10、资产阶级民主革命与中华民国的建立：革命先行者孙中山，辛亥革命，中华民国的创建，北洋政府的统治与军阀割据；
11、新民主主义革命的开始：新文化运动，五四运动，中国共产党诞生；
12、从国共合作到国共对立：北伐战争，毛泽东开辟井冈山道路，中国工农红军长征；
13、中华民族的抗日战争：从九一八事变到西安事变，七七事变与全民族抗战，正面战场的抗战，敌后战场的抗战，抗日战争的胜利；
14、人民解放战争：内战爆发，人民解放战争的胜利；
15、近代经济、社会生活与教育文化事业的发展：经济和社会生活的变化，教学文化事业的发展；
16、中华人民共和国的成立和巩固：中华人民共和国成立，抗美援朝，土地改革；
17、社会主义制度的建立与社会主义建设的探索：新中国工业化的起步和人民代表大会制度的确立，三大改造，艰辛探索与建设成就；
18、中国特色社会主义道路：伟大的历史转折，经济体制改革，对外开放，建设中国特色社会主义，为实现中国梦而努力奋斗；
19、民族团结与祖国统一：民族大团结，香港和澳门回归祖国，海峡两岸的交往；
20、国防建设与外交成就：钢铁长城，独立自主的和平外交，外交事业的发展；
21、科技文化与社会生活：科技文化成就，社会生活的变迁；
22、古代亚非文明：古代埃及，古代两河流域，古代印度；
23、古代欧洲文明：希腊城邦和亚历山大帝国，罗马城邦和罗马帝国，希腊罗马古典文化；
24、封建时代的欧洲：基督教的兴起和法兰克王国，西欧庄园，中世纪城市和大学的兴起，拜占庭帝国和《查士丁尼法典》；
25、封建时代的亚洲国家：古代日本，阿拉伯帝国；
26、走向近代：西欧经济和社会的发展，文艺复兴运动，探寻新航路，早期殖民掠夺；
27、资本主义制度的初步确立：君主立宪制的英国，美国的独立，法国大革命和拿破仑帝国；
28、工业革命和国际共产主义运动的兴起：第一次工业革命，马克思主义的诞生和国际共产主义运动的兴起；
29、殖民地人民的反抗与资本主义制度的扩展：殖民地人民的反抗斗争，俄国的改革，美国内战，日本明治维新；
30、第二次工业革命和近代科学文化：第二次工业革命，工业化国家的社会变化，近代科学与文化；
31、第一次世界大战和战后初期的世界：第一次世界大战，列宁与十月革命，《凡尔赛条约》和《九国公约》，苏联的社会主义建设，亚非拉民族民主运动的高涨；
32、经济大危机和第二次世界大战：罗斯福新政，法西斯国家的侵略扩张，第二次世界大战；
33、二战后的世界变化：冷战，二战后资本主义的新变化，社会主义的发展与挫折，亚非拉国家的新发展；
34、走向和平发展的世界：联合国与世界贸易组织，冷战后的世界格局，不断发展的现代社会；
高中历史课程资源：
历史必修中国历史纲要（上）
第一单元  从中华文明起源到秦汉统一多民族封建国家的建立与巩固：第1课  中华文明的起源与早期国家、第2课  诸侯纷争与变法运动、第3课  秦统一多民族封建国家的建立、第4课  西汉与东汉——统一多民族封建国家的巩固。
第二单元   三国两晋南北朝的民族交融与隋唐大一统的发展：第5课  三国两晋南北朝的政权更选与民族交融、第6课  从隋唐盛世到五代十国、第7课  隋唐制度的变化与创新、第8课  三国至隋唐的文化。
第三单元   辽宋夏金多民族政权的并立与元朝的统一：第9课   两宋的政治和军事、第10课  辽夏金元的统治、第11课  辽宋夏金元的经济与社会、第12课  辽宋夏金元的文化。
第四单元   明清中国版图的莫定与面临的挑战：第13课  从明朝建立到清军人关、第14课  清朝前中期的鼎盛与危机、第15课  明至清中叶的经济与文化。
第五单元   晚清时期的内忧外患与救亡图存：第16课  两次鸦片战争、第17课  国家出路的探索与列强侵略的加剧、第18课  挽救民族危亡的斗争。
第六单元   辛亥革命与中华民国的建立：第19课  辛亥革命、第20课  北洋军阀统治时期的政治、经济与文化。
第七单元   中国共产党成立与新民主主义革命兴起：第21课  五四运动与中国共产党的诞生、第22课  南京国民政府的统治和中国共产党开辟革命新道路。
第八单元   中华民族的抗日战争和人民解放战争：第23课  从局部抗战到全面抗战、第24课  全民族浴血奋战与抗日战争的胜利、第25课  人民解放战争。
第九单元   中华人民共和国成立和社会主义革命与建设：第26课  中华人民共和国成立和向社会主义的过渡、第27课  社会主义建设在探索中曲折发展。
第十单元   改革开放与社会主义现代化建设新时期：第28课  中国特色社会主义道路的开辟与发展、第29课  改革开放以来的巨大成就。
历史必修中国历史纲要（下）
第一单元   古代文明的产生与发展：第I课  文明的产生与早期发展、第2课  古代世界的帝国与文明的交流。
第二单元   中古时期的世界：第3课  中古时期的欧洲、第4课  中古时期的亚洲、第5课  古代非洲与美洲。
第三单元   走向整体的世界：第6课  全球航路的开辟、第7课  全球联系的初步建立与世界格局的演变。
第四单元   资本主义制度的确立：第8课  欧洲的思想解放运动、第9课  资产阶级革命与资本主义制度的确立。
第五单元   工业革命与马克思主义的诞生：第10课  影响世界的工业革命、第11课  马克思主义的诞生与传播。
第六单元   世界殖民体系与亚非拉民族独立运动：第12课  资本主义世界殖民体系的形成、第13课  亚非拉民族独立运动。
第七单元   世界大战、十月革命与国际秩序的演变：第14课  第一次世界大战与战后国际秩序、第15课  十月革命的胜利与苏联的社会主义实践、第16课  亚非拉民族民主运动的高涨、第17课  第二次世界大战与战后国际秩序的形成。
第八单元   20世纪下半叶世界的新变化：第18课  资本主义国家的新变化、第19课  社会主义国家的发展与变化、第20课  世界殖民体系的瓦解与新兴国家的发展、第21课  冷战与国际格局的演变。
第九单元   当代世界发展的特点与主要趋势：第22课  世界多极化与经济全球化、第23课  和平发展合作共赢的时代潮流。</t>
  </si>
  <si>
    <t>AR历史重点专题探究学习系统（教师版）</t>
  </si>
  <si>
    <t xml:space="preserve">一、硬件：
1)平板电脑：全高清屏幕，16:10 屏幕比例；1920x1200 FHD；283 ppi；1200:1 对比度；支持护眼模式，保护学生视力；夜光屏；智能适应模式下无级色温。全金属机身，一体式全金属后盖。14nm高性能8核心处理器，运行高效流畅。6000毫安超大电池，支持长时间教学需求。1300万像素后置相机，支持HDR，支持1080p拍摄，保证ar扫描时背景图像清晰自然。支持wlan连接，陀螺仪等。
2)扫描图册：依据教学需求制作，卷轴式，环保材料高清喷涂。
3)展示架：金属材质，防滑硅胶垫，适用于7-12.9英寸平板，加强弹簧卡扣，平板放置稳固，支持全方位位置调节，球头360无死角旋转，满足任意放置角度的教学需求。
4)50寸电视机一台：超高清4k屏幕，60hz刷新率，16:9，led背光，支持HDR,采用高阶影音电视必备的直下式背光设计，画面层次分明，还原真实效果，双独立大音腔，声音效果震撼。将平板的影音内容实时呈现，满足整个班级学生的观看需求。
5)同屏器：hdmi输出，内置天线不需要繁琐的连接线，无需额外连接无线路由器，设备就可实时将平板上的内容无线推送至大屏幕显示设备上，享受大屏幕带来的震撼视野，满足整个教室学生的观看需求，平板电脑在锁屏的情况下也可以播放内容。双频WiFi，支持802.11ac协议，信号传输高速稳定抗干扰能力强。
二、课程内容：通过数字立体建模及特效呈现，仿真还原教材中各时代的经典器物。在赏析的过程中，培养“史料实证”的核心素养，树立民族文化自信。
</t>
  </si>
  <si>
    <t>中华传统文化互动学习系统</t>
  </si>
  <si>
    <t xml:space="preserve">中华传统文化历史教学系统，是中华文明成果根本的创造力，是民族历史上道德传承、各种文化思想、精神观念形态的总体。中华传统文化是以孔子为代表的儒家文化为主体，中国古代约5000年历史中延绵不断的政治、经济、思想、艺术等各类物质和非物质文化的总和。中华传统文化应包括：古文、古诗、词语、乐曲、赋、民族音乐、民族戏剧、曲艺、国画、书法、对联、灯谜、射覆、酒令、歇后语等；传统节日（均按农历）有：正月初一春节（农历新年）、正月十五元宵节、四月五日清明节、清明节前后的寒食节、五月五日端午节、七月七日七夕节、八月十五中秋节、腊月三十除夕以及各种民俗活动等；包括传统历法在内的中国古代自然科学以及生活在中国的各地区、各少数民族的传统文化也是中华传统文化的组成部分。习近平同志在党的十九大报告中指出，深入挖掘中华优秀传统文化蕴含的思想观念、人文精神、道德规范，结合时代要求继承创新，让中华文化展现出永久魅力和时代风采。本系统利用历史地图的演变、视频、图片、动画等资源以及准确、巧妙的交互设计，为学生全方位的展现古代社会政治、经济、文化、科技等方面的历史沿革。教师可以利用本演示系统展开多种形式的教学活动，如小组讨论、学习心得展示以及基于学习内容某一点撰写历史报告等等。学生在教师的引导下学习本系统的内容，将有助于培养和提高历史学科核心素养；增强世界意识，扩大国际视野，树立爱国主义和关怀人类共同命运的观念；能够认识到中国古代灿烂的文化及贡献，不同文明之间要加强交流借鉴，促进共同发展。
定制资源清单：
（1）历史纪录片：
《故宫》、《如果国宝会说话》、《神秘的西夏》、《河西走廊》、《大国崛起》、《我在故宫修文物》、《甲骨王朝》、《古蜀瑰宝》、《良渚文明》、《书简阅中国》 《三国的世界》等
（2）中国文化遗产纪录片：
中国文化遗产包括周口店北京人遗址、四川都江堰、陕西兵马俑、山东泰山、北京故宫等。截止至2019年7月，中国已有55项世界文化、景观和自然遗产列入《世界遗产名录》，其中世界文化遗产32项、世界文化景观遗产5项、世界文化与自然双重遗产4项、世界自然遗产14项.
</t>
  </si>
  <si>
    <t>历史全息交互学习系统</t>
  </si>
  <si>
    <t>硬件参数：
  1、外观尺寸：1000*640*1640mm，全金属材质，冷轧板数控切割下料，数控折弯冲压成型，酸洗淋化处理，表面高压静电喷涂工业级塑粉，美观、耐磨、防锈、防腐蚀。四个工业区静音万向刹车脚轮，方便移动。                                                                                                                                   
  2、工业控制主机:4核、4G、128G SSD，wifi、可连接4g网络.
  3、显示模组不低于43寸，4k分辨率，led背光。
  4、控制屏幕采用7寸工业控制触摸屏，经久耐用、安全可靠。             
软件功能：
  1、360度立体展示历史人物、出土文物、景观复原图、生活器具等，模型演示过程可控，数量不低于100种，内容和教材紧密相关。
  2、与课程配套的历史人物、模型、文物等，用户提出问题后，全息展示系统会展示对应的全息影像，还原真实的人物和场景，营造出穿越时空的氛围，提高学生参与学习的兴趣。
  4、演示内容清单：
旧石器：鱼骨镖、骨针、山顶洞人头骨、元谋人的牙齿字、肿骨鹿下骸骨、骨梭、北京人
新石器：虎头、交叉三角纹彩陶盆、镂孔陶器座、石耘田器、新石器、陶鹰鼎、舞蹈纹彩陶盆、玉龙、玉凤、八角星纹彩陶豆、点眉纹双耳彩陶罐、鹤鱼石斧图彩绘陶缸、黑陶高柄杯、卷龙、石镰、石破土器、半坡遗址、酒杯、磨制石器、人面纹陶瓷盆
夏：陶鼎、陶盉、二里头遗址
商：三星堆铜人头、铜爵、虎纹石磬、铃首铜刀、玉熊、甲骨文、三星堆青铜立人像、司母戊鼎、四羊方尊
西周：指南车、潶伯卣、青铜钟、原始瓷豆、鸭尊、编钟
春秋：油纸伞、青铜剑、吴王剑、孔子
战国：龙首纹横、武士斗兽纹铜镜、“齐造邦长大刀”、嵌铜兽纹豆、司南
秦：半两、大瓦当、铁秤锤、阳陵虎符、兵马俑、兵马俑一号坑、都江堰、灯笼、古筝、鼓、铜车马、长城
汉：陶仓、玻璃杯、国宝金匾值万、青铜漏壶、击鼓说唱陶俑、牛形青铜饰、双阳青铜饰、陶鹤、地动仪、翻水车、纺车汉木竹简、华表、浑天仪、记里鼓车、金缕玉衣、耧车、辘轳井、马踏飞燕、长信宫灯（20）
三国：大泉五千、青瓷羊形烛台
晋：黒釉鸡首瓷壶、青瓷猪圈
南北朝：太夏真兴、贴金石雕佛头像、陶镇墓兽
隋：金扣玉杯、青瓷八系刻花罐、白瓷鸡首壶、白瓷双腹龙柄传瓶
唐：开元通宝、白瓷观、三彩“腾”字陶盘、花釉瓷壶、大雁塔、景德镇青花瓷、曲辕犁、筒车、唐三彩载乐佣
五代十国：渣斗、白瓷枕、青瓷六系罐
宋：官窑粉青釉三足瓷炉、景德镇陶青白釉注子温碗、鱼莲巾环、钧窑玫瑰紫大花盆、罗盘、木活字、人字形铁塔
元：龙泉窑粉青釉刻莲花撇扣碗、忽必烈像、溪山雨意图、算盘、中国古代观星台
明：象牙算盘、青花夔龙纹罐、阿拉巴文带座铜炉
清：黄地素三彩双龙柱纹折沿盘、白玉诗句人物佩、清政府颁赐金瓶、定远舰、十二生肖兽首、致远舰
近代：袁世凯头像洪宪纪元金币、谭嗣同楷书酬宋燕生七言律诗面扇
现当代：国民党广州大本营特别出入证、中华人民共和国中央人民政府之印、东方明珠、东方铁塔
历史人物建筑：谷风车、
国外人物建筑：自由女神像、早期飞机、楔形文字泥板、瓦特蒸汽机、天守阁、水磨、狮身人面像
三桅帆船、三轮汽车、帕特农神庙、历代木犁、金字塔、荷兰风车、艾非尔铁塔、最后的晚餐、蒙娜丽莎</t>
  </si>
  <si>
    <t>教学助手</t>
  </si>
  <si>
    <t>规格：7寸及以上；智能移动控制系统：
高分辨率，电容式触摸屏，多点触摸，内置WIFI模块，支持802.11a/b/g/n无线协议，采用本地APP+433物联网设备控制历史模型的演示。也可以扫描部分产品上的二维码，进行对应产品的拓展功能演示。</t>
  </si>
  <si>
    <t>红军长征路线演示模型</t>
  </si>
  <si>
    <t xml:space="preserve">一、产品尺寸：2米×1.5米×7厘米
二、产电器参数：电源：交流220V/1A 
三、产品功能指标：
产品整体通过成型工艺一次性成型，采用塑料材质设计制作，产品采用印刷工艺。1934年10月，第五次反围剿失败后，中央主力红军为摆脱国民党军队的包围追击，迫实行战略性转移，退出中央根据地，进行长征。本产品的设计背景以红军长征路线为主线设计，产品结构为地形图展示，图面带有红军长征的路线图和基本的的地形地貌结构和主要的早期革命根据地以、一方面军路线、红二红六军团及红二方面军路线、红四方面军路线、国民党封锁线以及长征主要事件。主要长征路线及重要事件等通过灯光和语音演示。四、产品功能要求：
1、产品带有语音解说和灯光显示功能。
2、产品控制按钮带有一键双功能按钮，支持长按和短按区分功能。
3、产品灯光显示带有多种显示和多色彩显示功能，具有3种颜色灯光显示
4、隐藏式灯管显示功能：产品表面无任何灯管显示装置，表面无安装灯光痕迹。
5、产品灯光控制分为多种演示方式，带有不同的箭头流水效果和闪动效果。灯光的流动效果可以通过按键实时调整。通过声音加减按键可以进行相应的流速和闪动调整。
6、产品带有语音音量大小和声音暂停功能。无线控制器上自带多媒体视频内容，可以同时在无线控制器观看当前时间的历史视频，进行深化学习。
7、产品能够演示的知识点有：1、瑞金；2、血战湘江；3、遵义会议；4、四渡赤水；5、抢渡金沙江；6、强渡大渡河；7、飞夺泸定桥；8、翻雪山；9、懋功会师；10、过草地；11、激战腊子口；12、会宁大会师；13、延安。
</t>
  </si>
  <si>
    <t>交互式 3D 历史多媒体教学系统</t>
  </si>
  <si>
    <t xml:space="preserve">一、系统功能：交互式 3D 多媒体教学系统是针对初高历史教学的需求，而研发的与历史课程相配套的 3D 互动教学系统，并设置了演示、交互、测试、标注等几大部分，为学生提供前沿、创新、有效的学习辅助资料，营  造身临其境的沉浸式学习氛围。系统采用了新型的集成触控技术以及  独具创新的硬件和软件应用设计，将现有触控显示技术与软件资源进行完美结合，学生可以在人机交互中学习历史，提高教学效率和学习的兴趣，拓展历史学科知识面。
二、硬件参数：≥40寸落地式交互一体机，≥4核心处理器，显示分辨率≥1080p。
三、软件资源系统参数：
1、3D 动画教学课程包含知识主题模块、动画课程模块及小测试；知识主题模块根据不同重点知识进行展示与教学，动画课程模块运用语  音旁白及动画展示方式来介绍该教学课程的知识点。
2、该系统包含人物、文物、建筑造等历史 3D 教学模型，3D 模型资源不少于 250 个 。
3、支持 3D 动画课程声音的放大缩小及静音。
4、支持动画画面的放大缩小，旋转拖拽。
5、支持 3D 动画课程界面教学绘图标注功能，方便老师针对知识点进行画面标注。
6、支持 3D 动画模型知识点名称的标示与隐藏，标签字体可以根据界面需求放大缩小。
7、具有 3D 动画模型的截图功能，老师可以根据教学需要，截取实时的 3D 模型图片。
8、具有 3D 动画模型相应知识点的文字信息详细解读。
9、支持联网链接相关场景知识，方便老师在教学中找到对应的知识  点 3D 动画课程。
10、支持 3D 动画课程平面菜单与 3D 菜单的切换。
11、支持菜单功能按钮的显示缩放。
12、支持 3D 动画课程画面清晰度及亮度的调整
13、支持在线演示 3D 动画资源，也支持下载课程资源包，离线演示
3D 动画资源。课程资源：
雅典卫城（雅典，公元前 5 世纪）、罗马斗兽场（罗马，1 世纪）、地理大发现（15 到 17 世纪）、非洲村（苏丹）、古希腊房屋、古罗马水渠和道路、古罗马住所、克诺索斯宫（公元前 2000 年）、尼日瓦城堡（阿曼，17 世纪）、原子弹（1945）、特洛伊木马、叙利亚水车（哈马成，13 世纪）、中世纪的居民桥（伦敦桥，16 世纪）、工业革命时期的采矿业、伽利略.伽利莱的工作室、巴士底狱（巴黎， 18 世纪）、特诺奇蒂特兰城（15 世纪）、舰炮（17 世纪）、尤里加加林的外太空之旅（1961）、维京木板教堂（博尔贡，13 世纪）、罗马士兵（公元前 1 世纪）、维京定居点（10 世纪）、热气球（18 世 纪）、戴克里先宫（克罗地亚斯普利特）、马克西穆斯竞技场（罗马)、  中国长城、巨石阵（英国，青铜时代）、伦敦塔（16 世纪）、柏林墙
（1961-1989）、瓦特的蒸汽机（18 世纪）、特奥蒂瓦坎（4 世纪）、黑死病（欧洲，1347-1353）、新石器时代的人类居住地、地球上智 人的分布、奇琴伊察（12 世纪）、马丘比丘（15 世纪）、克尔白（麦加）、从石器时代到铁器时代、达尔文的传奇之旅、苏联劳改营（20 世纪 30 年代）、拿破仑战争、埃及金字塔（吉萨，公元前 26 世纪）、中世纪的城镇、古埃及住宅、环球剧院（伦敦，17 世纪）、古代世纪奇迹、卡拉卡拉浴场（罗马，3 世纪）、左塞尔金字塔（塞加尔，公元前 27 世纪）、古腾堡的印刷术（美因茨，15 世纪）、巴比伦城（公元前 6 世纪）、阿兹特克勇士（15 世纪）、奥斯曼帝国士兵（16 世纪）、欧洲的巨石文化、马其顿帝国、拉古萨（克罗地亚，16 世纪）17 世纪荷兰的土地改造、英国战舰（18 世纪）、征服者（16 世纪）、殖民化和非殖民化、乌尔城（公元前 3000 年）、卡迭石战役（公元前 1285 年）、圣殿骑士团（12 世纪）、路易十四（太阳王）、蒙古帝国、中世纪城堡主楼、传奇的古代帝国、瓦拉日丁城堡（16 世纪） 伊苏斯战役（公元前 333 年）、阿兹特克统治者（15 世纪）、拜占亭皇帝（6 世纪）、北美土居民（阿柏萨罗卡人）、偷袭珍珠港（1941）、阿拉伯勇士（6 世纪）、印加战士（15 世纪）、直立人、维京人首领（10 世纪）、斯拉夫人、中世纪的中国皇帝、土耳其浴（16 世纪）、圣加仑修道院（11 世纪）、大清真寺（伊斯法罕，15 世纪）、温泉关战役（公元前 480 年）、支石墓、传奇的中世纪帝国、胡斯的障碍战车、测量时间、马拉松战役（公元前 490 年）、图坦卡蒙的陵墓（公元前 14 世纪）、萨拉米斯战役（公元前 480 年）、奥斯威辛-比克瑙集中营、狄俄尼索斯剧场（雅典，公元前 4 世纪）、典型的传统居民古埃及帆船、SM U-35 潜水艇（德国，1912）、考古挖掘（穴居）、金字形神塔（乌尔，公元前 3000 年）、旧石器时代的洞穴、坦克（二战）、V-1 飞弹、奥斯威辛-号劳动营、法兰克皇帝查理曼大帝的宫殿（亚琛，9 世纪）、阿芙乐尔巡洋舰（1900）、自由女神像（纽约）、断头台、波利尼西亚双体船、中世纪基督教会的等级（11 世纪）、古罗马军营、三菱 A6M 零式战斗机（日本，1940）、RT-2PM 白杨洲际弹道导弹（苏联，1985）、超级马林喷火战斗机（英国，1938）、B-17 空中堡垒式轰炸机（美国，1938）、日本兵（二战）、V-2 弹道导弹（1944）、中国帆船、传统的阿拉伯帆船（波斯湾采珠船）、堑壕网（一战）、中世纪农舍、AH-64 阿帕奇武装直升机（美国，1975）、密苏里号战列舰（美国，1944）、俄亥俄号潜艇、古罗马攻城器械、罗马角斗士（2 世纪）、美国南北战争中的士兵、詹姆斯敦（17 世纪）、哈布斯堡、室夫妇（19 世纪）、工人阶级（19 世纪）、中世纪地牢、蒙古可汗（13 世纪）、维京长船（10 世纪）、古罗马的行省和定居地、炮的操作（18 世纪）、中世纪的威尼斯、中世纪的铁匠铺、有奴隶的南方种植园（美国，19 世纪）、现代帝国、农耕技术、所罗门圣殿（耶路撒冷，公元前 10 世纪）、迈锡尼（公元前 2 世纪）、阿基米德的军事发明（公元前 3 世纪）、金门大桥（旧金山，1937）、F4U 海盗式战斗机（美国，1944）、闪电战战略（1939-1940）、奥林匹亚（公元前 5 世纪）、日德兰海战（1916）、五桨座战船（公元前 3 世纪）、尼罗河流域的古代农业、克伦威尔的铁甲军（17 世纪）、古印度战象、冰人奥兹、印度河谷的粮仓、桑吉大塔（桑吉，公元前 1世纪）、美索不达米亚的发明（公元前 3000 年）、古希腊商船、勒班陀战役（1571 年）、古罗马步兵战术、希腊和马其顿方阵、打谷机（19 世纪）、非洲难民营（达尔富尔）、俄国沙皇彼得一世和他的妻子、特拉法加海战（1805）、法国士兵（一战）、黑斯廷斯战役（1066  年）、扎马战役（公元前 202 年）、波斯浮桥（公元前 5 世纪）、斯基泰人‘金人’（公元前 3 世纪）、中世纪的阿拉伯飞行器（阿拔斯. 伊本.弗纳斯，9 世纪）、中世纪的阿拉伯水泵（加扎利，13 世纪）、阿拉迪亚城堡（1775）、中世纪的阿拉伯鱼雷（哈桑.奥.罗摩，13 世纪）、斯拉夫战士、阿莱西亚（法国，公元前 1 世纪）、埃格尔城堡（16 世纪）、奥古斯都和平祭坛（罗马，公元前 1 世纪）、典型的0 世纪 80 年代匈牙利公寓、美国海军陆战队（21 世纪初）、今天的世界宗教、链桥（布达佩斯）、希腊重装步兵（公元前 5 世纪）、中世纪塔和堡垒、马其顿攻城塔（公元前 4 世纪）、阿基米德式螺旋式抽水机（公元前 3 世纪）、贝尔格莱德（15 世纪）、斯普特尼克一号（1957）、高层建筑、匈牙利王冠珍宝、武器（一战）、米格 31 战斗机（苏联，1982）、美洲的欧洲殖民者（直到 1763 年）、F-16 战隼战斗机（美国，1978）、B-2 幽灵轰炸机（美国，1989）、U-2 侦察机（美国，1957）、坦克（一战）、梅塞施密特 Bf 109G 战斗机（德国，1941）、月球雷达实验室（佐尔坦.鲍依，1946 年）、马式本笃会教堂（匈牙利，雅克）、艾菲尔铁塔（巴黎，1889 年）、阿拉伯塔酒店（迪拜，1999）、人类的进化、晚期罗马士兵（4 世纪）、波斯战士（公元前 5 世纪）、蒙古武士（13 世纪）、农场（匈牙利，19 世纪）、英国士兵（一战）、阿莱西亚之战（公元前 52 年）、提图斯凯旋门（罗马，1 世纪）、德国士兵（二战）、印度王公与他的妻子（18 世纪）、祖鲁部落首领、葡萄酒产区、中世纪的基督教国王、阿拉伯哈里发(7 世纪）、波斯君主（公元前 5 世纪）、美国士兵（二战）、金矿开采（19 世纪）、埃及法老和他的妻子（公园 2 千年）、骑士大厅、马其顿士兵（公元前 4 世纪）、电视机的发展、中途岛海战（1942 年）、德国士兵（一战）、板楼的结构、日耳曼战士（4 世纪）、拿破仑的士兵（19 世纪）、布拉迪斯拉发（18 世纪，匈牙利王国）、38M 托尔迪轻型坦克、历史地理志（战役，世界史）、历史地形图（古迹）、中世纪骑士、蒙古包、邮政马车（19 世纪）、电动飞机（亚诺手.阿朵里安，1910）、中世纪的中欧城镇、苏联士兵（二战）、欧亚阿瓦尔（8 世纪）、奥斯曼帝国苏丹、阿尔帕德时代的匈牙利定居点、集镇（匈牙利王国）、纺织厂（19 世纪）、贝尔格莱德之围（1456 年 7 月 4-22 日）、德布勒森的喀尔文教派学院（18 世纪）、中世纪城堡（迪欧什哲尔，匈牙利）、瓦尔纳战役（1444）、中世纪皇宫（15 世纪，匈牙利，维谢格拉德）、凯旋门（巴黎，1836 年）、本笃会修道院（蒂豪尼，匈牙利）、火轮、木屋、圣保罗修道院、匈牙利土著城、天主墓地教堂（费尔代布勒，匈牙利）、匈牙利劳改营（赖奇克）、早期基督教墓地，塞拉-塞普提科亚（匈牙利佩奇，4 世纪）、奥地利哈布斯堡王朝的步兵、历史地形图（著名人物，世界史）、  匈牙利独立战争中的士兵（1848-49）、历史地理志（地点）、匈牙利掠夺者的战术（9 至 10 世纪）、古罗马的元老院议员和她的妻子、中世纪的中国士兵、古雅典公民与他的妻子、古埃及的神、过去的导航仪器、传说中的建筑、人类迁徙史、乌克兰哥萨克（17 世纪）、米尔城堡（第十七世纪）、难民和移民、哥特式砖城堡（久洛，匈牙利）、  15 世纪的匈牙利军队（骑兵）、历史地形图（著名人物，匈牙利历史）、时间轴螺旋、摩哈赤战役（1526 年 8 月 29 日）、穆希之战（1241 年4 月 11-12 日）、黑道客（16 世纪匈牙利的士兵）、匈牙利骠骑兵、15 世纪的匈牙利军队（步兵）、历史地形图（战役，匈牙利史）、历史地形图（喀尔吧阡盆地）、库鲁克士兵、西格利盖特堡（17 世纪， 匈牙利）、御宴（15 世纪）、第一辆匈牙利汽车（1904）、20 世纪50 年代中欧的典型住宅、八角广场，布达佩斯（20 世纪初）17 世纪荷兰的土地改造、英国战舰（18 世纪）、征服者（16 世纪）、殖民化和非殖民化、乌尔城（公元前 3000 年）、卡迭石战役（公元前 1285 年）、圣殿骑士团（12 世纪）、路易十四（太阳王）、蒙古帝国、中世纪城堡主楼、传奇的古代帝国、瓦拉日丁城堡（16 世纪） 伊苏斯战役（公元前 333 年）、阿兹特克统治者（15 世纪）、拜占亭皇帝（6 世纪）、北美土居民（阿柏萨罗卡人）、偷袭珍珠港（1941）、阿拉伯勇士（6 世纪）、印加战士（15 世纪）、直立人、维京人首领（10 世纪）、斯拉夫人、中世纪的中国皇帝、土耳其浴（16 世纪）、圣加仑修道院（11 世纪）、大清真寺（伊斯法罕，15 世纪）、温泉关战役（公元前 480 年）、支石墓、传奇的中世纪帝国、胡斯的障碍战车、测量时间、马拉松战役（公元前 490 年）、图坦卡蒙的陵墓（公元前 14 世纪）、萨拉米斯战役（公元前 480 年）、奥斯威辛-比克瑙集中营、狄俄尼索斯剧场（雅典，公元前 4 世纪）、典型的传统居民古埃及帆船、SM U-35 潜水艇（德国，1912）、考古挖掘（穴居）、金字形神塔（乌尔，公元前 3000 年）、旧石器时代的洞穴、坦克（二战）、V-1 飞弹、奥斯威辛-号劳动营、法兰克皇帝查理曼大帝的宫殿（亚琛，9 世纪）、阿芙乐尔巡洋舰（1900）、自由女神像（纽约）、断头台、波利尼西亚双体船、中世纪基督教会的等级（11 世纪）、古罗马军营、三菱 A6M 零式战斗机（日本，1940）、RT-2PM 白杨洲际弹道导弹（苏联，1985）、超级马林喷火战斗机（英国，1938）、B-17 空中堡垒式轰炸机（美国，1938）、日本兵（二战）、V-2 弹道导弹（1944）、中国帆船、传统的阿拉伯帆船（波斯湾采珠船）、堑壕网（一战）、中世纪农舍、AH-64 阿帕奇武装直升机（美国，1975）、密苏里号战列舰（美国，1944）、俄亥俄号潜艇、古罗马攻城器械、罗马角斗士（2 世纪）、美国南北战争中的士兵、詹姆斯敦（17 世纪）、哈布斯堡、室夫妇（19 世纪）、工人阶级（19 世纪）、中世纪地牢、蒙古可汗（13 世纪）、维京长船（10 世纪）、古罗马的行省和定居地、炮的操作（18 世纪）、中世纪的威尼斯、中世纪的铁匠铺、有奴隶的南方种植园（美国，19 世纪）、现代帝国、农耕技术、所罗门圣殿（耶路撒冷，公元前 10 世纪）、迈锡尼（公元前 2 世纪）、阿基米德的军事发明（公元前 3 世纪）、金门大桥（旧金山，1937）、F4U 海盗式战斗机（美国，1944）、闪电战战略（1939-1940）、奥林匹亚（公元前 5 世纪）、日德兰海战（1916）、五桨座战船（公元前 3 世纪）、尼罗河流域的古代农业、克伦威尔的铁甲军（17 世纪）、古印度战象、冰人奥兹、印度河谷的粮仓、桑吉大塔（桑吉，公元前 1世纪）、美索不达米亚的发明（公元前 3000 年）、古希腊商船、勒班陀战役（1571 年）、古罗马步兵战术、希腊和马其顿方阵、打谷机（19 世纪）、非洲难民营（达尔富尔）、俄国沙皇彼得一世和他的妻子、特拉法加海战（1805）、法国士兵（一战）、黑斯廷斯战役（1066  年）、扎马战役（公元前 202 年）、波斯浮桥（公元前 5 世纪）、斯基泰人‘金人’（公元前 3 世纪）、中世纪的阿拉伯飞行器（阿拔斯. 伊本.弗纳斯，9 世纪）、中世纪的阿拉伯水泵（加扎利，13 世纪）、阿拉迪亚城堡（1775）、中世纪的阿拉伯鱼雷（哈桑.奥.罗摩，13 世纪）、斯拉夫战士、阿莱西亚（法国，公元前 1 世纪）、埃格尔城堡16 世纪）、奥古斯都和平祭坛（罗马，公元前 1 世纪）、典型的 20 世纪 80 年代匈牙利公寓、美国海军陆战队（21 世纪初）、今天的世界宗教、链桥（布达佩斯）、希腊重装步兵（公元前 5 世纪）、中世纪塔和堡垒、马其顿攻城塔（公元前 4 世纪）、阿基米德式螺旋式抽水机（公元前 3 世纪）、贝尔格莱德（15 世纪）、斯普特尼克一号（1957）、高层建筑、匈牙利王冠珍宝、武器（一战）、米格 31 战斗机（苏联，1982）、美洲的欧洲殖民者（直到 1763 年）、F-16 战隼战斗机（美国，1978）、B-2 幽灵轰炸机（美国，1989）、U-2 侦察机（美国，1957）、坦克（一战）、梅塞施密特 Bf 109G 战斗机（德国，1941）、月球雷达实验室（佐尔坦.鲍依，1946 年）、马式本笃会教堂（匈牙利，雅克）、艾菲尔铁塔（巴黎，1889 年）、阿拉伯塔酒店（迪拜，1999）、人类的进化、晚期罗马士兵（4 世纪）、波斯战士（公元前 5 世纪）、蒙古武士（13 世纪）、农场（匈牙利，19 世纪）、英国士兵（一战）、阿莱西亚之战（公元前 52 年）、提图斯凯旋门（罗马，1 世纪）、德国士兵（二战）、印度王公与他的妻子（18 世纪）、祖鲁部落首领、葡萄酒产区、中世纪的基督教国王、阿拉伯哈里发(7 世纪）、波斯君主（公元前 5 世纪）、美国士兵（二战）、金矿开采（19 世纪）、埃及法老和他的妻子（公园 2 千年）、骑士大厅、马其顿士兵（公元前 4 世纪）、电视机的发展、中途岛海战（1942 年）、德国士兵（一战）、板楼的结构、日耳曼战士（4 世纪）、拿破仑的士兵（19 世纪）、布拉迪斯拉发（18 世纪，匈牙利王国）、38M 托尔迪轻型坦克、历史地理志（战役，世界史）、历史地形图（古迹）、中世纪骑士、蒙古包、邮政马车（19 世纪）、电动飞机（亚诺手.阿朵里安，1910）、中世纪的中欧城镇、苏联士兵（二战）、欧亚阿瓦尔（8 世纪）、奥斯曼帝国苏丹、阿尔帕德时代的匈牙利定居点、集镇（匈牙利王国）、纺织厂（19 世纪）、贝尔格莱德之围（1456 年 7 月 4-22 日）、德布勒森的喀尔文教派学院（18 世纪）、中世纪城堡（迪欧什哲尔，匈牙利）、瓦尔纳战役（1444）、中世纪皇宫（15 世纪，匈牙利，维谢格拉德）、凯旋门（巴黎，1836 年）、本笃会修道院（蒂豪尼，匈牙利）、火轮、木屋、圣保罗修道院、匈牙利土著城、天主墓地教堂（费尔代布勒，匈牙利）、匈牙利劳改营（赖奇克）、早期基督教墓地，塞拉-塞普提科亚（匈牙利佩奇，4 世纪）、奥地利哈布斯堡王朝的步兵、历史地形图（著名人物，世界史）、  匈牙利独立战争中的士兵（1848-49）、历史地理志（地点）、匈牙利掠夺者的战术（9 至 10 世纪）、古罗马的元老院议员和她的妻子、中世纪的中国士兵、古雅典公民与他的妻子、古埃及的神、过去的导航仪器、传说中的建筑、人类迁徙史、乌克兰哥萨克（17 世纪）、米尔城堡（第十七世纪）、难民和移民、哥特式砖城堡（久洛，匈牙利）、  15 世纪的匈牙利军队（骑兵）、历史地形图（著名人物，匈牙利历史）、时间轴螺旋、摩哈赤战役（1526 年 8 月 29 日）、穆希之战（1241 年4 月 11-12 日）、黑道客（16 世纪匈牙利的士兵）、匈牙利骠骑兵、15 世纪的匈牙利军队（步兵）、历史地形图（战役，匈牙利史）、历史地形图（喀尔吧阡盆地）、库鲁克士兵、西格利盖特堡（17 世纪， 匈牙利）、御宴（15 世纪）、第一辆匈牙利汽车（1904）、20 世纪50 年代中欧的典型住宅、八角广场，布达佩斯（20 世纪初）    
</t>
  </si>
  <si>
    <t>鸦片战争形势示意图模型</t>
  </si>
  <si>
    <t xml:space="preserve">产品特色：地图根据等高线分层设色，不同颜色展现不同的地势高低。能够直观体现典型的地形地貌特征:山峰、山脉、河流、湖泊、平原等；地图内容准确丰富、外形美观、材质轻便、牢固不变形；地图符合《教学仪器产品一般质量要求》及教学仪器行业标准、符合地图学地图标注标准规定。
地图表面材料:采用优质、环保0.3mm白色PVC材料、厚度均匀无拼逢。
产品外框尺寸：760mm*1070mm*30mm外框采用电泳铝合金材料包装，通过光电、语音演示。
鸦片战争：通常鸦片战争都指第一次鸦片战争，英国经常称其为第一次中英战争或"通商战争"，是1840年至1842年英国对中国发动的一场非正义的侵略战争，也是中国近代屈辱史的开端。
1840年(道光二十年)，英国政府以林则徐的虎门销烟等为借口，决定派出远征军侵华。1840年6月，英军舰船47艘、陆军4000人在海军少将乔治•懿律、驻华商务监督义律率领下，陆续抵达广东珠江口外，封锁海口，鸦片战争开始。
鸦片战争以中国失败并赔款割地告终。中英双方签订了中国历史上第一个丧权辱国不平等条约《南京条约》。中国开始向外国割地、赔款、商定关税，严重危害中国主权，开始沦为半殖民地半封建社会，丧失独立自主的地位，并促进了小农经济的解体。同时，鸦片战争也揭开了近代中国人民反抗外来侵略的历史新篇章。无线控制器上自带多媒体视频内容，可以同时在无线控制器观看当前时间的历史视频，进行深化学习。
</t>
  </si>
  <si>
    <t>历史时间轴（竖版）</t>
  </si>
  <si>
    <t xml:space="preserve">"产品尺寸：4000*1400*160mm                                                                                                            
一、产品构成：
  1、55寸液晶一体机：显示类型：LED背光源，有效显示尺寸≥55英寸； 分辨率：1920×1080（1080P）；亮度：≥450cd/m² ；对比度：≥5000:1 ；音频功率：功率≥2×15W，喇叭口前置。CPU：Intel i3；H61主板，显卡：集成显卡；内存：DDR3 4G；硬盘：128G固态 ；集成网卡；WIFI，无线鼠标，电脑可独立拆输入输出：输入端口：TV ×1、CVBS×1、Component (YPBPR)+Audio ×1、HDMI ×3、RS232 ×1、LAN×1、PC-Audio-in×1、VGA×2（带音频 、可同时接驳计算机、视频展台、携带的笔记本电脑等）、USB3.0×1、USB2.0×2、(支持流媒体、图片直接播放功能)、MIC×1；输出端口：VGA 1路、耳机 1路、PC-Audio-out 1路、PC-VGA 1路、PC-HDMI×1；前置端口：VGA×1（带音频）、HDMI×1、多媒体USB×1、外置触摸USB×1。
 2、数据交换模块：电压：直流5V，采用USB供电，激光定位、快速精准、调试方便、无物理接触摩擦，使用寿命长。
 3、沿革运行轨道：静音工业级轨道，滑行灵活，使用寿命长。
 4、产品特色：采用激光定位屏幕当前位置，并根据不同的屏幕位置显示不同时期的历史事件节点，使用时推动屏幕，屏幕画面上的历史事件节点会随之变化。点击事件节点，会对该事件进行详细介绍演示。长河内容设置3层菜单，分政治、经济、文化三大类，中国和世界两大组。依据历史课程标准罗列不低于600个知识点，每个知识点可在图文介绍和视频介绍间无缝切换。
5、订制课程：本课程包括文房四宝中“笔、墨、纸、砚”四大模块的演示内容，从历史渊源、发展历程、实践流程、工艺鉴赏等维度进行教学和演示。
   5.1笔：包含历史渊源、工艺特征、工艺流程、传承保护、社会影响；
   5.2墨：包含历史渊源、工艺特征、工艺流程、传承保护、主要流派、社会影响；
   5.3纸：包含历史渊源、工艺特征、工艺流程、传承保护、社会影响；
   5.4砚：砚的历史、砚的特征、砚的制作、砚的社会价值。
   5.5中国文房四宝典型代表制作工艺鉴赏：笔选取软毫、硬毫、兼毫及复唐款鸡距笔进行赏析教学；墨选取松烟墨和油烟墨进行赏析教学；宣纸通过册页式呈现，对按原料分类、按厚薄分类、按纸纹分类下的各种单品进行赏析教学；砚优选精工成品，对“砚集书法、绘画、雕刻于一体，天然巧琢，风雅庄重，滋熙於精。”这一主要特点进行赏析教学。
二、资源清单：
 1、政治：
  1.1、中国部分：
(1）、尧舜禹时期（实行禅让制）  *华表; (2）、约前2070（夏朝建立，实行王位世袭制）; (3）、前1046（西周建立，实行分封制和宗法制）*竹木简; (4）、前770（周平王东迁洛邑，春秋开始。分封制和宗法制遭到破坏）*吴王剑; (5）、前475（战国开始）*长城; (6）、前356（商鞅变法）; (7）、前221（秦朝建立，中央集权制度形成）*铜车马; (8）、前209（陈胜吴广大泽乡起义）; (9）、前202（西汉建立）*金缕玉衣; (10）、汉初（郡县封国并存，丞相位高权重）; (11）、前134（察举制确立）; (12）、220-280（三国鼎立）; (13）、471-499（北魏孝文帝改革）; (14）、589（隋朝统一全国）; (15）、607（科举制形成）; (16）、618（唐朝建立，完善三省六部制）; (17）、755-763（安史之乱）; (18）、1004（澶渊之盟）; (19）、1069（王安石变法开始）; (20）、1271（元朝建立，实行行省制度，建立中书省）*观星台; (21）、1376（明太祖废除行中书省，设立三司）; (22）、1380（明太祖废除宰相制度）; (23）、明万历年间（张居正改革）; (24）、1662（郑成功收复台湾）; (25）、1673-1681（康熙平定三藩叛乱）; (26）、1689（中俄签订《尼布楚条约》）; (27）、1729（雍正设立军机处）; (28）、1840-1842（鸦片战争，中英《南京条约》签订）; (29）、1851（太平天国运动兴起）; (30）、1856-1860（第二次鸦片战争，先后签订《天津条约》、《北京条约》）; (31）、1861（清政府设立总理衙门）; (32）、1883（中法战争爆发）; (33）、1884（新疆设立行省）; (34）、1894-1895（甲午中日战争，中日《马关条约》签订）; (35）、1898（戊戌变法）; (36）、1900-1901（八国联军侵华《辛丑条约》签订）; (37）、1905（中国同盟会成立）; (38）、1911（辛亥革命爆发）; (39）、1912（中华民国成立，清朝覆灭）; (40）、1919.5.4（五四运动爆发）; (41）、1921.7.23（中国共产党一大召开，中国共产党诞生）; (42）、1924（国民党一大召开，国共两党合作开始）; (43）、1927.8（南昌起义爆发）; (44）、1931（【九一八】事变）; (45）、1934-1936（红军长征）; (46）、1935（遵义会议召开）; (47）、1936（西安事变）; (48）、1937.7.7（日本发动【卢沟桥事变】，全面抗战开始）; (49）、1937.12（南京大屠杀）; (50）、1945（国共重庆谈判，双方签署《双十协定》）; (51）、1946（全面内战爆发）; (52）、1949（中华人民共和国成立）; (53）、1950.10（志愿军赴朝作战）; (54）、1951（西藏和平解放）; (55）、1953（和平共处五项原则提出）; (56）、1954（第一届全国人大召开，颁布新中国第一部宪法）; (57）、1955（周恩来在万隆会议中提出【求同存异】的方针）; (58）、1956（三大改造完成，社会主义制度建立）; (59）、1966-1976（文化大革命）; (60）、1971（第26届联大恢复中国在联合国的合法席位）; (61）、1972.2（尼克松访华，双方签署《中美联合公报》）; (62）、1972.9（中日邦交正常化）; (63）、1978（十一届三中全会召开） ; (64）、1979（中美正式建立外交关系）; (65）、20世纪80年代初（邓小平提出【一国两制】构想）; (66）、1984.5（《中华人民共和国民族区域自治法》颁布）; (67）、1992（海峡两岸达成【九二共识】）; (68）、1997.7.1（香港回归祖国）; (69）、1999.12.10（澳门回归祖国）; (70）、2001.10（上海成功举办亚太经合组织会议，达成《上海共识》）; 
  1.2、世界部分：
(1）、前8世纪（希腊城邦出现，它是孕育古代希腊民主的摇篮）; (2）、前6世纪（梭伦改革，为雅典民主政治奠定基础；克里斯提尼改革，确立雅典民主政治）; (3）、前5世纪（雅典民主的【黄金时代】）; (4）、前27（罗马帝国建立）; (5）、395（罗马帝国分裂）; (6）、476（西罗马帝国灭亡，欧洲中世纪开始）; (7）、6世纪（《民法大全》完成汇编，标志罗马法体系最终完成）; (8）、646（日本大化改新开始）; (9）、800（查理大帝加冕，查理曼帝国建立）; (10）、1005（诺曼公爵征服英格兰）; (11）、1215（《英国大宪章》签订）; (12）、13世纪后半期（英国议会制度开始萌芽）; (13）、1640（英国资产阶级革命爆发）; (14）、1688（光荣革命）; (15）、1689（英国议会通过《权利法案》确立英国君主立宪制）; (16）、1775-1783（北美独立战争）; (17）、1787（美国制定宪法，体现三权分立原则）; (18）、1789（美国联邦制共和政体确立；法国资产阶级革命开始）; (19）、1804（法兰西第一帝国建立，颁布实施《民法典》）; (20）、1848.2（《共产党宣言》发表）; (21）、1861（俄国农奴制改革）; (22）、1861-1865（苏伊士运河开通）; (23）、1868（日本明治维新开始）; (24）、1870（普法战争爆发）; (25）、1871（德意志帝国建立，巴黎公社革命爆发）; (26）、1875（法兰西第三共和国宪法通过，从法律上确立共和政体）; (27）、1879（德国与奥匈帝国缔结军事同盟条约）; (28）、1882（德奥意三国同盟形成）; (29）、1892（法俄签订军事协定）; (30）、20世纪初（世界殖民体系最终形成）; (31）、1904（英法同盟形成）; (32）、1907（英法俄三国协约形成）; (33）、1914（第一次世界大战爆发）; (34）、1917（俄国【十月革命】胜利）; (35）、1918（同盟国战败，第一次世界大战结束）; (36）、1919（巴黎和会召开）; (37）、1921（华盛顿会议召开）; (38）、1938（慕尼黑会议召开）; (39）、1939（二战全面爆发）; (40）、1942（《联合国家宣言》签署，世界反法西斯同盟正式形成）; (41）、1945.8.15（日本投降，二战结束）; (42）、1946（丘吉尔发表铁幕演说）; (43）、1947（杜鲁门提出遏制共产主义，美苏【冷战】开始）; (44）、1949（北大西洋公约组织成立）; (45）、1950-1953（朝鲜战争）; (46）、1954（日内瓦会议召开）; (47）、1955（华沙条约组织成立）; (48）、1956（苏共二十大召开，会后赫鲁晓夫作秘密报告）; (49）、1960（非洲独立年）; (50）、1961（不结盟运动形成）; (51）、1962（古巴导弹危机）; (52）、1968（苏联出兵占领捷克斯洛伐克）; (53）、1989（波兰发生剧变）; (54）、1990.3（纳米比亚独立）; (55）、1990.9（海湾战争爆发）; (56）、1990.10（两德统一）; (57）、1991（苏联解体，两极格局瓦解）; (58）、1993（欧洲联盟成立）; (59）、1999（科索沃战争）; (60）、2001（【9.11】事件爆发); 
 2、经济：
  2.1、中国部分：
(1）、距今七八千年（中国原始农业已经相当发达）*人面鱼纹盆; (2）、前3000（青铜技术出现，后母戊鼎）*后母戊鼎; (3）、前1046（西周建立，出现工商食官）*辘轳; (4）、春秋时期前770-476（冶炼生铁和钢技术发明，铁农具和牛耕出现）; (5）、战国时期前356（封建土地所有制以法律形式确立，商鞅首倡【重农抑商】政策，都江堰）*都江堰; (6）、西汉中期前140-东汉（代田法出现，赵过推广耦犁，冶铁水排）*冶铁水排; (7）、北魏485（实行均田制）; (8）、南北朝6世纪（使用灌钢法）; (9）、隋唐581-907（曲辕犁和筒车出现）*筒车; (10）、宋朝960-1279（五大名窑出现；高转筒车出现；稻麦复种制的推广；世界上最早的纸币出现；打破坊市限制；商业得到发展）*五彩瓷瓶; (11）、明朝1368-1644（丝织业进入鼎盛时期，苏州、杭州市著名的丝织业中心）*纺车; (12）、16世纪（出现资本主义萌芽）; (13）、明清时期1368-1912（徽商和晋商的出现与发展）; (14）、1683（清政府设立广州、漳州、宁波、云台山四个通商口岸）; (15）、1757（清政府实行【闭关锁国】政策，仅设广州为通商口岸）; (16）、1842（中英签订《南京条约》，中国卷入资本主义世界市场，中国的自然经济开始解体）; (17）、19世纪60-90年代（洋务运动兴起，以【自强、求富】为旗号，刺激了中国资本主义的发展）; (18）、19世纪六七十年代（中国民族资本主义诞生）; (19）、1861（安庆内军械所成立）; (20）、1862（奕?创办创办京师同文馆）; (21）、1865（李鸿章创办江南制造总局）; (22）、1866（方举赞助创办发昌机械厂，左宗棠创办福州船政局）; (23）、1867（崇厚创办天津机器制造局）; (24）、1872（陈启沅创办继昌隆缫丝厂）; (25）、1878（朱其昂创办贻来牟机器磨坊）; (26）、1881（唐胥铁路竣工）; (27）、19世纪80年代（外国开始在上海设立电话公司）; (28）、1890（张之洞创办汉阳铁厂）; (29）、1905（中国人自己摄制的电影《定军山》首映，中国电影开始起步，京张铁路）*京张铁路; (30）、1909（冯如研制成功中国的第一架飞机）; (31）、1912-1919（民族工业出现短暂的春天）; (32）、1931（有声电影《歌女红牡丹》拍摄成功）; (33）、1935（电影《渔光曲》在国际上获奖）; (34）、1950.5（中央政府制订《婚姻法》，实行婚姻自由和一夫一妻制）; (35）、1950.6（《中华人民共和国土地改革法》公布施行）; (36）、1952（国民经济得到恢复）; (37）、1953（中国开始实行第一个五年计划）; (38）、1956（三大改造完成；中国八大召开）; (39）、1957（【一五】计划提前超额完成）; (40）、1958（大跃进和人民公社化运动展开）; (41）、1959（三年困难时期开始）; (42）、1965（国民经济调整任务基本完成）; (43）、1966-1976（【文革】使我国的经济蒙受巨大损失）; (44）、1978（十一届三中全会召开；家庭联产承包责任制开始实施）; (45）、1980（深圳、珠海、汕头、厦门经济特区建立）; (46）、1984（中央开始以城市为重点的经济体制改革）; (47）、1985（国务院决定开辟沿海经济开放区）; (48）、1990（中央决定开发上海浦东）; (49）、1991（中国加入亚太经合组织）; (50）、1992（中共十四大提建立社会主义市场经济体制）; (51）、1994（中国正式接入互联网）; (52）、2001.10（上海成功举办亚太经合组织会议，达成《上海共识》）; (53）、2001.12（中国加入世界贸易组织）; (54）、2003（上海开通了世界上第一条商业性磁悬浮列车路线）; (55）、2010（中国-东盟自由贸易区正式建立）; 
  2.2、世界部分：
(1）、10世纪（欧洲出现作为手工业和商业中心的城市）; (2）、14世纪（意大利出现资本主义萌芽）; (3）、1487（葡萄牙航海家迪亚士开始探索新的航路，到达非洲最南端）; (4）、1492（哥伦布到达美洲）*三桅帆船; (5）、1494（西葡签订《托尔德西里雅斯》条约）; (6）、1519-1522（麦哲伦的船队进行环球航行）; (7）、1529（西葡签订《萨拉哥撒》条约）; (8）、1581（荷兰独立，资本主义工商业发展迅速）; (9）、15-19世纪（黑奴贸易给非洲带了巨大的损失和伤害）; (10）、1600（英国设立东印度公司）; (11）、1602（荷兰设立东印度公司）; (12）、17世纪中期（英国颁布《航海条例》）; (13）、18世纪中期（第一次工业革命开始）; (14）、18世纪60年代（哈格里夫斯发明了珍妮机）; (15）、1785(瓦特改良的蒸汽机在工厂正式投入使用)*蒸汽机; (16）、1840(英国率先完成工业革命); (17）、1857(第一次世界性经济危机爆发，世界市场初步形成); (18）、1866(诺贝尔发明炸药；德国人西门子研制成功发电机); (19）、1869(苏伊士运河开通); (20）、19世纪下半叶（第二次工业革命开始）; (21）、19世纪70年代（电力进入生产领域，人类进入电器时代）; (22）、1876（美国人贝尔发明了电话）; (23）、20世纪初（世界市场最终形成，资本主义进入垄断阶段）; (24）、1903（美国莱特兄弟研制的飞机试飞成功）; (25）、1914（巴拿马运河开通）; (26）、1921（苏俄实行新经济政策）; (27）、20世纪20年代（苏联开始工业化和农业集体化）; (28）、1929（美国爆发经济危机）; (29）、1933（罗斯福实行新政）; (30）、1936（斯大林模式形成）; (31）、1944（布雷顿森林会议在美国举行，通过《布雷顿森林协议》）; (32）、1945（国际货币基金组织和国际复兴开发银行正式成立）; (33）、1947（《关税与贸易总协定》在日内瓦签字）; (34）、1948（美国开始实施【马歇尔计划】）; (35）、1951（法国等国在巴黎签订欧洲煤钢共同体条约）; (36）、1956（苏共二十大召开，会后赫鲁晓夫作了秘密报告）; (37）、1967.7（欧洲共同体成立）; (38）、1967.8（东南亚国家联盟成立）; (39）、1967.11（勃列日涅夫宣布苏联已建成【发达社会主义】社会）; (40）、1973（石油危机爆发）; (41）、1985（戈尔巴乔夫上台，着手进行经济改革）; (42）、1989（亚太经合组织成立）; (43）、1991（苏联解体）; (44）、1991-2000（美国经济持续增长）; (45）、1992（欧供共体12国正式签署《欧洲联盟条约》）; (46）、1993（欧盟成立）; (47）、1994（北美自由贸易区成立）; (48）、1995（世界贸易组织成立）; (49）、1998（亚洲爆发金融危机）; (50）、1999（欧元问世）; (51）、2007（美国爆发次贷危机）; 
 3、文化：
  3.1、中国部分：
(1）、远古时代前5000-3000（《鹤鱼石斧图》）*北京人; (2）、夏前21-前16世纪（《夏小正》制定）; (3）、前1600-前1046（甲骨文成熟，殷历出现）; (4）、春秋战国前770-前221（百家争鸣，编钟）*编钟; (5）、秦朝前213-前212（秦始皇焚书坑儒）*兵马俑; (6）、西汉初期前202-前140（黄老之学兴盛）*长信宫灯; (7）、西汉前140-前87（汉武帝正式规定《诗》《书》《礼》《易》《春秋》为【五经】；董仲舒提出罢黜儒家，独尊儒术兴办太学）; (8）、前1世纪（《汜胜之书》成书，耧车）*耧车; (9）、东汉1世纪前后（《九章算术》成书，龙骨水车）*龙骨水车; (10）、1世纪（白马寺创建）*地动仪; (11）、东汉末年2世纪（马踏飞燕，道教创立）*马踏飞燕; (12）、3世纪初（张仲景完成《伤寒杂病论》，水磨）*水磨; (13）、东晋4世纪（顾恺之创作《女史箴图》《洛神赋图》）; (14）、353（王羲之完成《兰亭序》）; (15）、北魏6世纪（贾思勰完成《齐民要术》）; (16）、隋朝581-618（三教合一）*曲辕犁; (17）、唐朝618-907（诗歌繁荣，代表人物有李白、杜甫、王维；书法发展，代表人物有颜真卿、柳公权、张旭、怀素）*唐三彩; (18）、唐末九世纪（火药开始用于军事）; (19）、北宋960-1127（理学兴起，代表人物有程颢、程颐；张泽端创作《清明上河图》；词兴起，代表人物有苏轼、李清照）*清明上河图; (20）、11世纪中叶（毕升发明活字印刷术）*木活字; (21）、南宋1127-1279（理学集大成者朱熹陆九渊创立心学）; (22）、元代1271-1368（元曲盛行，代表人物关汉卿、马致远；《授时历》颁布；王祯完成《农书》）*青花瓷; (23）、明朝16世纪初（王阳明发展心学）; (24）、1578（李时珍完成《本草纲目》）; (25）、1639（徐光启撰写的《农政全书》正式出版）; (26）、明末清初（李贽、黄宗羲、顾炎武、王夫之对理学的批判）; (27）、14-18世纪（明清小说出现和盛行）; (28）、1790（徽班进京，京剧出现）; (29）、1839（林则徐组织编译《四洲志》）; (30）、1842（魏源编撰《海国图志》）; (31）、1861（洋务派冯桂芳提出【中体西用】的思想）; (32）、19世纪六七十年代（早期维新派出现）; (33）、1898（戊戌变法，京师大学堂成立）; (34）、1905（孙中山阐发【三民主义】理论，科举制度被废除）; (35）、1915（陈独秀创办《青年杂志》，新文化运动开始）; (36）、1917（《文学改良刍议》《文学革命论》相继发表）; (37）、1918（李大钊发表《布尔什维主义的胜利》等文章，马克思主义传入中国）; (38）、1921（中国共产党诞生）; (39）、1924（旧三民主义发展为新三民主义）; (40）、1945（中国七大确立毛泽东思想为党的指导思想）; (41）、1953（毛泽东提出党在过渡时期的总路线）; (42）、1956（毛泽东发表《论十大关系》，【双百】方针提出）; (43）、1957（毛泽东发表《关于正确处理人民内部矛盾问题》的讲话）; (44）、1964（中国第一颗原子弹爆炸成功）; (45）、1965（人工合成结晶牛胰岛素在中国首次实现）; (46）、1970(中国第一颗人造卫星发射成功); (47）、1973(袁隆平选育杂交水稻成功); (48）、1977(高考制度恢复); (49）、1978(关于真理标准问题的讨论); (50）、1986(【863】计划开始实施); (51）、1987（中共十三大对邓小平理论作了系统概括）; (52）、1992（邓小平南方视察，发表重要讲话）; (53）、1997（中共十五大把邓小平理论作为党的指导思想写入党章）; (54）、2002（中共十六大把【三个代表】重要思想写入党章）; (55）、2003（中国首次载人航天任务圆满成功）; (56）、2012（中国十八大把【科学发展观】写入党章）;
  3.2、世界部分：
(1）、前5-前4世纪（欧洲人文主义萌芽智者学派）; (2）、5世纪（西欧开始进入封建时期，神学思想钳制欧洲的文化发展）; (3）、14-15世纪（意大利文艺复兴）; (4）、1503-1506（达芬奇绘制《蒙娜丽莎》）; (5）、1517（马丁路德撰写【九十五条论纲】掀起16世纪宗教改革）; (6）、1604（伽利略发现自由落体定律）; (7）、1632（伽利略宣传【日心说】）*太阳系; (8）、17世纪（英国出现早期启蒙思想）; (9）、1687（牛顿《自然哲学的数学原理》出版，提出物理运动三大定律和万有引力定律）; (10）、18世纪（启蒙运动达到高潮）; (11）、18世纪中叶-19世纪中叶（浪漫主义和批判现实主义兴起）; (12）、1769（瓦特开始改良蒸汽机）*蒸汽机; (13）、18世纪末-19世纪初（欧洲出现新古典主义美术）; (14）、19世纪初（拉马克提出早期生物进化思想）; (15）、1804（贝多芬创作《英雄交响曲》）; (16）、1814（史蒂芬孙发明蒸汽机车）; (17）、1831（法拉第发现电磁感应现象）; (18）、19世纪三四十年代（人类进入蒸汽时代）; (19）、1837（莫尔斯发明有线电报）; (20）、19世纪前期（施莱登和施旺相继提出并确立了细胞和细胞学说）; (21）、19世纪中叶（现实主义开始风行）; (22）、1859（达尔文发表《物种起源》，生物进化论诞生）; (23）、1867（西门子发明大功率发动机）; (24）、1871（达尔文发表著作《人类的起源》）; (25）、1876（贝尔发明电话）; (26）、1879（爱迪生发明耐用电灯）; (27）、1885（卡尔·本茨制造出用内燃机驱动的三轮汽车）*三轮汽车; (28）、1888（梵·高创作《向日葵》）; (29）、1895（电影诞生）; (30）、1900（普朗克提出量子论）; (31）、1901（诺贝尔奖创立）; (32）、20世纪初（爱因斯坦创立相对论）; (33）、20世纪上半叶（苏联文学取得辉煌成就代表人物有高尔基、奥斯特洛夫斯基）; (34）、1926（英国人贝尔德发明了电视）; (35）、1928（奥斯卡金像奖设立）; (36）、1929（英国播送了世界上第一个电视节目）; (37）、1931（达利创作《记忆的永恒》；卓别林电影《城市之光》上映）; (38）、1945（美国向日本投掷两颗原子弹）; (39）、1946（第一台电子计算机在美国问世）; (40）、1952（《等待戈多》发表）; (41）、20世纪五六十年代（摇滚乐在欧美流行）; (42）、1957（苏联首次发射人造地球卫星）; (43）、1961（苏联宇航员加加林进入太空）; (44）、1969（美国宇航员阿姆斯特朗登上月球，互联网产生）; (45）、1993（美国政府正式制订信息高速公路计划）; (46）、1997（克隆羊【多莉】诞生）
"
</t>
  </si>
  <si>
    <t>中国古代史、现代史、近代史</t>
  </si>
  <si>
    <t>80*120cm,与最新教课书配套。版面由专业设计人员设计，美观实用。雪弗板打底，经久不起泡，仿古艺术包边。内容包含：原始社会、奴隶社会、封建社会、鸦片战争、洋务运动、辛亥革命、五四运动、抗日战争、三大改造、改革开放、2008年北京奥运会。</t>
  </si>
  <si>
    <t>世界古代史、现代史、近代史</t>
  </si>
  <si>
    <t>80*120cm,与最新教课书配套。版面由专业设计人员设计，美观实用。雪弗板打底，经久不起泡，仿古艺术包边。内容包含：世界古代史始自三、四百万年前人类的出现，经历了原始社会、奴隶社会、封建社会和16世纪前后开始的资本主义社会产生、发展的历史。</t>
  </si>
  <si>
    <t>二、历史教学模型</t>
  </si>
  <si>
    <t>殷墟甲骨文模型</t>
  </si>
  <si>
    <t>一甲一骨，高度仿真制作。盒装</t>
  </si>
  <si>
    <t>汉竹木简模型</t>
  </si>
  <si>
    <t>高度仿真，盒装</t>
  </si>
  <si>
    <t>货币模型</t>
  </si>
  <si>
    <t>秦统一八枚、合金</t>
  </si>
  <si>
    <t>架</t>
  </si>
  <si>
    <t>唐三彩载乐俑</t>
  </si>
  <si>
    <t>规格：260×100×280mm,材质：陶器，一个骆驼上8个人。
历史信息：驼背部架一平台，铺方格纹长毯，上有乐舞俑8个，7男乐俑1女舞俑。乐俑环坐平台四周，分别执笛、箜篌、琵琶、笙、箫、拍板、排箫7种乐器，在全神贯注地演奏，女舞俑婷婷玉立于7个乐俑中间，轻拂长袖，边歌边舞。</t>
  </si>
  <si>
    <t>人面鱼纹陶瓷盆模型</t>
  </si>
  <si>
    <t>规格：Φ385×160mm</t>
  </si>
  <si>
    <t>四羊方尊模型</t>
  </si>
  <si>
    <t>根据国家博物馆原型缩小比例仿制，规格：≥180×170×230，材质：铜合金，比例缩小高精度仿制，做工精致、花纹细腻，高度逼真。</t>
  </si>
  <si>
    <t>司母戊鼎</t>
  </si>
  <si>
    <t>材质：高分子材料，高仿规格1：10</t>
  </si>
  <si>
    <t xml:space="preserve">铜爵 </t>
  </si>
  <si>
    <t>规格:126×60×175mm</t>
  </si>
  <si>
    <t xml:space="preserve">瑞兽 </t>
  </si>
  <si>
    <t>规格:185×55×12.5mm，对瑞兽的图腾崇拜是原始人群体的亲属、祖先、保护神的一种追崇与敬畏，是人类历史上最早的一种文化现象。</t>
  </si>
  <si>
    <t>曲辕犁</t>
  </si>
  <si>
    <t>规格：660×380×95mm</t>
  </si>
  <si>
    <t>筒车</t>
  </si>
  <si>
    <t>材质：木质，规格：450×185×380mm</t>
  </si>
  <si>
    <t>冶铁水排模型</t>
  </si>
  <si>
    <t>材质：木质，规格：505×200×285mm</t>
  </si>
  <si>
    <t>水磨模型</t>
  </si>
  <si>
    <t>材质：木质，规格：500×240×280 mm</t>
  </si>
  <si>
    <t>司南模型</t>
  </si>
  <si>
    <t>木框，规格：220×220×90mm</t>
  </si>
  <si>
    <t>三桅帆船</t>
  </si>
  <si>
    <t>规格：长度500mm。船体结构更加合理，有三根桅，能利用65度角以内的风行驶，能装载大量生活必需品，可以在海上连续待上数月，甚至可以环绕地球航行。</t>
  </si>
  <si>
    <t>历代木犁</t>
  </si>
  <si>
    <t>材质：木质，规格：610×410×120mm</t>
  </si>
  <si>
    <t>早期飞机</t>
  </si>
  <si>
    <t>规格：305×260×130mm，双翼，材质：金属。 从第一架飞机诞生直到第二次世界大战结束，几乎所有的飞机都是螺旋桨飞机。</t>
  </si>
  <si>
    <t>兵马俑</t>
  </si>
  <si>
    <t>材质：高分子材料, 规格：高280mm</t>
  </si>
  <si>
    <t>铜车马</t>
  </si>
  <si>
    <t>材质：合金，高仿；规格：250×230×150mm</t>
  </si>
  <si>
    <t>马踏飞燕</t>
  </si>
  <si>
    <t>材质：青铜，高仿；</t>
  </si>
  <si>
    <t>十二字砖</t>
  </si>
  <si>
    <t>材质：高分子材料，高仿</t>
  </si>
  <si>
    <t>编钟</t>
  </si>
  <si>
    <t>材质：合金</t>
  </si>
  <si>
    <t>清明上河图</t>
  </si>
  <si>
    <t>绢质</t>
  </si>
  <si>
    <t>幅</t>
  </si>
  <si>
    <t>尖底陶瓶</t>
  </si>
  <si>
    <t>猪纹陶钵</t>
  </si>
  <si>
    <t>黑陶高柄杯</t>
  </si>
  <si>
    <t>古希腊建筑组合</t>
  </si>
  <si>
    <t>高分子材质，包括雷神庙、罗马柱、真理女神、神庙四件，体现古代罗马建筑中的文化精髓。对应尺寸分别为140x130x340mm,90x90x300mm,110x110x420mm,200x60x230mm</t>
  </si>
  <si>
    <t>罗马斗兽场</t>
  </si>
  <si>
    <t>高分子材料，150x150x50mm，高分子材料，精雕上色。</t>
  </si>
  <si>
    <t>郑和宝船</t>
  </si>
  <si>
    <t>330x80x300mm，实木=帆布材质，完美展示中国古代造船技术的精湛。</t>
  </si>
  <si>
    <t>楔形文字泥板</t>
  </si>
  <si>
    <t>复合材质，仿古做旧喷涂</t>
  </si>
  <si>
    <t>翻水车模型</t>
  </si>
  <si>
    <t>参考规格：780×200×345mm，材质：木质 ；</t>
  </si>
  <si>
    <t>北京人头像</t>
  </si>
  <si>
    <t>材质：树脂 北京人头像 参考规格285*250*475mm</t>
  </si>
  <si>
    <t xml:space="preserve">铜镜（海兽葡萄镜） </t>
  </si>
  <si>
    <t>全铜高仿真复制</t>
  </si>
  <si>
    <t>长信宫灯模型</t>
  </si>
  <si>
    <t>参考规格：200×180×300mm，材质：金属，表面金色仿古制作；</t>
  </si>
  <si>
    <t>三轮汽车模型</t>
  </si>
  <si>
    <t>规格:230×170×150mm，奔驰牌。1885年卡尔.奔驰制造出世界上第一辆以汽油为动力的三轮汽车,并于次年1月29日为发明专利立案,因此1月29日被认作为世界汽车诞生日,1886年被认作为世界汽车诞生年。</t>
  </si>
  <si>
    <t>埃及金字塔</t>
  </si>
  <si>
    <t>168*132*120mm、高分子材质</t>
  </si>
  <si>
    <t>景德镇青花瓷盘</t>
  </si>
  <si>
    <t>规格：直径245mm，材质：陶瓷。</t>
  </si>
  <si>
    <t>三星堆青铜立人像</t>
  </si>
  <si>
    <t>规格：50×50×280mm，材质：青铜，高仿。立人像头戴莲花状（代表日神）的兽面纹和回字纹高冠，最外一层为单袖半臂式连肩衣，衣上佩方格状类 似编织而成的"绶带"，"绶带"两端在背心处结襻，襻上饰物已脱。衣左侧有两 组相同的龙纹，每组为两条，呈"已"字相背状。</t>
  </si>
  <si>
    <t>马王堆乘云绣</t>
  </si>
  <si>
    <t>高仿真复制</t>
  </si>
  <si>
    <t>景德镇五彩瓷瓶</t>
  </si>
  <si>
    <t>规格：直径200mm，高300mm，材质：陶瓷。</t>
  </si>
  <si>
    <t>历史模型交互学习系统</t>
  </si>
  <si>
    <t>1、历史模型多媒体触控演示控制平台
全铝合金外壳，黑色拉丝工艺处理表面，工业设计感十足。Hdmi高清输出接口，支持1080p视频信号输出。支持hdmi1.4标准，满足绝大部分显示屏幕信号支持。支持DC3.3v-5v宽电压输入，直流且电压低，很好满足了设备的安全需求。支持全格式高清视频播放，最高支持1920x1080@30fps，支持h.264编码播放。可以播放图片、视频、音乐等多媒体内容，支持图片无缝衔接播放。系统自带训练系统，演示完毕后会自动出现当前演示项目的测试题目，学生可使用点读笔实时作答，所有题目答题完毕后会出现整个测试环节的测试结果，以及历史测试结果，便于学生和老师实时掌握学习情况。支持横屏和竖屏显示。内置内容包含历史模型相关多媒体内容和题库，题库内容可自由编辑，多媒体内容的分辨率不低于720p。
2、触控笔：
铝合金阳极氧化笔身，镀铬边框设计，轻盈铝合金笔杆，久握不累。响应速度快，一触即发。
3、显示屏：
不低于23.6寸，ips硬屏，99%sRGB广色域显示，75hz刷新率，减少延迟现象，低蓝光不闪屏，保护学生视力，178度广视角不偏色。每个角度观看的效果都和正面一样，保证多学生多角度观看的使用效果。内置影音级音箱，音质纯正，采用双扬声器设计，呈现立体声环绕音效。双hdmi接口，保证和触控演示控制平台的完美对接。</t>
  </si>
  <si>
    <t>三、传统文化体验套装</t>
  </si>
  <si>
    <t>青铜器浇筑演示系统</t>
  </si>
  <si>
    <t>教学功能：
开启风箱电机及加热装置，加入适量的石蜡，石蜡融化后打开槽沟塞子，液态石蜡流淌至模范里，待石蜡冷却凝固就形成相应的青铜器模型；
该模型通过“鼓风设备”、“竖炉”、“浇铸模范”三个部分的动态演示及背景板彩绘图的静态观察，描述商周时期的青铜铸造场景及工艺，旨在加深学生对青铜文化的印象，了解文物背后的生产，拓展知识的纬度，学生可以了解古代青铜器的铸造过程和工艺。
产品结构：
1、钣金结构，产品尺寸：430*270*320mm（允许误差±3mm），主要有背景板和演示区组成； 
2、背景板用以彩绘图的方式展示古代青铜的铸造工艺；展示选矿、初炼、提炼、配比、制模、翻范、浇注铸造工艺流程；
3、演示区主要包含：竖炉、鼓风设备、模范、槽沟、石蜡等；
4、支持可变档加热，根据室温旋转加热档位开关进行加热，加热档位为0~60W；
鼓风设备支持电机电动演示推拉，形象演示古代劳动人民推拉风箱的工作流程。</t>
  </si>
  <si>
    <t>秦律竹简演示套装</t>
  </si>
  <si>
    <t>教学功能：
为学生提供原始史料文献资源；帮助学生进行更多的独立思考；使其对既定历史事件能够进行大视野且更深邃的独立解读；
构成：
以睡虎地秦墓竹简为底本，将《秦律•徭律》一章进行高度还原。竹简共计9枚，完全按照秦时规制进行仿制；简上文字为墨书秦篆，并配有白话文翻译其意；背景板为现代油画师所绘制的反映陈胜吴广起义的绘画作品。</t>
  </si>
  <si>
    <t>北宋交子雕版印刷体验套装</t>
  </si>
  <si>
    <t>其是世界上最早的纸币交子，是目前所能获取的交子图案里最完整权威的版本。教师可以引领学生对刷印出来的纸币图案中的文字进行进一步解读，培养学生分析史料的能力。规格不小于9.5cmx17cm，采用精雕技术，使用从数十种木材中选取的原产于南美洲的硬木雕刻而成，密度更高于普通的枣木、梨木等材料，更耐刷印。
通过数千块雕版实验完善的工艺流程，可以最大化复原雕版原貌。背面带二维码，使用无线控制器平板扫描，了解更多拓展知识。标本配置有二维码实时学习系统：使用微信程序或者浏览器扫描每个标本下方的二维码，可实时在线学习该标本对应的拓展知识，拓展知识的展示方式包含音频、视频、图片和文字等在线展示方式。
实时学习系统具有后台教师管理端，教师远程使用账号登录管理端，可实时对演示内容进行编辑和管理，实现演示内容的个性化定制。教师管理端包含前台管理端和后台端。
前台管理端主要实现对在线学习内容的编辑和管理。包含样式库、图片、文件、音频、视频、表格、微信活码等功能，带有标题、正文、分割线、导航链接等样式库，教师可以直接拖拉样式库中的样本到展示内容中，实时呈现最终显示的网页界面，操作效率高。
后台端带有统计功能，可实时显示每个标本二维码扫描登录学习的统计结果，便于教师掌握学生的学习情况。统计结果以饼状图和曲线图的方式呈现，直观简洁。曲线图的显示时间包含当日、昨日、7日、30日和自定义几个维度。
教师管理端带有二维码实时生成功能和美化功能，教师新生产的学习网页，可实时生成二维码供下载到本地，同时教师可以对二维码图案进行个性化设计和定制，实现显示内容的差异化。</t>
  </si>
  <si>
    <t>宋代济南刘家功夫针铺广告雕版印刷体验套装</t>
  </si>
  <si>
    <t>其为已知中国乃至世界最早出现的商标广告。该广告原件是铜板，长12.4厘米、宽13.2厘米，文字皆为反刻，由此学者们推测这块铜版应是用来印刷广告的。教师可以根据印刷出来的图，引导学生学习宋代的商品经济内容。规格不小于12.5cmx14.5cm，采用精雕技术，使用从数十种木材中选取的原产于南美洲的硬木雕刻而成，密度更高于普通的枣木、梨木等材料，更耐刷印。
通过数千块雕版实验完善的工艺流程，可以最大化复原雕版原貌。背面带二维码，使用无线控制器平板扫描，了解更多拓展知识。标本配置有二维码实时学习系统：使用微信程序或者浏览器扫描每个标本下方的二维码，可实时在线学习该标本对应的拓展知识，拓展知识的展示方式包含音频、视频、图片和文字等在线展示方式。
实时学习系统具有后台教师管理端，教师远程使用账号登录管理端，可实时对演示内容进行编辑和管理，实现演示内容的个性化定制。教师管理端包含前台管理端和后台端。
前台管理端主要实现对在线学习内容的编辑和管理。包含样式库、图片、文件、音频、视频、表格、微信活码等功能，带有标题、正文、分割线、导航链接等样式库，教师可以直接拖拉样式库中的样本到展示内容中，实时呈现最终显示的网页界面，操作效率高。
后台端带有统计功能，可实时显示每个标本二维码扫描登录学习的统计结果，便于教师掌握学生的学习情况。统计结果以饼状图和曲线图的方式呈现，直观简洁。曲线图的显示时间包含当日、昨日、7日、30日和自定义几个维度。
教师管理端带有二维码实时生成功能和美化功能，教师新生产的学习网页，可实时生成二维码供下载到本地，同时教师可以对二维码图案进行个性化设计和定制，实现显示内容的差异化。</t>
  </si>
  <si>
    <t>商代妇好青铜钺与汉代维天降灵瓦当金石传拓套装</t>
  </si>
  <si>
    <t>1. 妇好铜钺
规格不小于：17.5x14.5x21(mm)(mm)
本套装所选择的妇好铜钺于1979年在河南安阳妇好墓出土，是一件制作极其精美的大型青铜钺。饰有双饕餮噬人头纹、云雷纹、龙纹等，据考古推断为商代晚期，是至今发现最早的中国青铜钺。背面带二维码，使用无线控制器平板扫描，了解更多拓展知识。
2. “维天降灵”瓦当
规格不小于：直径170mm，厚度22mm
“维天降灵”瓦当作为西汉瓦当的精品，现藏故宫博物院。瓦当面上有“维天降灵，延元万年，天下康宁”12字凸起的篆书体。表现统治者以自然现象附会神灵祥瑞之兆，又取警示之意，以图王朝永固。本套装所配为与原件等尺寸的高级复制品。背面带二维码，使用无线控制器平板扫描，了解更多拓展知识。标本配置有二维码实时学习系统：使用微信程序或者浏览器扫描每个标本下方的二维码，可实时在线学习该标本对应的拓展知识，拓展知识的展示方式包含音频、视频、图片和文字等在线展示方式。
实时学习系统具有后台教师管理端，教师远程使用账号登录管理端，可实时对演示内容进行编辑和管理，实现演示内容的个性化定制。教师管理端包含前台管理端和后台端。
前台管理端主要实现对在线学习内容的编辑和管理。包含样式库、图片、文件、音频、视频、表格、微信活码等功能，带有标题、正文、分割线、导航链接等样式库，教师可以直接拖拉样式库中的样本到展示内容中，实时呈现最终显示的网页界面，操作效率高。
后台端带有统计功能，可实时显示每个标本二维码扫描登录学习的统计结果，便于教师掌握学生的学习情况。统计结果以饼状图和曲线图的方式呈现，直观简洁。曲线图的显示时间包含当日、昨日、7日、30日和自定义几个维度。
教师管理端带有二维码实时生成功能和美化功能，教师新生产的学习网页，可实时生成二维码供下载到本地，同时教师可以对二维码图案进行个性化设计和定制，实现显示内容的差异化。
3.配套工具与附件至少包括：
（1）拓包：内芯棉花，外包布采用优质真丝面料，白色，大中小各1组，直径分别为30mm\20mm\10mm；
（2）毛刷：150mm x50mm 1个；
（3）毛笔：每套包含小白云1支；
（4）小棕刷：1支，直径5cmx，高13cm；
（5）喷壶：1个，100ml；
（6）墨盘：1个，8寸
（7）拓象1个
（8）毛毡：1张，防止墨沾到桌子上，清洁不便；
（9）小方巾：1块
（10） 产品说明书</t>
  </si>
  <si>
    <t>历史农耕文化实验套装</t>
  </si>
  <si>
    <t>春秋战国时期，世界上先进的耕作方法——垄作法（畎亩制）已使用。西汉时，赵过总结劳动人民的生产经验，推行代田法，这种方法比当时普遍采用的撒播方法先进。到魏晋南北朝时期，北方旱地的耕耙耱技术形成，南方水田也采用耕耙技术。本模型产品演示功能在介绍垄作法、代田法、魏晋之后的北方与南方耕种法这三种类型的场景及工具。其中：
1.垄作法为展示模型，重在描述其结构与特征，主要讲解井田制下农田的沟洫排水特征和垄土之后的畎亩特征，包含耦耕的耒耜；
2.代田法为展示模型，重在描述其结构与特征。由于代田法的长宽比较为悬殊，在此模型中仅做部分展示。包含耦犁和耧车；
魏晋南北朝之后的北方与南方农田为互动模型，重在演示各种农具的使用与特点。北方与南方的场景合二为一，为一整个通用沙盘。
互动演示区可以演示直辕犁与曲辕犁的农耕受力的情况，通过受力秤直接读数两种历史农具的省力情况。
配备要求：历史农耕与农具演示产品一套（演示地形板一件、包装各人物演示模型一套、小农具演示模型一套、直辕犁、曲辕犁互动演示模型及配重件一套、机械秤、不干沙一包）；外包装一套。</t>
  </si>
  <si>
    <t>五、通用设备</t>
  </si>
  <si>
    <t>仿古讲台</t>
  </si>
  <si>
    <t xml:space="preserve">1、规格： 1800*800*1000mm
2、材质：优质檫榆木实木，大宝油漆五底三面工艺制作   </t>
  </si>
  <si>
    <t>仿古学生桌</t>
  </si>
  <si>
    <t>1、规格：1200×600×780mm
2、美术桌采用仿明代家具风格，主体材质采用老榆木材质，桌体两侧桌腿采用4条立柱，立柱经变形工艺制作，流畅的弧度彰显大气，风格独特                        
3、所有木材表面经两底一面环保型油漆处理，表面光泽度好，甲醛排放不超标</t>
  </si>
  <si>
    <t>仿古鼓凳</t>
  </si>
  <si>
    <t>木制，Φ290×440Hmm 。</t>
  </si>
  <si>
    <t>陈列柜</t>
  </si>
  <si>
    <t>规格：900×600×910mm，教室南侧两门之间位置整体打造。
材质：柜身采用16mm采用防潮三聚氰胺双贴面板(仿古棕灰色)，上柜为钢化玻璃。</t>
  </si>
  <si>
    <t>六、历史文化氛围营造</t>
  </si>
  <si>
    <t>主题吊顶</t>
  </si>
  <si>
    <t>轻钢龙骨，艺术造型石膏板吊顶，羊皮吊灯。木条花格造型装饰。四周跌级造型，筒灯增强照明。</t>
  </si>
  <si>
    <t>㎡</t>
  </si>
  <si>
    <t>强弱电改造（暂估）</t>
  </si>
  <si>
    <t>专用教室设备强弱电改造</t>
  </si>
  <si>
    <t>规格：按窗户尺寸定制
材质：进口加厚防紫外线遮光布，加粗加厚合金轨道，经久耐用，UV印刷高清图案，色彩亮丽、图案立体，不褪色。在窗帘上印刷历史事、历史人物等历史知识图案，集功能、教学、观赏为一体，营造教学情景氛围。</t>
  </si>
  <si>
    <t>博古架</t>
  </si>
  <si>
    <t>规格：1000x1000x120mm，实木制作，古典工艺，曲线边框，高温碳化处理。</t>
  </si>
  <si>
    <t>地板</t>
  </si>
  <si>
    <t>品牌仿古色强化木地板1.2cm或地胶，含踢脚线。</t>
  </si>
  <si>
    <t>平</t>
  </si>
  <si>
    <t>垃圾清运（暂估）</t>
  </si>
  <si>
    <t>现场垃圾清运处理</t>
  </si>
  <si>
    <t>29.地理智慧实验室（48座）</t>
  </si>
  <si>
    <t>一、地理教学专用设备</t>
  </si>
  <si>
    <t>数字地理交互地图教学系统</t>
  </si>
  <si>
    <t>"软件平台要求
1. 运行环境要求
软件平台及其自运行内容包应适用于国产操作系统、WPS等办公软件；产品操作应均可离线进行。
2. 软件功能要求
1）课程应由主PPT文件和若干媒体资源构成，媒体资源应包含地图、图片、视频、动画、文本；每个媒体资源应与主PPT的某页形成关联或与某页的某个区域形成链接，确保在播放课程时，可自动（关联）或手动点击（链接）同步播放该页PPT内容和相关的媒体资源。
2）平台内课程播放或打包课程单独播放，应实现自动检测当前播放环境的屏幕数，并将课程内容播放到指定屏幕：
① 课程播放时，应弹出窗口供用户选择将课程播放到某1块屏幕上，或者某2块屏幕上，可自动标识屏幕序号。
② 若选择播放到某1块屏幕上，则自动在该屏幕上播放PPT+关联资源，并自由切换全屏播放PPT、全屏播放资源、半屏对比播放PPT+资源（各占屏幕一半）
③ 若选择播放到某2块屏幕上，则一块屏幕播放ppt内容，另一块屏幕同步自动播放与之关联或者链接的资源，例如地图、图片、视频、动画等，实现双屏自动联动的播放效果。
④ 地图播放时，应支持通过屏幕触控来控制地图的放大与缩小。
3）平台应支持PPT课件与地图动画联动；
3、配套课程要求
预装课程应依据教材匹配章节内容，每个课程应由主PPT课件+关联地图、图片、视频、动画等资源构成。
初中地理课程资源：
七年级：
第一章 地球：地球的宇宙环境、地球与地球仪、地球的运动
第二章 地图：地图的阅读、地形图的判读、地图的选择和应用
第三章 陆地和海洋：大洲和大洋、世界的地形、海陆的变迁
第四章 天气与气候：多变的天气、气温的变化与分布、降水的变化与分市、世界的气候
第五章 居民与文化：人口与人种、城镇与乡村、多样的文化
第六章 发展与合作：
第七章 我们生活的大洲——亚洲：自然环境、人文环境
第八章 我们邻近的地区和国家：日本、东南亚、印度、俄罗斯
第九章 东半球其他的地区和国家：西亚、欧洲西部、 撒哈拉以南非洲、澳大利亚、
第十章 西半球的国家：美国、巴西
第十一章 极地地区
八年级：
第一章、从世界看中国：疆域、人口、民族
第二章、中国的自然环境：地形和地势、气候、河流、自然灾害
第三章、中国的自然资源：自然资源的基本特征、土地资源、水资源
第四章、中国的经济发展：交通运输、农业、工业
第五章、中国的地理差异
第六章、北方地区：自然特征与农业、“白山黑水”——东北三省、世界最大的黄土堆积区——黄土高原、祖国的首都——北京
第七章、南方地区：自然特征与农业、“鱼米之乡”——长江三角洲地区、“东方明珠”——香港和澳门、祖国的神圣领土——台湾省
第八章、西北地区：自然特征与农业、干旱的宝地——塔里木盆地
第九章、青藏地区：自然特征与农业、高原湿地——三江源地区
第十章、中国在世界中
高中地理课程包含：
1）、地理必修第一册
第一章  宇宙中的地球。
第一节 地球的宇宙环境、第二节 太阳对地球的影响。
第三节 地球的历史、第四节 地球的圈层结构。
第二章  地球上的大气：第一节大气的组成和垂直分层、第二节大气受热过程和大气运动。
第三章  地球上的水：第一节 水循环、第二节 海水的性质、第三节 海水的运动。
第四章  地貌：第一节 常见地貌类型、第二节 地貌的观察。
第五章  植被与土壤：第一节 植被、第二节 土壤。
第六章  自然灾害：第一节 气象灾害、第二节 地质灾害、第三节 防灾减灾、第四节 地理信息技术在防灾减灾 中的应用。
2）地理必修第二册
第一章  人口：第一节 人口分布、第二节 人口迁移、第三节 人口容量。
第二章  乡村和城镇：第一节 乡村和城镇空间结构、第二节 城镇化、第三节 地域文化与城乡景观。
第三章  产业区位因素：第一节 农业区位因素及其变化、第二节 工业区位因素及其变化
第三节 服务业区位因素及其变化。
第四章  交通运输布局与区域发展：第一节 区城发展对交通运输布局的影响、第二节 交通运输布局对区域发展的影响。
第五章  环境与发展：第一节 人类面临的主要环境问题、第二节 走向人地协调可持续发展、第三节 中国国家发展战略举例。
专题课程：中国国家发展战略举例-一带一路
1、 系统简介
“一带一路”建设合作倡议提出以来，从理念到蓝图，真正落地为方案和实践，对中国及“一带一路”沿线国家都产生了巨大的影响，不仅有官方的双边会谈和合作，更有民间经济和人文的丰富交流；不仅有基础设施和贸易金融广泛合作，更有产能产业、生态环保等的具体项目落地实现。新疆地区处于一带一路的中心地带，为了更好的让同学们认识和了解“一带一路”这一伟大战略设计制作了《“一带一路”教学系统》软件。软件从古代丝绸之路讲起，从历史入手，到“一带一路”倡议提出和确定，重点从自然和社会经济区位方面逐一剖析“一带一路”倡议具体的内涵背景知识，并设置探索分析模块，以全自主原创的独家高清矢量地图为核心呈现内容，启发用户认识“一带一路”区位的方方面面，了解“一带一路”倡议真正在实践中的案例和成果。同时，通过学习“一带一路”倡议对沿线国家和中国的影响以及绿色丝路方面所做的努力，领会和平合作、开放包容、互学互鉴、互利共赢的丝路精神，实现良好的德育效果，达到“立德树人”的最终目标。
2、 课程特点
1）、 “一带一路”专题软件，资深专家独特设计，逻辑清晰，视角独特，内容全面；
2）、 “一带一路”倡议立体资料库，含图表、知识、问题、答案、视频、图片、参考资料；
3）、 “一带一路”相关高清矢量图表库，融入最新数据，软件支持相关地图图层叠加；
4）、“一带一路”互动效果，支持图文视频查看、统计数据图形化表达相关知识内容；
5）、 适合多场景使用的模块化软件设计，按需互动点击，可自主浏览可深入讲解或者多人合作探究。
3、 软件内容要求
1）、该软件至少包含6大篇章27个模块，内容由图表和相关知识数据有机结合，有专门模块用于启发学生自主思考和探索分析。
2）、软件至少包括以下内容：古代陆上丝绸之路、丝路文物、“一带一路”地形图、古代海上丝绸之路、“一带一路”倡议提出过程、“一带一路”倡议分布、“一带一路”沿线国家、“一带一路”气候分布图、“一带一路”水资源分布、“一带一路”线路、“一带一路”年径流量深度和水平衡、中国主要贸易伙伴、“一带一路”六大经济走廊、亚欧大陆桥、中欧班列路线示意、“一带一路”人口密度分布、中国进口商品结构图、亚投行成员国分布、中国“丝路基金”、“一带一路”沿线国家发展构想、“一带一路”沿线重大工程、“一带一路”对沿线国家影响、“一带一路”多向开放格局、“一带一路”各省份定位、沿线国家发展成绩单、共话丝路、国别美图等……
3）、该软件平台性能稳定，支持多个热区播放视频和图片。
4）、软件支持地图图层叠加显示和控制、叠加地图动画的播放；
5）、软件支持历年各国基础数据的图形可视化显示查询，包括沿线国家中每个国家的人口、城镇人口比重、劳动力人口、国内生产总值、人均国民总收入、农业增加值占国内生产总值比重、工业增加值占国内生产比重、服务业增加值占国内生产总值比重、港口集装箱吞吐量、中国实际利用该国外商投资净额等数据。
6）、软件支持中国一带一路开通以来，历年统计数据的可视化显示查询，包括商品零售价格指数、当年新设外商投资企业、实际利用外商直接投资金额、实际利用外资额、财政收入、财政支出、第二产业增加值、第三产业增加值、第一产业增加值、固定资产投资、国民总收入、国内生产总值、就业人员、居民可支配收入、居民人均可支配支出、居民消费价格指数、年末总人口等数据。
7）、软件支持一带一路沿线国家的主要经济状况统计数据的可视化显示查询，包括每个国家的人口密度（1961-2017）、耕地面积（1961-2018）、年降水量（1962-2014）、人均可再生内陆水资源（1992-2017）、海洋专属经济区面积（1990-2020）、内陆可再生水资源总量（2002-2014）、森林面积（1991-2020）、二氧化碳排放量（1960-2018）等。
8）、软件支持一带一路开通建设以来，我国和沿线国家的双边贸易、双边投资统计数据的可视化显示。</t>
  </si>
  <si>
    <t>数字地理模型交互学习系统</t>
  </si>
  <si>
    <t>1、外观尺寸：1000*640*1640mm，全金属材质，冷轧板数控切割下料，数控折弯冲压成型，酸洗淋化处理，表面高压静电喷涂工业级塑粉，美观、耐磨、防锈、防腐蚀。四个工业区静音万向刹车脚轮，方便移动。                                                                                                                                          工业控制主机:4核、4G、128G SSD，wifi、可连接4g网络.显示模组不低于43寸，4k分辨率，led背光。控制屏幕采用7寸工业控制触摸屏，经久耐用、安全可靠。
2、系统功能：
  1）360度立体展示地形地貌、宇宙天体、岩石矿物、地质构造地理测绘技术等，模型演示过程可控，数量不低于60种，内容和教材紧密相关。
  2）与课程配套的地形地貌、宇宙天体、岩石矿物、地质构造等，用户提出问题后，全息展示系统会展示对应的全息影像，还原真实的场景，让学生以上帝之眼的角度看待当前的事物，极大地提高学生参与学习的兴趣。
3、演示内容：
    360度立体展示地形地貌、宇宙天体、岩石矿物、地质构造地理测绘技术等，模型演示过程可控，数量不低于60种，内容和教材紧密相关。用户输入播放指令后，全息展示系统会展示对应的全息影像，还原真实的场景，让学生以上帝之眼的角度看待当前的事物，提高学生参与学习的兴趣。演示内容清单：
地形地貌及地表形态：冰川地貌、丹霞地貌、等高线模型、沙漠风蚀地貌、地上河、地下水、断层褶皱、断裂构造、海岸、蚀地貌、海底扩张、河流侵蚀地貌、黄土地貌、五种地形、火山地貌、喀斯特地貌、科罗拉多大峡谷、煤石油矿质构造、温室效应后果之一、岩石圈物质循环、重力地貌。
岩石矿物：石英、方解石、硅灰石、硅线石、花岗岩、滑石、黄铁矿、黄铜矿、辉锑矿、蓝铜矿、砾岩、铅锌矿、蛇纹石、石英岩、玄武岩、页岩、萤石、长石。
宇宙星系及地球：太阳、太阳系、太阳大气层结构、八大行星、月球、地球自转、地球公转、黄赤交角、气候五带、地球内部圈层结构及地震波的传递、地球结构。
大气：海陆热力差异、三圈环流、冷锋、暖锋、气旋、反气旋、台风、城市热岛环流。
水：水循环、厄尔尼诺现象、坎儿井。
自然环境差异：亚洲大陆30°N的地形剖面图。
人文环境：千烟洲立体农业、全球化生产网络、磁悬浮列车、管道运输。
区域地理：GPS卫星星座。"
4、学习后测试：
系统自带训练系统，多媒体内容演示完毕后会自动出现当前学习项目的测试题目，学生可使用平板电脑实时作答，所有题目答题完毕后会出现整个测试环节的测试结果，以及历史测试结果，便于学生和老师实时掌握学习情况。
内置地理多媒体内容关联的题库，开放式题库内容，教师可自由编辑和更新。</t>
  </si>
  <si>
    <t>中国立体地形模型</t>
  </si>
  <si>
    <t xml:space="preserve">1、外框尺寸：2800x1900mm，水平比例尺：1：250万垂直比例尺：1∶6万。
2、通过卫星遥感及地理测绘数据定制模具，按比例尺等高线分层设计；采用稳定坚固的新型复合材料，一次性热塑生成模型主体，立体感强，效果逼真；按地图体例采用数码技术多层复合着色；按演示资源所需采用集成电路和发光管进行光电互动效果布置，可使政区、河流、城市等重要地理信息点形成循环、流水、闪动等光电效果，可以全显示或分条显示；同时配备语音同步解说。模型整体不仅可立体还原中国地形地势，同时是一个集声、光、电互动演示为一体的现代高科技教学产品。
3、演示资源：1）中国地理总体概况：我国地理位置、疆域和政区；2）地形特征和分布：三级阶梯、地形类型及地形对经济发展的影响；3）钓鱼岛、黄岩岛；4）河流：长江、黄河、京杭大运河、松花江、珠江、海河、塔里木河；5）铁路：京沪线、京广线、京九线、京哈线、宝成—成昆—南昆线、京秦—京包—包兰线、陇海-兰新线、沪杭—浙赣—湘黔—贵昆线、天路-青藏线、滨洲线滨绥线；6）四大高原；7）四大盆地；8）三大平原；9）山脉：山脉总述、喜马拉雅山脉、五岳等。
4、通过无线控制系统进行控制。也可以通过电脑端联动软件控制。以上演示资源清单，在地图上进行声光电演示的同时，可以在平板上进行独立的视频演示学习。
</t>
  </si>
  <si>
    <t>世界立体地形模型</t>
  </si>
  <si>
    <t>1、外形尺寸：2800mm×1900mm，水平比例尺：1∶1250万，垂直比例尺：1∶18万。
2、通过卫星遥感及地理测绘数据定制模具，按比例尺等高线分层设计；采用稳定坚固的新型复合材料，一次性热塑生成模型主体，立体感强，效果逼真；按地图体例采用数码技术多层复合着色；按演示资源所需采用集成电路和发光管进行光电互动效果布置，可使国家、河流、山脉、城市等重要地理信息点形成循环、流水、闪动等光电效果，可以全显示或分条显示；同时配备语音同步解说。模型整体不仅可立体还原世界地形地势，同时是一个集声、光、电互动演示为一体的现代高科技教学产品。
3、演示资源：
1）世界概况总体介绍：介绍七大洲的地理位置、地形特点、气候特征、国家人口分布、经济概况等，介绍四大洋的地理位置、地形特点、气候特征、资源分布、航线港口等。
2）世界地理详细分述：主要国家首府、首都，如北京、东京、新德里、开罗、堪培拉、巴西利亚、渥太华、华盛顿、莫斯科、柏林、罗马、巴黎、伦敦等。
3）世界能源分布情况，含核电站、石油天燃气及煤炭分布等。
4）世界十大河流：鄂毕河、勒拿河、湄公河、刚果河、拉普拉塔河、黄河、密西西比河、长江、亚马逊河、尼罗河。
5）国际金融中心：纽约、伦敦、新加坡、香港。
6）国际航空枢纽：世界十大机场。
7）港口：安特卫普、新加坡、香港、鹿特丹。
4、通过无线控制系统进行控制。也可以通过电脑端联动软件控制。以上演示资源清单，在地图上进行声光电演示的同时，可以在平板上进行独立的视频演示学习。</t>
  </si>
  <si>
    <t>AR地理沙盘</t>
  </si>
  <si>
    <t>一、AR地理沙盘功能：                                                     AR地理沙盘系统是采用即时地形捕捉系统、影像识别、深度检测等交互技术，在投影沙盘内进行高保真图像数据和优化降噪处理，实时提供高质量的三维数据，再通过GPU运算处理程序，对操作对象的不同对顶点进行实时渲染，并在不同的深度图层中进行渐变过渡。可以实现投影的成像随着沙堆高度的增加而逐渐呈现大陆架、海岸、陆地、湖泊、河流、山丘、雪山等地貌，同时可根据不同的场景，展示地形对自然环境和人类活动影响以及人类活动对自然环境的改变。
二、沙盘模型硬件组成：
1、产品外形、长1300×宽940×高2060mm
2、 交互传感器：
（1）可以感应操作者动作，能够实时识别实体模型。
（2）可以记忆操作者所构建的地理造型并做出相应处理。
（3）可视范围：水平视角：57 度；垂直视角：43 度。机身转动范围：±27 度；传感深度范围：1.2-3.5 米
（4）USB 3.0 高速接口
（5）支持多人操作
3、短焦投影仪
（1）投影机特性：短焦
（2）投影技术：DLP
（3）显示芯片：美国德州仪器 DLP 数字光学处理投影技术
（4）亮度：≥3200 流明
（5）对比度：10000:1
（6）标准分辨率：1280*800
（7） 最高分辨率：1600*1200
（8）灯泡寿命：正常模式：4500 小时，经济模式：6000 小时，智能省电模式：6500 小时/10000小时
（9）变焦比：1.2X
（10） 光圈范围：F=2.6-2.78
（11） 实际焦距：f=10.2-12.24mm
（12）投影比：0.72-0.87
（13） 投影尺寸：40-300 英寸
（14） 屏幕比例：16：:1
（15） 色彩数目：10.7 亿色
（16） 电脑兼容性：480i，480p，576i，567p，720p，1080i， 1080p
（17） 视频兼容性：NTSC，PAL，SECAM
（18） 输入接口：VGA输入 D-sub 15 pinx 1，HDMI(1.4a) x 2(one share with MHL 2.0)，Video（RCA）x 1，S-Video输入 (Mini DIN 4pin)x 1，音频输入 (Mini Jack)x 1
（19）输出接口：1*VGA 输出 D-sub 15 pin；1*音频输出（Mini Jack）；
（20） 控制接口：1*USB（Type A）；1*USB（Type Mini B）；1*RS232；
（21）产品噪音：正常模式：33dB，经济模式：28dB；
（22） 电源功率：305W，待机功率：&lt;0.5W
（23） 电源性能：AC100-240V，50/60Hz
（24） 扬声器：10W*1
（25） 工作温度：0-40°C
3、 高功率主机：酷睿4核，8g内存，128g ssd固态硬盘，500w静音电源，2g独立显存高端显卡。
4、 结构主体：金属材质，表面喷涂优质塑粉经高温烘烤后形成美观、除腐蚀、耐冲击保护层。工业设计外观，造型简洁、大气，结构合理，主机、走线均为隐藏式。内部结构为高强度支撑设计，在保证轻量化同时能够很好的支撑比自身重多倍的物体。高度适中，操作者能够在多个范围轻松地对沙盘内容进行制作。
5、精制石英砂、沙子颗粒粗细 0.6-1 毫米，沙体颗粒大小适中，具有良好的堆积性和易塑性。
6、扩展接口、 可以扩展多个显示器和音频接口，同时自带串口接口以及网络接口。
7、显示控制屏、10寸真彩触摸显示控制屏，1024x768分辨率。带有万向显示角度调节支架。 
8、道具
三、软件内容、功能：
1、地形的塑造。
2、等高线的判读。
3、海陆变迁。
4、下雨、下雪、火山熔岩。
5、堰塞湖、溃坝。
6、海平面的升高对地表环境的影响。
7、喜马拉雅山南北坡垂直地域分布差异。
8、千烟洲立体农业。</t>
  </si>
  <si>
    <t>无线控制器</t>
  </si>
  <si>
    <t>规格：7寸及以上；智能移动控制系统：
高分辨率，电容式触摸屏，多点触摸，内置WIFI模块，支持802.11a/b/g/n无线协议，采用本地APP+433物联网设备控制大型地理模型的演示。可对下面模型进行无线控制：
中国立体地形模型；世界立体地模型；地理全息交互教学系统；数字式星象仪演示系统；三球仪等。</t>
  </si>
  <si>
    <t>中国海洋权益保护互动地图</t>
  </si>
  <si>
    <t>1、学科背景：
1.1、地理课标内容：结合实例，说明国家海洋权益、海洋发展战略及其重要意义。运用资料，说明南海诸岛是中国领土的组成部分，钓鱼岛及其附属岛屿是中国固有领土，中国对其拥有无可争辩的主权。（必修2）
1.2、对应学科知识：（政治）主权与权力、国际关系的决定因素-国家利益、时事政治-南海、钓鱼岛、黄岩岛等主权问题。（生物）海洋养殖业的发展、海洋生物资源的利用和保护。（历史）史料论证
2、系统功能：
2.1、视频动画结合的方式展示与中国海洋主权相关的知识点，包含：领海直线基线划分标准、我国与朝鲜的争议海域及由来、我国与韩国的争议海域及由来、苏岩礁问题及由来、中日东海划界分歧及由来、东海防空识别区、钓鱼岛问题及由来、冲之鸟礁问题及由来、钓鱼岛问题及由来、黄岩岛问题及由来、南海地区岛屿及领土纷争。分析南海领土争议的国际背景。
2.2、黄岩岛、钓鱼岛、南海诸岛自古以来就是中国领土组成部分的史料。
2.3、海洋发展战略及意义：海洋养殖业、海洋药业、海洋石油开采业、海洋能源利用。
2.4、视频或动画演示内容与竖版中国地势图之间采用联动方式展示，虚实结合，生动详实。
3、硬件组成：
3.1、竖版中国地势图：产品尺寸：1200mm×1540mm×65mm，比例尺：1:520万，地图彩色印刷，信息清楚，可使用于各种领域。由正规地图出版社出版。竖版中国地图首次将南海诸岛与大陆同比例展示出来，为维护中国海洋权益提供了更直观有力的证据，以更直观的形式全景展示了中国的疆域。竖版中国地图不仅在编辑意识上有所创新，也能更加直观地了解中国海陆疆界分布。另外，竖版中国地图将我国南海诸岛的岛屿、海域、岛礁以及与周边岛国、岛屿、岛礁的地理位置关系标注出来，将为我国处理领土争端问题提供有力的证据，对学生具有很强的爱国主义教育意义。竖版中国地图将我国的海域和陆域结合在一起，整体展现出来，能让学生对我国海疆分布有完整清晰的印象。尤其是对中小学生来说，将有力地增强他们对我国海洋疆土范围的意识，也将提高全体国民的海洋意识。新版地图明确标识出南海诸岛的主要岛屿、礁岩以及同周边国家的海域、岛屿地理位置关系，将为我国维护领海、专属经济区、大陆架及公海的海洋权益提供重要支撑。
3.2、显示单元：两块，每块尺寸不低于41寸，分辨率1080p及以上。
3.3、演示软件资源包：依据演示功能制作，绿色免安装。
3.4、配套演示软件：依据演示项目配置。
3.5、控制主机：自带电容触摸屏，尺寸不低于12英寸，4核心cpu，4g内存，ssd固态硬盘，支持3屏联动。</t>
  </si>
  <si>
    <t>基于地理信息系统（GIS）的地理教学辅助系统</t>
  </si>
  <si>
    <t>1、学科背景：
高中地理课程标准中地理信息系统应用的课程内容：
1.1  描述地理信息技术的基本内容。
1.2 解释数字地球、数字城市等概念，说明其对人们生产、生活的 影响。
1.3 了解数字地图的概念，说出常见的地理信息系统软件名称和基本 特点。
1.4  解释地图数字化的过程，学会建立地理信息系统数据表。
1.5学会在地理信息系统软件中进行简单的条件查询，分析地理要素 的分布规律。
1.6学会使用地理信息系统软件制作专题图，制作人口、资源分布等 相关地图。
1.7解释遥感的基本原理，并结合遥感图像说明遥感的基本类型。
1.8解释遥感图像判读的基本原理，并用简单的遥感判读方法，分析 判读某地的遥感图像。
1.9解释全球卫星导航系统的基本原理，描述主要的卫星导航系统。
1.10学会全球定位系统（GPS）或北斗等卫星导航系统的使用方法，并进行定位、路径查询等操作。
2、软件对应课程标准提供的功能：
提供全球的等高线数据、高程数据、道路图层、行政区划图层、矢量数据、PIO标注等内容，完美诠释数字城市、数字地球的概念，可实时查询公交信息、站台信息、道路状态、海拔高度、经纬度坐标等与学生日常生活紧密相关的数据和内容，让学生体会数字地球和数字城市对人类生活生产活动的具体影响。内置全球地表形态覆盖、全国水文图、全球景观图、全球温度图等专题图形供学生查询分析，锻炼学生使用地理信息系统软件进行条件查询、分析规律等动手 能力，并学会制作不同类型的专题地图。内置全球卫星遥感影像、全球海图、全国植被覆盖率图等，让学生了解遥感的基本原理，并能对遥感图做出基本判断。软件提供移动端的gps卫星数据记录和导入功能，并可以将活动路径数据加载在地图上显示，自主添加PIO兴趣点，让学生在此活动中，了解全球定位系统或北斗系统的使用方法，了解地图的数字化过程。
3、技术特征：
提供资源包含：谷歌地球(Google Earth)、谷歌地图、百度、天地图、必应、高德、腾讯、等16种地图源的卫星图像、电子地图、地形图、等高线、道路图层、矢量数据等等相关资料，用户可根据项目需要自由切换；提供了WGS84、Xi'an80、Beijing54、CGCS2000等投影相互转化功能；提供了标准分幅、在线标注、在线定位、数据纠偏、查看高程值、查看卫星图像时间、经纬度与度分秒切换；还提供了矩形框、多边形框、导入边界范围、选择省市县行政区域等灵活的加载资源的方式；支持的格式包括：GeoTiff、JPEG、PNG、BMP、DXF、DWG、KML、KMZ、SHP等等；地图支持： 谷歌离线发布(谷歌瓦片)、百度离线发布(百度瓦片)、ARCGIS离线发布等等二次发布方式。
4、功能描述：
4.1、丰富的地图资源：
系统内置：Google Earth、谷歌MAP、百度、高德、必应、搜搜、搜狗、天地图、ARCGIS、阿里云、超图、Open Cycle、Open Street、Map Quest等16种地图源，还在不断增加中；
4.2、高清卫星图像资源：
用户可任意加载全球任何地点的卫星影像，加载方式灵活多样：支持自动选择省市县选择区域边界加载；支持矩形、多边形自由选择加载；支持自有边界导入加载；支持设定经纬度值加载；
4.3、高程、等高线资源：
支持全球任何地点的高程数据加载；可生成等高线(矢量)支持AutoCAD；高程数据可生成格式：DEM、DWG、DXF、STL、TXT等等格式；
4.4、投影坐标系统转换功能：
支持WGS84、Xi'an80、Beijing54、CGCS2000相互转换；支持卫星图像、矢量数据的投影转换；
4.5、自动无缝拼接、完美套合矢量功能:
加载地图自动无缝拼接，包含经纬度坐标和投影信息；高效拼接、无损压缩、坐标精准；支持标注分幅，便于保存和使用；
4.6、数据分析功能:
提供坐标定位工具；提供距离测量、面积和周长计算；提供点、线、面在线标注、矢量保存；地形剖面图生成、分析工具；可沿路线、矩形提取高程；提取生成的高程文件可直接导入等高线图；多格式数据导入、导出，包括kml、gpx、plt、shp等。
4.7、三维模拟、地图服务功能：
三维地势渲染，三维地形显示；框选矩形区域的三维地形模型文件导出3D模型；地图瓦片加载；谷歌地图离线发布、二次发布；百度地图离线发布、二次发布、Arcgis离线发布、二次发布支持在线，离线地图网站制作；支持GIS行业应用开发；
4.8、实时数据查询功能：
地名实时查询；支持公交线路查询、站名查询，线路叠加显示、拼接导出，kml导出；省市县边界查询，边界导出，支持kml、KMZ、SHP导出；海拔高度查询；卫星影像拍摄时间查询；经纬度坐标值（可转度分秒）查询；
4.9、移动端支持功能：
无需配额外的GPS接收机，在随身手机上安装移动端软件，和gis软件互联，可随时随地开启轨迹记录，轻松采集路线数据。路网采集、野外探险、测量规划、户外旅游、运动轨迹等广泛应用轻松实现。驾车、骑行以及步行等都能精确采集，同时可以与朋友分享。记录的轨迹可导出到电脑端进行二次编辑、修正、存档，同时也可以从电脑端导入到移动App端查看、回溯。通过移动App、平板电脑进行移动标注标绘。点、线、面、圆形状标注，并可管理属性数据。标注数据可导出到电脑端进行二次编辑、修正、存档，同时也可以从电脑端导入到移动App端查看、编辑。移动3D地球更直观、设身处地的进行野外采集。通过高程起伏、坡度变化规划路径，让野外路径规划、登山、户外越野更方便。
4.10、在线更新功能：
  在线自动升级，保障用户获取到最新地图数据，第一时间享受到最新功能；专业高效的技术团队，终身为产品保驾护航；</t>
  </si>
  <si>
    <t>二、自主学习套装</t>
  </si>
  <si>
    <t>地形地貌模型</t>
  </si>
  <si>
    <t xml:space="preserve">
规格：≥600mm×400mm，以下18种内任意挑选10种。
1、流水地貌：仿真微缩内容完整充实、紧扣教材。包括：上游的“V”形谷地及树枝状水系，出山口的冲积扇，中游的泛滥平原、牛轭湖、下游的滨海平原、三角洲"
2、黄土地貌：仿真微缩内容完整充实、紧扣教材。包括：冲沟、河谷、黄土梁、黄土茆、川、窑洞及人工改造的平原、梯地（在茆上有同心园梯地）"
3、冰川地貌：仿真微缩内容完整充实、紧扣教材。包括：U形谷、冰碛、冰碛湖、冰碛垅、冰斗、角峰、刃脊、漂砾、悬谷，可演示冰川不断侵蚀岩石和岩壁形成的冰斗和角峰。"
4、海岸侵蚀地貌：仿真微缩内容完整充实、紧扣教材。包括：海蚀凹形崖、海蚀洞、海蚀柱、海蚀拱石、海蚀平台"
5、丹霞地貌：仿真微缩内容完整充实、紧扣教材。包括：巨红色的几乎呈水平状的砂砾岩层、垂直节理发育形成丹崖、齐峰，有直立状、堡状、宝塔状，形成巨大陡崖、石墙、石窗、石桥、巷谷"
6、重力地貌：仿真微缩内容完整充实、紧扣教材。包括：滑坡、塌崩、泥石流及它们对地表建筑物（山洞、房屋、铁路、公路、火车等）的破坏"
7、喀斯特地貌：仿真微缩内容完整充实、紧扣教材。包括：石林、洼地坝子、落水洞、天生桥、峰林、地面河、溶洞、暗河、钟乳石、石笋、洞穴边石坝（莲花池）"
8、科罗拉多大峡谷模型：仿真微缩内容完整充实、紧扣教材。在水平地层上，阶梯状下切1860m（按1：4000比例尺），在剖面图上绘制前寒武纪到第三纪完整的地质年代"
9、火山熔岩地貌：仿真微缩内容完整充实、紧扣教材。包括：两类火山口（盾形，锥形）典型火山的剖面（火山口、火山通道、岩浆）的两大熔岩流，熔岩丘、堰寒湖"
10、断层褶皱地貌：仿真微缩内容完整充实、紧扣教材。包括：断层带陡崖、地垒山、地堑谷、背斜山、向斜谷逆向地貌的向斜成山，背斜成谷。断块山、单面山"
11、温室效应后果之一：仿真微缩内容完整充实、紧扣教材。反映：20年前某海港的环境-城市、道路、码头、海轮、河流水较清，树木繁茂。20年后的环境污染，城市被迫搬迁，建防海大堤，旧城部分房屋被海水浸没，码头、港口被淹，海轮停靠外海，河水发黑，树木凋零，城市规模缩小，海港外出现沙洲。"
12、荒漠（风蚀）地貌：仿真微缩内容完整充实、紧扣教材。风蚀：风蚀城堡，风蚀蘑菇，风蚀洞穴，风蚀洼地，风蚀桂风积：新月形沙丘，戈壁"
13、地下水模型：仿真微缩内容完整充实、紧扣教材。包括：自流井、梯田石山"
14、五种地形模型：仿真微缩内容完整充实、紧扣教材。表现：按合理的水平、垂直比例尺反映高原、山地、平原、丘陵和盆地"
15、地震模型：仿真微缩内容完整充实、紧扣教材。表现：震源、震中、震源深度、震中距不同对地表建筑物的破坏程度不同，遭破坏的房屋、公路、铁路、山坡产生滑坡，农田等。"
16、煤、石油矿质构造：仿真微缩内容完整充实、紧扣教材。表现：煤矿地质构造、煤层分布、坑道、采煤作业面、露田煤矿作业；石油矿的含油层、天然气层分布、钻井及井架、采油机、地面输煤线、储油罐、煤矿堆场、石油管道等。"
17、地上河模型：仿真微缩内容完整充实、紧扣教材。反映：郑州以东，荷泽以西段。黄河地上河最主要的特征、平原及地上河、铁路桥、开封铁塔、船只、虹吸管灌溉工程及清淤池、荷泽附近的南水北调穿黄河工程。"
18、等高线模型：仿真微缩内容完整充实、紧扣教材。山头、鞍部、陡坡、缓坡、山谷线、山脊线、谷、陡崖、三圈等高线闭曲线。                   </t>
  </si>
  <si>
    <t>地形地貌交互学习系统</t>
  </si>
  <si>
    <t>功能：内容包括：黄土地貌模型、冰川地貌模型、海岸侵蚀地貌模型、丹霞地貌模型、重力地貌模型、喀斯特地貌模型、火山熔岩地貌模型、断层褶皱地貌模型、温室效应后果之一模型、荒漠（风蚀）地貌模型、地下水模型、五种地形模型、地震模型、煤、石油矿质构造模型、地上河模型、流水地貌模型、等高线地貌模型、科罗拉多大峡谷模型等，展现精彩的地质地貌信息，资源包括：地形地貌介绍、地貌成因等多方面介绍，图文并茂，并配有视频详细说明，更直观、生动的理解相关内容。
硬件配置：1、地理模型多媒体触控演示控制平台
全铝合金外壳，黑色拉丝工艺处理表面，工业设计感十足。Hdmi高清输出接口，支持1080p视频信号输出。支持hdmi1.4标准，满足绝大部分显示屏幕信号支持。支持DC3.3v-5v宽电压输入，直流且电压低，很好满足了设备的安全需求。支持全格式高清视频播放，最高支持1920x1080@30fps，支持h.264编码播放。可以播放图片、视频、音乐等多媒体内容，支持图片无缝衔接播放。系统自带训练系统，演示完毕后会自动出现当前演示项目的测试题目，学生可使用点读笔实时作答，所有题目答题完毕后会出现整个测试环节的测试结果，以及历史测试结果，便于学生和老师实时掌握学习情况。支持横屏和竖屏显示。内置内容包含地理相关多媒体内容和题库，内容的分辨率不低于720p。
2、触控笔：
铝合金阳极氧化笔身，镀铬边框设计，轻盈铝合金笔杆，久握不累。响应速度快，一触即发。
3、显示屏：
不低于23.6寸，ips硬屏，99%sRGB广色域显示，75hz刷新率，减少延迟现象，低蓝光不闪屏，保护学生视力，178度广视角不偏色。每个角度观看的效果都和正面一样，保证多学生多角度观看的使用效果。内置影音级音箱，音质纯正，采用双扬声器设计，呈现立体声环绕音效。双hdmi接口，保证和触控演示控制平台的完美对接。</t>
  </si>
  <si>
    <t>地图卡片</t>
  </si>
  <si>
    <t>规格：29×42cm
材质：半透明环保材料
1、世界地形
2、世界政区
3、东西半球图
4、南北半球图
5、全球板块分布及运动示意图
6、世界气候类型分布图
7、中国政区
8、中国地形图
9、中国四大自然区分布图
10、中国年降水量分布图
11、中国温度带分布图
12、中国水系图
13、中国季风区和非季风区、干湿分区分布图</t>
  </si>
  <si>
    <t>AR地理重点专题探究学习系统</t>
  </si>
  <si>
    <t>一、硬件部分：
1、AR 地球仪
规格：≥φ23cm；材质：高分子；地球仪支架为万向支架，可以支持地球沿纬度方向旋转也可以沿经度方
向旋转，支架底部为平面支撑脚连接一个 U 型结构，U 型结构上配合一个围绕地球仪的环形结构，配
合 AR 地球仪的课程资源软件使用的教具；数字内容包含地球地图、自然地理、世界地理、中国地理
等 4 大板块知识点内容，4 大板块不少于 60 个知识节点（200 个细分知识点）内容。通过结合 AR 地
球仪，人类认识地球的过程、认识地球仪、全球洋流分布、气压带风带的形成及季节性移动、大洲大
洋分布、六大板块分布、世界人口分布、板块运动的影响、人种特点与分布、火山、地震带的分布、
世界语言分布、世界气温分布、三大宗教与分布、世界降水分布等 AR 内容、AR 虚拟影像可以与实体
球体进行叠加，形成三维立体的效果，生动展示地理知识内容。
2、AR 教学板 1 张，材质：有机玻璃；规格（长*宽*厚）：200*150*3mm，教学板采用硬度强、材质
轻巧、透光度高的亚克力有机玻璃制成，教学板表面采用 UV 印刷的工艺将承载相关地理教学知识点
的 AR 识别图印制其上，原创设计承载地理教学数字内容的识别图，配合移动地理 AR 专用 APP 中的教
学数字内容使用。
3、教具箱箱体 1 个，规格（长*宽*高）：≥420*320*180mm；
材质：采用 PP 材质经模具一体化设计成型，箱体内部隔断采用 EVA 材料制成，保证箱体的耐水性能、
耐腐蚀性、防震动、保温隔热。
二、软件部分：可通过平板无线识别到识别板，可实现无线投屏到大屏，便于学生观看；系统采用AR
现实增强技术方式展示、动态互动，对教学知识进行全方位观察，同时配合文字、图片、语音等元素，
学习起来更加生动、形象、直观；加强学生的参与感，提高学生的学习兴趣；系统设置有课程内容目
录、难题详解、退出等控制。
三、课程内容：
3.1 AR 地球仪板块课程内容：
1、地球地图：人类认识地球的过程（海航探索）、人类认识地球的过程（认知变化）、地球的大小
和形状、地球自转、地球公转、黄赤交角、昼夜更替现象、地方时差现象、正午太阳高度角的变化、
太阳直射点的回归运动、昼夜长短的变化、认识地球仪、海拔和相对高度、等高线图、判读地形部位、
地形类型、地形剖面图、中国地形剖面图示例。
2、自然地理：常见天体、天体系统、太阳系八大行星、地球内部圈层结构、地球外部圈层结构、大气的受热过程、大气的削弱作用、大气的保温作用、热力环流、三圈环流、气压带风带的形成及季节性移动、地形对气温的影响、地形对降水的影响、气旋和反气旋、冷锋、暖锋、昆明准静止锋、我国锋面雨带的推移、水循环、气压带风带模式图、全球洋流分布、洋流对渔场分布的影响、洋流对沿岸气候的影响、洋流对污染物扩散的影响、地壳物质循环、岩浆活动、变质作用、地壳运动、地质构造与工程建设、流水作用、风力作用。
3、世界地理：大洲大洋分布、六大板块分布、板块运动示意、板块运动的影响、火山地震带的分布、世界气温分布、世界降水分布、世界气候类型分布及特点、世界人口增长、世界人口分布、人种特点与分布、世界语言分布、三大宗教与分布。
4、中国地理：中国民族分布及特点、中国地形概况及主要类型分布、中国地势的特点、地形地势的影响、中国气候类型分布及特点、中国主要河流、内外河流域及水系、京杭运河、中国铁路干线图、中国铁路干线部分与地形的关系。
3.2 AR 教学板课程资源：
高中资源：
1) 地球内部构造：地壳、地幔、地核，地震波横波、纵波，地球五带，地球互动
2) 褶皱（背斜/向斜）：背斜成山，向斜成谷，判断背斜、向斜，研究背斜、向斜的实践意义，互动环节判断背斜向斜
3) 地球公转：地球公转，近日点与远日点，太阳直射点的移动，春风、夏至、秋分、冬至时间，南北半球冬夏半年，昼夜长短与正午太阳高度关系
4) 地球自传：地球的自转，太阳日与恒星日，自转速度与角度，昼夜交替，晨昏线，昼半球与夜半球，时区
5) 千烟洲立体农业：农业区位因素，千烟洲立体农业原因分析，农业布局，经济意义
6) 断层：断层概念，派生地貌，断层水平位移，垂直位移案例
7) 岩石圈的物质循环：动态现实三类岩石转化，岩浆岩介绍，变质岩介绍，沉积岩介绍，岩石圈物质循环
8) 城市内部空间结构：城市土地利用，城市功能分区，商业区、住宅区、工业区，城市内部空间结构形成因素
9) 海陆热力环流：热力环流概念，空气运动，热力环流成因
10) 西北地区自东向西降水与植被景观的变化：荒漠化问题，我国西北地区干湿状况，降水量状况， 植被景观变化
11) 热带雨林迁移农业：热带雨林生态系统，人类破坏雨林，农业影响，迁徙农业对热带雨林的影响， 迁徙农业过程</t>
  </si>
  <si>
    <t>太阳高度与昼夜演示仪（天文历）</t>
  </si>
  <si>
    <t>φ140mm，查昼夜长短、太阳高度等。</t>
  </si>
  <si>
    <t>地理综合实践套装</t>
  </si>
  <si>
    <t>"一、功能要求
为落实学生地理实践力的培养，地理综合实践套装应专门基于地理户外实践探究活动需求设计研发。套装应提供直观、可靠、友好的人机交互手段：配套传感器应支持实验活动中对环境数据传感采集；配套智能物联网主机应实现数据的边缘计算与处理，应支持数据滤波、关联分析、定量定性分析、可进行统计分析，完成数据随时间的曲线绘制、占比分析、区域分布、阈值告警、趋势分析及横纵向对比，为用户整理、输出实验报告提供专业技术支撑。历史数据查询分析（至少包含桑植、岳阳、沅陵、常德、芷江、南岳、通道、永州、郴州、等地1951年以来至少58年的历史气象数据）。数据在本地存储和显示，也可以实时上传到云端进行显示和存储，云端数据可通过浏览器和微信小程序实时登录查看，可实时在云端呈现实时数据和历史数据，其中历史数据可按照报表形式和曲线图和折线图形式统计呈现。系统自带气象和气候相关学习课件，可实时进行学习和探索，学习资源分为平面媒体和视频动画两大类，不低于120项资源，包含气象与科技、气象与生活、气象灾害、气象基础知识、解密天气、天气秘闻等板块。
二、组件要求
地理综合实验套装使用专用采集主机，应用模块化方案、接口设计，可方便地集成多种地理、水质、气象传感器，提供配套智能物联网专业实验APP。APP可在同一个窗口并列显示传感器实时数据分析曲线图或者柱状图，可将采集实验数据导出excel表格直接下载。
套装应包含气象监测模块：包含大气温度、大气湿度、大气压力、露点温度、风速、风向、光照强度等（其中风速和风向采用激光检测法，不带任何转动易损部件，一体式设计）；空气质量AQI监测模块：包含pm2.5、pm10、二氧化硫、二氧化氮、臭氧、一氧化碳等。水质监测模块：包含水温、PH、水体含氧量、电导率、浊度等常用传感器及USB采集模块，提供带有触控屏幕的嵌入式主机系统。
三、主机规格要求：
屏幕应选用不小于8"" 触摸屏 P + G 电容式多点触摸、高亮屏；专用八核CPU；内存1G、存储不小于8G；内置聚合物锂电池(满续航时间不低于4小时)，12V充电接口*1，工作境：-10℃~+40℃。
四、附件：
带便携式户外收纳箱，防水防潮，便于携带。带快速组装式户外移动支架，可快速搭建户外监测平台。带有长续航蓄电池，满足常规日常野外实践供电需求。架，可快速搭建户外监测平台。带有长续航蓄电池，满足常规日常野外实践供电需求。"</t>
  </si>
  <si>
    <t>比例尺演示装置</t>
  </si>
  <si>
    <t>硬件组成：1、演示投影设备；2、演示投影支架；3、演示软件资源；4、辅材。演示投影设备：全金属机身，LED光源，1080p解析，自动梯形调节。投影支架：可自由定位投影显示高度，带有x轴和y轴刻度，快速拆装。辅材：绘图笔、绘图纸、丁字尺等。软件功能：紧贴教材，可演示同一张地图不同显示面积状态下，比例尺的计算过程，比例尺的几种不同表现方式的呈现，内置世界地图、中国地图、浙江省地图、湖州市地图以及学校所在区县地图等多种地图资源，内置比例尺相关的视频演示课件，学生可自主学习探索。</t>
  </si>
  <si>
    <t>三、地理仪器、模型</t>
  </si>
  <si>
    <t>岛屿成因演示模型</t>
  </si>
  <si>
    <t>57*42*11cm，采用优质合成树脂制作，牢固、不变形、着色鲜明。</t>
  </si>
  <si>
    <t>断层、褶皱模型（Ⅱ型）</t>
  </si>
  <si>
    <t>45*20*13cm，采用优质合成树脂制作，牢固、不变形、着色鲜明。</t>
  </si>
  <si>
    <t>地壳变动模型（Ⅱ型）</t>
  </si>
  <si>
    <t>48×17×20cm，采用优质合成树脂制作，牢固、不变形、着色鲜明。</t>
  </si>
  <si>
    <t>板块构造及地表形态模型</t>
  </si>
  <si>
    <t>规格：600mm×310mm×151mm，采用优质合成树脂制作，牢固、不变形、着色鲜明，能演示讲授海底地形、地球内部圈层，地壳结构，地壳运动，地形变化，板块构造、火山地震的形成与分布地球表面海陆轮廓的形成。带有海洋部分，陆地部分，地球内部圈层，地壳结构，地形变化，板块构造等演示功能。</t>
  </si>
  <si>
    <t>褶皱构造及地貌演变模型</t>
  </si>
  <si>
    <t>规格：450mm×200mm×141mm，采用优质合成树脂制作，牢固、不变形、着色鲜明，可概括、缩小、集中的表现褶皱构造现象及其它地表形态的动态变化过程。</t>
  </si>
  <si>
    <t>等高线模型</t>
  </si>
  <si>
    <t>37*24*39，采用优质合成树脂制作，牢固、不变形、着色鲜明。</t>
  </si>
  <si>
    <t>断裂构造及地垒地堑发育模型</t>
  </si>
  <si>
    <t>50*28*19，采用优质合成树脂制作，牢固、不变形、着色鲜明。</t>
  </si>
  <si>
    <t>地球内部构造模型</t>
  </si>
  <si>
    <t>Φ32cm，采用优质合成树脂制作，牢固、不变形、着色鲜明。</t>
  </si>
  <si>
    <t>透明天球仪</t>
  </si>
  <si>
    <t>Φ32cm可帮助人们理解天球的有关概念，用于认识星座、理解黄赤交角的含义，理解太阳的周年运动、测定某地的正午太阳高度，并可说明天体的周日视运动。采用透明材料，可以解决传统天球仪星象与实际所见相反的问题，同时各星图及银河系采用彩色印刷、具有很强的观赏性</t>
  </si>
  <si>
    <t>经纬度模型</t>
  </si>
  <si>
    <t>1.球体直径为320±5mm,平面比例尺1:40000000。</t>
  </si>
  <si>
    <t>平面地形地球仪</t>
  </si>
  <si>
    <t>≥Φ32cm高清彩印</t>
  </si>
  <si>
    <t>平面政区地球仪</t>
  </si>
  <si>
    <t>数显赤道式日晷</t>
  </si>
  <si>
    <t>尺寸：40x40x16cm，可以实时投影出当前时间的数字影像，而并不是一个简单的阴影，根据当地经纬度坐标调整好晷针的角度后，可以直接数字读出当前的时间。带指南针。带调节底座。</t>
  </si>
  <si>
    <t>岩石矿物标本</t>
  </si>
  <si>
    <t>三大类岩石(岩浆岩、变质岩、沉积岩)，及常见矿物(磁铁矿、黑铁矿、蓝铜矿、方铅矿、滑石、石英、云母、长石、方解石、斜长石、磷灰石等)/共24种。标本配置有二维码实时学习系统：使用微信程序或者浏览器扫描每个标本下方的二维码，可实时在线学习该标本对应的拓展知识，拓展知识的展示方式包含音频、视频、图片和文字等在线展示方式。实时学习系统具有后台教师管理端，教师远程使用账号登录管理端，可实时对演示内容进行编辑和管理，实现演示内容的个性化定制。教师管理端包含前台管理端和后台端。前台管理端主要实现对在线学习内容的编辑和管理。包含样式库、图片、文件、音频、视频、表格、微信活码等功能，带有标题、正文、分割线、导航链接等样式库，教师可以直接拖拉样式库中的样本到展示内容中，实时呈现最终显示的网页界面，操作效率高。后台端带有统计功能，可实时显示每个标本二维码扫描登录学习的统计结果，便于教师掌握学生的学习情况。统计结果以饼状图和曲线图的方式呈现，直观简洁。曲线图的显示时间包含当日、昨日、7日、30日和自定义几个维度。教师管理端带有二维码实时生成功能和美化功能，教师新生产的学习网页，可实时生成二维码供下载到本地，同时教师可以对二维码图案进行个性化设计和定制，实现显示内容的差异化。</t>
  </si>
  <si>
    <t>土壤标本</t>
  </si>
  <si>
    <t>红壤、砖红壤、黑钙土、紫色土、水稻土等。标本配置有二维码实时学习系统：使用微信程序或者浏览器扫描每个标本下方的二维码，可实时在线学习该标本对应的拓展知识，拓展知识的展示方式包含音频、视频、图片和文字等在线展示方式。实时学习系统具有后台教师管理端，教师远程使用账号登录管理端，可实时对演示内容进行编辑和管理，实现演示内容的个性化定制。教师管理端包含前台管理端和后台端。前台管理端主要实现对在线学习内容的编辑和管理。包含样式库、图片、文件、音频、视频、表格、微信活码等功能，带有标题、正文、分割线、导航链接等样式库，教师可以直接拖拉样式库中的样本到展示内容中，实时呈现最终显示的网页界面，操作效率高。后台端带有统计功能，可实时显示每个标本二维码扫描登录学习的统计结果，便于教师掌握学生的学习情况。统计结果以饼状图和曲线图的方式呈现，直观简洁。曲线图的显示时间包含当日、昨日、7日、30日和自定义几个维度。教师管理端带有二维码实时生成功能和美化功能，教师新生产的学习网页，可实时生成二维码供下载到本地，同时教师可以对二维码图案进行个性化设计和定制，实现显示内容的差异化。</t>
  </si>
  <si>
    <t>四、地理动手试验套装</t>
  </si>
  <si>
    <t>密度流/冷暖锋面试验套装</t>
  </si>
  <si>
    <t>一、试验箱规格：470X340X230mm,材质：全新ABS，防潮、防压，便于整理堆放。                                                                                                                               二、试验器材：1、密度流透明水箱1个，2、量杯1个，3、玻璃棒1根，4、食盐若干，5、瓶子1个等，6、软布1块，7、实验指导册2份
三、试验内容：通过模拟密度流（冷暖锋）的运动方向及分层现象，使学生了解密度流（冷暖锋）的密度差异从而导致的洋流运动方向的不同以及冷暖锋的运动方向及形成锋面的原理，增强学生的实践认知。</t>
  </si>
  <si>
    <t>模拟水循环实验箱</t>
  </si>
  <si>
    <t>一、试验箱规格：470X340X230mm,材质：全新ABS，防潮、防压，便于整理堆放。                                                                                                                                   
二、试验器材：1、铁架台套装1套，2、带瓶塞及导管烧瓶1套，3、酒精灯1个，4、石棉网1块等，5、钢化玻璃1块，6、酒精灯1套、7、软布1块、8、试验指导册2份。
试验内容：通过模拟水循环主要环节过程，使学生了解自然界的水的移动，以及水的固液气三态的转化，形成总量平衡的循环运动。</t>
  </si>
  <si>
    <t>海陆热力性质差异/季风成因/海陆风/温室气体/温室效应试验套装</t>
  </si>
  <si>
    <t>一、试验箱规格：  470X340X230mm,材质：全新ABS，防潮、防压，便于整理堆放。                                                                                                                              
二、试验器材：1、500ml烧杯2个，2、细线1卷，3、酒精温度计2支，4、细沙500g，5、发热装置1套，6、电子计时器1个，7、铁架台1个，8、软布1块，9、试验指导册2份。
三、试验内容：利用沙子和水比热容不同的属性，比较在同一温度下沙子和水升降温速度的快慢来说明海陆热力性质差异导致的海陆温度差异，使学生认知海陆热力性质差异、海陆风和季风风向的原理。在同一下垫面比较二氧化碳对气温的影响，认识二氧化碳是温室气体。模拟大气层对气温的保温作用，认识温室效应的原理。通过模拟实验，加深学生印象，增强学生的实践能力。</t>
  </si>
  <si>
    <t>风海流实验套装</t>
  </si>
  <si>
    <t>一、试验箱规格： 470X340X230mm,材质：全新ABS，防潮、防压，便于整理堆放。                  二、试验器材：1、定制透明方形水槽/1个，2、调速吹风设备1台，3、负压式箱体/1个、4、万向风管/1套，5、ABS颗粒/1袋、6、量杯/1个、7、软布1块、8、试验说明书/2本。
试验内容：通过模拟风海流的洋流运动，使学生了解陆地形状和地转偏向力对洋流运动的影响。 三、试验内容：通过风海流和补偿流成因演示仪器，可直观演示风海流和补偿流两种最重要洋流的形成原理。风海流和补偿流是实现全球水热平衡的重要形式，不仅对海洋环境，也对陆地环境产生着巨大的影响。洋流的成因是中学地理教学的重点和难点内容。</t>
  </si>
  <si>
    <t>等高线试验套装</t>
  </si>
  <si>
    <t>一、试验箱规格： 470X340X230mm,材质：全新ABS，防潮、防压，便于整理堆放。                     二、试验器材：1、等高线模型1个，2、带刻度透明水箱1个，3、定制笔套各1个，4、激光笔1支，5、水性描线笔1支，6、透明胶片5张，7、量杯1个，8、食用色素1瓶，9、软布1块，10、试验指导册2份。三：试验内容：通过描绘山体模型，使学生直观的了解等高线的绘制过程，通过等高线与山体模型的结合，让学生了解山峰、山脊、山谷、鞍部、陡崖等常见的地形部位，增强学生的实践能力。</t>
  </si>
  <si>
    <t>河流污染试验套装</t>
  </si>
  <si>
    <t>一、试验箱规格： 470X340X230mm,材质：全新ABS，防潮、防压，便于整理堆放。                  二、1、试验药剂1套，2、计时器1个，3、烧杯2个、4、软布1块，5、试验指导手册2份。         三、试验内容：通过检测对比不同水质的四类水体指数的差异，学生可以了解河流的水质特点，增强学生的环保意识和实践能力。</t>
  </si>
  <si>
    <t>地转偏向力试验套装</t>
  </si>
  <si>
    <t>一、试验箱规格： 470X340X230mm,材质：全新ABS，防潮、防压，便于整理堆放。                  二、1、模拟转盘1个，2、南北极切换装置1个，3、定制支架1个等，4、钢球5粒，6、试验手册2份。                                                                                                                                   三、试验内容：通过模拟以南北极为中心的地球自转导致的物体运动方向发生偏移的现象，使学生了解物体运动在北半球向右偏，南北球向左偏转的原理。</t>
  </si>
  <si>
    <t>五、课桌椅基础配置</t>
  </si>
  <si>
    <t>教师演示台</t>
  </si>
  <si>
    <t xml:space="preserve">1、讲桌采用钢木结合构造，桌体上部分采用圆弧设计。讲台整体设计符合人体力学原理，提供左右木质扶手，供使用者扶用。 
2、桌面由一把机械锁控制，采用环环相扣设计，显示器盖板、键盘和展示台抽屉逐步打开。操作更简易，使用更安全。 
3、讲桌桌面采用木质耐划台面，防火、防尘、防水、耐刮花，整体布局简洁、美观。 
4、讲桌主体材料采用1.5mm冷轧钢板，其他辅助部门采用1.2mm冷轧钢板。
5、讲桌上下层采用分体式设计，桌面部分和桌体部分自成一体，方便进出设计比较窄的教室门。 
6、显示器盖板和键盘部分采用翻转式设计。显示器盖板可装置17-19寸液晶宽屏显示器；键盘下面放置一体中控或者分体中控系统。 
7、右侧抽屉可放置实物展示台，关闭后,所有设备都隐藏在讲台内；。 
8、桌面集成USB接口模块两个，可预留VGA\网络\Audio接口。 
9、讲桌桌体下层内部采用标准机柜设计，带层板，所有设备可整齐固定。 
10、关闭尺寸：1150*680*950（长宽高）MM。 </t>
  </si>
  <si>
    <t>学生桌</t>
  </si>
  <si>
    <t>规格：边到边1200×高780mm（六边形）；
台面：25mm防火板台面，湖蓝色。
台身：钢架结构，外型美观，防湿，牢固。</t>
  </si>
  <si>
    <t xml:space="preserve">规格：Φ320*450-500
凳面：直径32cm,采用环保型PP改性塑料一次性注塑成型,表面细纹咬花，防滑不发光。                                                                                                                                                                                                                                                                  脚钢架:采用椭圆形无缝钢管,全圆满焊接完成，结构牢固，经高温粉体烤漆处理，长时间使用也不会产生表面烤漆剥落现象。
脚垫：采用PP加耐磨纤维质塑料，实心倒勾式一体射出成型。 凳面可通过旋转螺杆来升降凳子高度,可调高度5cm。
</t>
  </si>
  <si>
    <t>地形地貌模型展柜</t>
  </si>
  <si>
    <t>上柜规格：800×495×400mm、铝合金框架，五面5mm钢化玻璃，钢化玻璃与型材加以优质玻璃胶固定，无明显晃动。
下柜规格：800×500×550mm,采用16mm颗粒板板芯，双贴面三聚氰胺板，1.5mmPVC封边条，美观、密封、防潮。</t>
  </si>
  <si>
    <t>六、环境营造装饰</t>
  </si>
  <si>
    <t>知识窗帘</t>
  </si>
  <si>
    <t>规格：（可以根据学校具体情况调整）
加厚遮光布，UV高清印刷，在窗帘上印刷介绍世界气候、中国气候等地理知识，集教学、观赏为一体。其中至少包含：地质年代，国际年代地层表、生物进化、大陆漂移等相关内容。</t>
  </si>
  <si>
    <t>墙面造型和处理（暂估）</t>
  </si>
  <si>
    <t>根据现场，墙面修补，2个灯箱，吊顶石膏板造型和四周墙体刮腻子，环保涂料刷两遍</t>
  </si>
  <si>
    <t>30.准备室</t>
  </si>
  <si>
    <t>规格：2400*1200*780mm
1、桌身
1.1台面： 采用12.7mm厚实芯理化板
1.2、新型塑铝结构。学生位镂空式，符合人体工程学设计，美观大方。书包斗采用整体ABS工程塑料一次性注塑成型，规格425*270*165，镂空设计，便于清理，不屯垃圾，中间设挂凳卡。
1.3、桌脚采用三段式高强度铝合金结构，整体规格545*770，中立柱采用122*55mm*1.5mm厚承重型铝合金型材微倾斜式设计，上下脚采用铝合金一次压铸成型，采用8个高强度螺丝连接；下桌架设有专用孔位与地面固定，并配有专用装饰盖，同一侧面两只工型腿上部采用一条66*25mm铝合金型材连成一个整体；外观流线形设计，简洁美观，易碰撞处全部采用倒圆角，产品款式要求整体设计美观、合理、安全、牢固、耐用。金属表面经环氧树脂粉末喷涂高温固化处理。要做到承重性能强和耐酸碱、耐腐蚀。
1.4、桌脚间通过金属三卡锁专用连接件将铝合金型材连接，并可根据实际需求在中柱的凹槽内随意调节位置，便于组装及拆卸，外观流线形设计，简洁美观,易碰撞处全部采用倒圆角，产品款式要求整体设计美观、合理、安全、牢固、耐用。金属表面经环氧树脂粉末喷涂高温固化处理。要做到承重性能强和耐酸碱、耐腐蚀。</t>
  </si>
  <si>
    <t>31.器材室</t>
  </si>
  <si>
    <t>模型展柜</t>
  </si>
  <si>
    <t>放置模型及试验箱。尺寸120*40*200cm，下面合金制作对开柜门，上面3层钢化玻璃隔板，顶部带灯</t>
  </si>
  <si>
    <t>33.人工智能创客实验室（预埋电插座）</t>
  </si>
  <si>
    <t>人工智能套装</t>
  </si>
  <si>
    <t>教师计算机</t>
  </si>
  <si>
    <t>23.8寸（国产CPU，6780A 8G 1T  2G独显 ，Rambo刻录 Wifi ）黑色、鼠标、键盘</t>
  </si>
  <si>
    <t>学生计算机</t>
  </si>
  <si>
    <t>国产CPU，笔记本电脑，6780A 8G 256G  14寸 续航3-4小时</t>
  </si>
  <si>
    <t>人工智能创作套装</t>
  </si>
  <si>
    <t>套装具备人工智能相关功能：语音识别、语音合成、语音控制、声纹识别、智能语音交互、人脸识别、形状识别、颜色识别、表情识别、数字识别、字母识别。
套装包括：
（1）主控板：1个，支持人工智能相关算法（图像识别、语音识别等），主控板I/O脚位完全兼容ArduinoUNO，支持常见Arduino传感器，不须改写传感器库文件。主控板支持人工智能本地化运行，不依赖网络环境。
 处理器：双核，主频≥1.2 GHz；
 内存：≥ 512MB；
 存储：≥ 8GB eMMC Flash Memory；
 图形：≥ ARM Mali-400MP2 GPU；
 音频：VIA VT1603立体声音频编解码器；
 电源： 5V/1A DC-IN；
 操作系统: Linux。
（2）扩展板：包含8个三针数字接口（D2-D9），4个三针模拟接口（A0-A3），2个四针数字接口（D10、D12、D11、D13），1个I2C接口，1个UART接口，兼容Arduino接口排针（数字接口、模拟接口、电源接口）。
（3）摄像头：1个，60度USB免驱摄像头，30万像素。
（4）电子件：1个LED灯，1个按钮，1个温湿度传感器，1个RGB LED三色灯，1个超声波传感器，1个红外线传感器，1个蜂鸣器，1个扬声器。
（5）其他配件：2条4Pin线，8条3Pin线，8个尼龙螺丝，8个尼龙单通螺柱，8个尼龙双通螺柱，1条USB数据线，1条摄像头数据线，1个M2螺丝刀，1块保护板。</t>
  </si>
  <si>
    <t>AIOT创作套装
（支持参加2025年中国“芯”助力中国梦——全国青少年通信科技创新大赛）</t>
  </si>
  <si>
    <t>AIoT创作套装包括：2个AI学习机，1个专用扩展板，16个多功能传感器。
1.技术参数：
（1）ESP32-S2主控（2）板载元件。
2.扩展板参数：
（1）内置3.7v 5000mah锂电池，供电电压（3.7V）（2）I2C接口×1（3）串口×1（U1TXD,U1RXD）（4）8路数字/模拟TYPE-C插口（含I2C和UART）（5）电池低电压提示（电池电压低于2.2V就是红灯，高于就是绿灯）（6）尺寸：84*70*26.5mm。
3.传感器：
（1）触碰开关：1个，工作电压 +3.0V -5.5V，信号类型：数字信号，接口模式：Type-C，触动时输出低电平，释放保持高电平，裸板。（2）温湿度传感器：1个，供电电压：+3.3V，温度范围：-40-80℃ 分辨率0.1℃ 误差±0.5℃，湿度范围：0-100%RH 分辨率0.1%RH 误差±2%RH，接口模式：Type-C。（3）单色LED红：1个，供电电压：3.3V，工作电流：5mA封装版，接口模式：Type-C，高电平点亮LED，低电平熄灭LED。（4）单色LED黄：1个，供电电压：3.3V，工作电流：5mA封装版，接口模式：Type-C，高电平点亮LED，低电平熄灭LED。（5）单色LED蓝：1个，供电电压：3.3V，工作电流：5mA封装版，接口模式：Type-C，高电平点亮LED，低电平熄灭LED。（6）180°舵机：1个，LEGO兼容版，额定电压：3.3V-6V，空载电流：60±20mA，负载电流：120±20mA，扭力：1.6kg.cm，线材长度：400mm，端子：Type-C端子。（7）360°电机：2个，LEGO兼容版，额定电压：3.3V-6V，空载电流：60±20mA，负载电流：120±20mA，扭力：1.6kg.cm，线材长度：400mm，端子：Type-C端子。（8）继电器传感器：1个：供电电压：2.8V-5.5V（额定3.3V），控制信号：数字信号，高电平（2.8V以上）继电器吸合，低电平（0.5V以下）继电器断开，最大切换电压：250VAC；30VDC，额定负载：3A 250VAC；30VDC；最大切换功率：300W，动作时间：≤10ms，释放时间：≤5ms。（9）2×2矩阵按键：1个，供电电压：控制器电压，工作电流：10mA，工作温度：-40℃-85℃封装版，接口模式：Type-C。（10）水蒸气传感器：1个，供电电压：3-5V，接口模式：Type-C，工作温度：-40℃-85℃封装版.（11）水位传感器：1个，供电电压：3.3V，接口模式：Type-C，工作电流：20mA，裸板。（12）压力传感器：1个，工作电压：DC 3.3V-5V，量程：0-5KG，厚度：&lt;0.3mm，响应点：150g，工作温度：-40℃-85℃，重复性：＜±9.7%（60%负载）。（13）OLCD屏幕：1个，工作电压：3.3V，像素个数：128列 x 64行，显示颜色：蓝色、黄蓝，接口方式：IIC，工作温度：-30℃~+70℃ 封装版。（14）超声波加湿片：1个，输入电压：5V，频率：108KHz，16mm雾化片。（15）蜂鸣器：1个，电压：+3.0V -5.5V，信号类型：数字信号，接口模式：Type-C，高电平触发或各频率高电平，封装版。
4.配件：
（1)TYPE C数据线8根（2)4节AA电池盒1个（3)接线器5个（4)电源线1根（5)水泵配套软管1根（6)配套数据线2根。</t>
  </si>
  <si>
    <t>语音识别教学套装</t>
  </si>
  <si>
    <t>套装可实现AI功能：语音识别、语音合成、语音控制、声纹识别、智能语音交互。
套装包括：
（1）主控板：1个，支持人工智能相关算法（图像识别、语音识别等），主控板I/O脚位完全兼容ArduinoUNO，支持常见Arduino传感器，不须改写传感器库文件。主控板支持人工智能本地化运行，不依赖网络环境。
 处理器：双核，主频≥1.2 GHz；
 内存：≥ 512MB；
 存储：≥ 8GB eMMC Flash Memory；
 图形：≥ ARM Mali-400MP2 GPU；
 频：VIA VT1603立体声音频编解码器；
 电源： 5V/1A DC-IN；
 操作系统: Linux。
（2）扩展板：1个，包含9个四针数字接口（其中D3、D5、D6、D9、D10、D11为PWM接口），4个四针模拟接口（A1-A4），2个I2C接口，1个UART接口，兼容Arduino接口排针（数字接口、模拟接口、电源接口）。
（3）电子件：1个扬声器，1个超声波传感器，1个红外线传感器，1个土壤湿度传感器，1个温湿度传感器，1个按钮，1个旋钮，1个蜂鸣器，1个微动开关，2个LED灯，1个RGB LED三色灯，1个N20减速电机，1个驱动板，1个USB WIFI，1个舵机，1个点阵屏，1个水泵。
（4）其他配件：1个4G SD卡，1个亚克力保护板，4条4 Pin线，6条3 Pin线，10条杜邦线，1条USB数据线，1个电源适配器，1个电源线，螺丝，螺柱，螺母。
（5）外观件：外观件材质采用环保EVA，无毒无副作用，外观件扩展性强，可利于增强学生思维与动手实践能力，可搭建案例：智能小鱼灯，语音摩天轮，智能音乐盒，智能测距仪，智能指示牌、智能问答机、智能花园。</t>
  </si>
  <si>
    <t>图像识别教学套装</t>
  </si>
  <si>
    <t>套装可完成颜色识别、颜色组合侦测、形状侦测、球体侦测、模板匹配、特征点侦测、神经网路辨识、人脸侦测、交通标志辨识、手写数字辨识、手写字母辨识、AprilTag(二维码识别）。
套装包括：
（1）主控板：1个，支持人工智能相关算法（图像识别、语音识别等），主控板I/O脚位完全兼容ArduinoUNO，支持常见Arduino传感器，不须改写传感器库文件。主控板支持人工智能本地化运行，不依赖网络环境。
 处理器：双核，主频≥1.2 GHz；
 内存：≥ 512MB；
 存储：≥ 8GB eMMC Flash Memory；
 图形：≥ ARM Mali-400MP2 GPU；
 音频：VIA VT1603立体声音频编解码器；
 电源： 5V/1A DC-IN；
 操作系统: Linux。
（2）扩展板：1个，包含6个4pin接口，2个I2C接口，1个UART接口，2个电源输出接口（接线柱形式对应数字接口D2、D3、D4、D5），兼容Arduino接口排针（数字接口、模拟接口、电源接口）。
（3）威栗Camera：1个摄像头模块零件包，包含1个摄像头，1条摄像头模组数据线。
 处理器：ARM Cortex-A7@900MHz ；
 内存：64MB，摄像头分辨率：1920x1080。 
（4）其他配件：1个扬声器，1个超声波传感器，1个红外线传感器，1个8X8点阵屏，2个LED灯，1个蜂鸣器，1个微动开关，1个按钮，1个LCD 1602点阵屏，1个RGB三色灯，1条主控板电源线，1个电源适配器。
（5）外观件：采用易拼插的结构件，扩展性极强，能够增进学生的学习兴趣，增强学生的动手能力和想象能力，可搭建案例：智能小车，智能分拣机，手写数字识别，智能校园门禁，聪明的小鹿，智能牧场，智能计数门禁。</t>
  </si>
  <si>
    <t>人工智能实验箱</t>
  </si>
  <si>
    <t>人工智能实验箱包含：威栗盒，威栗板，威栗Camera，扩展板等硬件产品，各项参数如下：
1. 威栗盒技术参数：
（1）处理器：联发科Genio 500 八核 SoC，配备四个 Cortex-A73 @ 2.0GHz 和四个 Cortex-A53 @ 2.0GHz。
（2）图形处理器：搭载ARM Mali-G72高性能GPU；支持全高清硬件加速 H.265/H.264 视频解码；支持3D图形加速器，可在800MHz的频率下处理2400M像素/秒的图形数据；支持OpenGL® ES 3.0、OpenCL ES 1.1和Vulkan 1.0等硬件加速技术；支持 Cadence Tensilica Vision P6 x2 DSP；拥有16GB eMMC闪存、4GB POP LPDDR4板载内存；
2.威栗板技术参数：
（1）处理器：双核，主频≥1.2 GHz；
（2）内存：≥ 512MB；
（3）存储：≥ 8GB eMMC Flash Memory；
（4）图形：≥ ARM Mali-400MP2 GPU；
（5）音频：VIA VT1603立体声音频编解码器；
（6）电源： 5V/1A DC-IN；
（7）操作系统: Linux。
3.威栗Camera技术参数：
（1）处理器：搭载人工智能芯片、主频：900MHz；
（2）内存：64MB；
（3）摄像头分辨率：1920 x 1080 32bits；
（4）功耗：1W。
4.扩展板：
包含6个4pin接口，2个I2C接口，1个UART接口，2个电源输出接口（接线柱形式对应数字接口D2、D3、D4、D5），兼容Arduino接口排针（数字接口、模拟接口、电源接口）。</t>
  </si>
  <si>
    <t>无人驾驶智能车V2套装
（支持参加2025年全国青少年人工智能创新挑战赛）</t>
  </si>
  <si>
    <t>无人车以图像识别为核心设计，围绕机械结构（上部快拆模组）、行驶状态、自动驾驶、路标识别、障碍物感知、道路检测等多项无人驾驶技术，让青少年通过赛事平台动手实践体验无人驾驶技术，感受最前沿的技术。
套装包括：
（1）主控板：1个，支持人工智能相关算法（图像识别、语音识别等），主控板I/O脚位完全兼容ArduinoUNO，支持常见Arduino传感器，不须改写传感器库文件。主控板支持人工智能本地化运行，不依赖网络环境。
 处理器：双核，主频≥1.2 GHz；
 内存：≥ 512MB；
 存储：≥ 8GB eMMC Flash Memory；
 图形：≥ ARM Mali-400MP2 GPU；
 音频：VIA VT1603立体声音频编解码器；
 电源： 5V/1A DC-IN；
 操作系统: Linux。
（2）无人车扩展板：1个，包含包含9个4pin接口，2个I2C接口，1个UART接口，4个电源输出接口（对应数字接口【D4、D5】，【D6、D7】, 【D8、D9】，【D10、D2】），兼容Arduino接口排针（数字接口、模拟接口、电源接口）。
（3）摄像头：1个，高清无畸变摄像头用于识别道路环境和交通标志。规格为720p30，FOV180°。
（4）TOF激光雷达：3个，其快速测距频率高达50 Hz，精确测距范围可达4 m。传感器集成了SPAD接收阵列、940nm不可见1类激光发射器、物理红外滤光片和光学器件，在各种环境照明条件（搭配各种盖片选项）下实现最佳的测距性能，可用于绝对距离测量，不受目标颜色和反射率影响。外壳集成了两个m4螺丝孔位，方便安装于各类物品的表面。
工作电压:3.3V/5V；
产品尺寸:34.6*16*16mm；
测距距离:40~4000mm；
测距精度:±5%；
测距时间(min):20ms(短距离模式)，33ms(中距离/长距离模式)；
测距角度:27°；
激光波长:940nm；
工作温度:-20 ~ 80°C。
（5）减速电机：4个，每个电机额定电压12V，减速比1:30，额定转速每分钟170rpm，额定电流0.19A，额定扭矩0.6kg·cm。
（6）其他配件：1个Micro 8G SD卡，1条USB数据线，1个电源适配器，1个IIC扩展板，1个12V 6A 锂电池组 1个说明书，1个合格证。</t>
  </si>
  <si>
    <t>无人驾驶赛事模拟训练地图</t>
  </si>
  <si>
    <t>1、地图材质：高级油画布，避免反光（光线对无人车道路识别影响较大）；
2、地图尺寸：460cm*560cm；
3、交通标志路标：13个，路标材质3mmPVC，单个路标尺寸22cm*22cm，送路标支架。
特点：地图方便携带，适用于赛前针对性模拟练习。
提示：地图不建议固定贴在地上，直接展开使用即可（携带时卷成纸筒，最好不要有折痕，以免影响使用效果）。</t>
  </si>
  <si>
    <t>AI学习机</t>
  </si>
  <si>
    <t>——</t>
  </si>
  <si>
    <t>人工智能与创意互动材料包
（5个案例）</t>
  </si>
  <si>
    <t>纸板案例，包含：智能浇花器-小树快长大、智能垂钓-一起去钓鱼、仿真驾驶-小小赛车手、智慧城市-地球一小时、智慧生活-自制智能音箱，需搭配AIOT创作套装使用。</t>
  </si>
  <si>
    <t>包</t>
  </si>
  <si>
    <t>大国重器与人工智能材料包
（5个案例）</t>
  </si>
  <si>
    <t>木板案例，包含：
智能气象雷达、智能发报机、浮空气球、射电天眼系统、深井导钻，需搭配AIOT创作套装使用。</t>
  </si>
  <si>
    <t>人工智能综合应用套装
（6个案例）</t>
  </si>
  <si>
    <t>乐高积木案例，包含：智慧物流-仓储物品分类、仓库环境管理、智慧医疗-智慧病房、智慧抢救室、智慧农业-种植棚控制系统、智慧生活-积水预警系统，需搭配AIOT创作套装使用。</t>
  </si>
  <si>
    <t>“芯”时代探索套装</t>
  </si>
  <si>
    <t>“芯”时代探索套装-教具盒</t>
  </si>
  <si>
    <t>“芯”时代探索套装-材料包</t>
  </si>
  <si>
    <t>课程</t>
  </si>
  <si>
    <t>16课时电子版课程资源包</t>
  </si>
  <si>
    <t>含在套装内</t>
  </si>
  <si>
    <t>技术支持（暂估）</t>
  </si>
  <si>
    <t>专业技术老师赴校，针对学校教师进行技术支持，帮助学校教师掌握实验室配置各套装产品的使用，及传授一定授课经验。</t>
  </si>
  <si>
    <t>天</t>
  </si>
  <si>
    <t>3D打印</t>
  </si>
  <si>
    <t>教师智能3D打印机</t>
  </si>
  <si>
    <t>1、打印技术：熔融沉积（FDM）
2、全封闭式机箱，稳定安全可靠，美观时尚；
3、成型尺寸≥300*300*400mm ；
4、成型平台材质：铝板一体加热平台；
5、辅助自动调平：更加容易平台调平，保证打印精度；
6、打印喷头：0.4mm孔径，单喷头，最高温度可达250℃；模块化结构，易于拆卸更换；
7、独立的喷头风扇开关，独立的LED照明开关，便于观看打印情况；
8、支持耗材：标准PLA，TPU，PVA，木屑，碳纤维，渐变色等；
9、耗材直径：1.75mm；
10、打印精度：0.1/0.2/0.3/0.4mm；
11、XY轴定位：0.0128mm；Z轴定位：0.0025mm；
12、打印速度：30-120mm/s；
13、打印方式：USB或者SD卡脱机打印；
14、输入文件格式：G-Code；
15、支持语言：中/英；
16、触摸式彩色显示屏3.2 寸
17、支持断电续打功能：随时停电换料、防止停电导致模型损坏，一键恢复打印，
18、断丝报警：能够在耗材耗尽时自动停止打印，降低打印失败率
19、支持暂停打印、安全防护、一键进退料功能；
20、机器尺寸：470*560*700mm，包装尺寸：590*680*820mm；</t>
  </si>
  <si>
    <t>学生3D打印机</t>
  </si>
  <si>
    <t>1、打印技术：熔融堆积（FDM）
2、全封闭式机箱，稳定安全可靠，美观时尚；
3、成型尺寸≥200*200*200mm ；
4、成型平台材质：铝板一体加热平台；
5、辅助自动调平：更加容易平台调平，保证打印精度
6、打印喷头：0.4mm孔径，单喷头，最高温度可达250℃；模块化结构，易于拆卸更换；
7、独立的喷头风扇开关，独立的LED照明开关，便于观看打印情况；
8、支持耗材：：标准PLA，TPU，PVA，木屑，碳纤维，渐变色等；
9、耗材直径：1.75mm；
10、打印精度：0.1/0.2/0.3/0.4mm；
11、XY轴定位：0.0128mm；Z轴定位：0.0025mm；
12、打印速度：30-120mm/s；
13、打印方式：USB或者SD卡脱机打印；
14、输入文件格式：G-Code；
15、支持语言：中/英；
16、触摸式彩色显示屏3.2 寸
17、支持断电续打功能：随时停电换料、防止停电导致模型损坏，一键恢复打印，
18、断丝报警：能够在耗材耗尽时自动停止打印，降低打印失败率
19、支持暂停打印、安全防护、一键进退料功能；
20、机器尺寸：390*370*485mm，包装尺寸：510*520*610mm；</t>
  </si>
  <si>
    <t>计算机</t>
  </si>
  <si>
    <t>21英寸（i7 8G 1T 2G独显 Rambo刻录 Wifi ）黑色、鼠标、键盘</t>
  </si>
  <si>
    <t>程序式三维设计软件</t>
  </si>
  <si>
    <t>1软件类型：适合教学的程序式三维设计软件，软件通过书写程序控制三维游标在空间中的游走扫掠的方式进行三维建模；渐进式地结果显示，即用户在书写代码过程中程序根据代码运行内容实时生成三维模型并显示，无需逐次手工运行程序
2 授权方式：单机安装，提供序列号并通过互联网授权
3交互方式：支持键盘和鼠标输入，通过两种交互方式设计程序：（1）通过多行程序编辑器编辑源代码,编辑器支持语法高亮、语句补完、函数参数自动提示和代码自动排版；（2）通过拖拽彩色积木方式构造程序，每个积木对应指令，支持循环、判断、函数定义结构的嵌套组合；两种设计方式可以切换和同步
4显示方式：支持三角面片显示、半透明显示、动态游标显示、具有网格的地面显示和物体阴影显示
5开放定制：开放可编程接口，三维设计软件支持利用高级程序设计语言二次开发和定制造型和界面操作，可提供二次开发文档或程序设计手册或教材，内容详实、准确、内容说明清晰
6建模要求：可支持（1）空壳结构（2）分形结构（3）体素结构（4）三维实体建模和（5）绘制平面草图，可输出成STL格式文件；平面草图可输出成PostScript、SVG格式文件
7界面定制：可支持切换简体中文、繁体中文和英文作为界面语言；可切换至少两种界面颜色主题
8快照导出：支持将当前显示三维界面作为屏幕快照导出成尺寸不等的PNG格式图片，支持半透明背景
9样例提供：软件自带不少于50个样例作品
10提交作品：系统支持直接将三维建模的源文件分享或发送至提供的邮箱（向教师或助教提交作业）
11彩色支持：支持同一实体可具有多种颜色，在构造实体的过程中变化颜色
12参数化设计：可由用户指定模型的若干个参数，在对话框中填写参数的数值，然后由程序自动计算生成对应的三维模型
13插入图片或实体：软件可支持插入三维实体，可支持插入图片并根据图片生成三维形状
15操作系统：支持国产操作版本、支持Mac OS X 10.9及以上版本、支持Ubuntu 14.04及以上版本
16提供配套教材及PPT讲义</t>
  </si>
  <si>
    <t>3D打印机专用耗材</t>
  </si>
  <si>
    <t>1卷1.75mm直径标准PLA耗材，环保无毒，生物可降解</t>
  </si>
  <si>
    <t>卷</t>
  </si>
  <si>
    <t>无人机</t>
  </si>
  <si>
    <t>四轴飞行器</t>
  </si>
  <si>
    <t>34*34*16cm，飞行高度是500米左右，360度激光避障，续航约30分钟，无人机充电时间约200分钟，白色和黑色两种颜色选择，搭载7.6v 3150毫安电池，炫酷夜航灯，遥控距离约10公里左右航返 ，搭配8k像素电调相机，带三轴云台拍摄，智能激光避障，5G信号，高清图传，卫星定位，智能安全返航，双重定位系统。有环绕飞行，航点飞行，一键起降，一键返航等多种玩法。无刷动力，可抵御约5级风力。</t>
  </si>
  <si>
    <t>无人机配件包</t>
  </si>
  <si>
    <t>长续航电池包</t>
  </si>
  <si>
    <t>激光雕刻机加工</t>
  </si>
  <si>
    <t>激光雕刻机</t>
  </si>
  <si>
    <t>1.本机整体工艺品加工幅面为长60*宽40*高25cm
2.具备红光定位、吹气阻燃、升降平台
3.具备切割与雕刻功能
4.支持U盘脱机彩屏控制、分层输出、断电续雕功能
5.可根据需求配置电源电压
一、整机配置：
1、机身钣金使用加厚冷板，环保塑粉喷涂工艺，不生锈，不掉漆，防静电；
2、加工工艺使用激光切孔，标准工装焊接工艺，有效保证焊接精度；
3、安装平台进行二次校正保证X轴和Y轴水平精度；
4、底部加厚设计有效承载升降负荷，升降平台更稳定，不变形；
5、箱体使用加强万向轮，方便移动；
6、有效降低设备共振和工作噪音，提高雕刻和切割精度。
产品型号4060激光雕刻机
机型配置整机高配型
激光功率80W 
实际工作面积400*600mm
雕刻速度≤60000mm/min（实时可调）
工作电压220V,50-60Hz
工作温度/湿度0-45℃/5-95℃
驱动方式独立驱动
冷却方式水冷
整机总功率≤1KW
重复定位精度±0.01mm
最小光斑0.01mm
整机重量约75KG
激光管类型CO2密封玻璃管
工作平台类型蜂窝平台
控制配置DSP
数据传输接口USB /脱机
是否红光指示是
操作系统支持国产操作系统
支持图形格式其中 coreldraw，Photoshop，AutoCAD 可以识别的文件
(BMP、GIF、JPEG、PCX、TGA、TIFF、PLT、CDR、DMG、DXF、PAT、CDT、CLK、DEX、CSL、CMX、AI、WPG、WMF、CGM、SVG、SVGZ、PCT、FMV、GEM、CMX)
兼容软件CoreIDraw,AutoCAD
雕刻/切割厚度0-10 mm (取决于不同的材料)
色彩分离切割分离达 256 种颜色
是否切断水供应保护是
U盘脱机是
分层输出是
断电续雕是</t>
  </si>
  <si>
    <t>工具箱</t>
  </si>
  <si>
    <t>37件套维修套装</t>
  </si>
  <si>
    <t>1.规格：2400mm×700mm×850mm.
2.台面材料：采用12.7mm厚双面膜实芯理化板，边缘镶边工艺
3.柜体：采用0.8-1.0mm优质冷轧钢板，采用二氧化碳保护焊焊接，边缘打磨处理，表面经酸洗、磷化及环氧树脂户外粉静电喷涂，具备较强的耐酸碱防护能力；整体讲台由多个独立的柜体组合而成，柜体中预留教师主控电源、电脑键盘、水槽安装等位置；中间三个柜体为正面单开门，两侧柜子为侧面双开门，优化物品摆放空间。
4.拉手：在柜门或抽屉正面上方处一体折弯而成，外观整体流畅，造型独特美观；
5.防撞胶垫：装于抽屉及门板内侧，减缓碰撞，保护柜体；
6.门板及抽面：采用双层钢板，必须两层组装式设计，保证两层双面都经过喷涂处理，保证门板和抽面具备较强硬度，不轻易出现凹陷；
7.铰链：采用名牌优质缓冲耐腐蚀铰链，开合十万次不变形。
8.滑轨：三节重型滚珠滑轨，承重性强，滑动性能良好，无噪音；
9.固定桌脚：采用柜体内置可调PP塑料调整脚，保证调整脚前后都可以调节高低；</t>
  </si>
  <si>
    <t>六人座，规格：1400*1212*740mm
台面：采用新型、环保、12.7mm实心理化板台面，台面为六边形。
台体颜色：采用整体灰白加蓝色门板的组合，外观新颖。
台体结构：整个台体采用环保ABS材料一次成型，坚固耐用。组合台体使用，宽度50mm的鱼骨状连接件榫卯连接，内置地板环保ABS材料一次成型整洁美观，中心内部配有功能柱，用于电、风、水其它的安装实用。
桌架高度735mm，桌体下部可接触部位均做了圆弧状处理，下部呈内凹状给学生预留出足，内部隐藏式钢架一个，增加整体牢固度。
够的腿部空间。搭配355mm*345mm的上开门综合使用柜。每张桌体都带有长度510mm，高度140mm，深度265mm的书包斗，书包斗的外部设有挂凳口，美观方便，节约收纳空间。</t>
  </si>
  <si>
    <t>书包斗旁边装有新国标5孔插座，隐藏与书包斗右侧方便使用，可选配低压电源。</t>
  </si>
  <si>
    <t>学生椅</t>
  </si>
  <si>
    <t>学生操作台</t>
  </si>
  <si>
    <t>四人座，1400*700*750mm，桌面材质：桌面采用25mm环保三聚氰胺面板，截面采用pvc封边。隔板采用16mm白色三聚氰胺板；固定在三脚架内。
立柱采用45mm方管，横梁采用25*50方管焊接，壁厚为1.2mm。桌脚带有可调节黑色注塑脚垫。</t>
  </si>
  <si>
    <t>展示高柜</t>
  </si>
  <si>
    <t>6米长，在后墙布置，2.4米高，下部分柜子带双开门，高度800mm，深度450mm，长度根据现场尺寸定制，上部分为造型展示柜以及双开门柜。台身主体背板及吊板采用16mm厚优质双贴面三聚氰胺板，并借以有限的空间做最大的实验使用面积为基点，所有板材外露端面采用高质量PVC封边条，利用机械封边机配以热溶胶高温封边，高密封性不吸水、不膨胀，外型美观、经久耐用。脚垫：采用注塑脚垫，可有效防潮。</t>
  </si>
  <si>
    <t>收纳矮柜</t>
  </si>
  <si>
    <t>在左右两面墙布置，1米左右高，深度450mm，长度具体根据现场尺寸定制。台身主体背板及吊板采用16mm厚优质双贴面三聚氰胺板，并借以有限的空间做最大的实验使用面积为基点，所有板材外露端面采用高质量PVC封边条，利用机械封边机配以热溶胶高温封边，高密封性不吸水、不膨胀，外型美观、经久耐用。脚垫：采用注塑脚垫，可有效防潮。</t>
  </si>
  <si>
    <t>边台1</t>
  </si>
  <si>
    <t>规格：1500×600×780mm。实木框架结构，下部带柜子，双开门。两侧各配置一个五孔防水电源。放置3D打印机、无人机。</t>
  </si>
  <si>
    <t>边台2</t>
  </si>
  <si>
    <t>规格：1500×750×780mm。实木框架结构，下部带柜子，双开门。两侧各配置一个五孔防水电源。放置激光雕刻机。</t>
  </si>
  <si>
    <t>装修文化</t>
  </si>
  <si>
    <t>顶部灯光（暂估）</t>
  </si>
  <si>
    <t>根据实际制定灯光效果，包括筒灯、射灯、泡泡灯、护眼灯等</t>
  </si>
  <si>
    <t>布线至所有灯光、操作台，电线穿Ф25mmPVC管铜芯24芯，耐压500V。</t>
  </si>
  <si>
    <t>34.通用技术金工木工实践室</t>
  </si>
  <si>
    <t>基础设施</t>
  </si>
  <si>
    <t>实木教师演示台</t>
  </si>
  <si>
    <t>2400×700×850mm, 1、台面：采用40mm厚机制实木樟子松木板精制加工，柜身：主材采用级16mm三聚氰胺板。2、主体：结构为铝合金框架结构，立柱≧直径50mm，厚度1.0mm，横档32*32mm，方管4边应有圆弧加强，铝合金框架采用表面环氧树脂静电喷涂,ABS专用连接件连接，组装接缝严密、牢固无松动现象不变型，美观耐用。3、链接件：ABS连接件组装，牢固可靠。4、脚垫：ABS工程注塑，高2.5cm，可有效防止桌身受潮，延长设备使用寿命。5、结构：演示台为组合式设计，中间为演示台，抽屉装有教师演示电源、电控制装置；右侧为多媒体集中控制桌，桌内可置电脑主机、DVD、功放、中央控制主机等，控制台设有键盘活动抽屉，台面可置15寸彩色显示器。6、所有抽屉轨道采用国产高档优质两节伸缩式滑轨。</t>
  </si>
  <si>
    <t>教师操作台</t>
  </si>
  <si>
    <t>1400×600×780mm（以学校实际情况为准）；钢木结构。①台面为40mm厚硬实木齿接板材表面涂环保亚光清漆；②桌面铺设3mm厚水晶防护垫，耐酸碱防腐蚀、耐磨抗污抗冲击，有效减少噪音污染；③台身：立腿采用规格不小于40×60mm、壁厚不小于2mm金属型材经喷塑或烤漆处理,含有独立分类工具柜,材质18mm厚环保型三聚氰胺板,截面用优质PVC封边条机械封边；④桌脚下配橡胶减震垫，嵌入式防水电源插座220V五眼（有安全防护盖及开关）。</t>
  </si>
  <si>
    <t>学生实践桌</t>
  </si>
  <si>
    <t>基本规格2400×1200×780mm(以学校实际情况为准)，钢木结构。①台面为双面8人用台面，40mm厚硬实木齿接板材表面涂环保亚光清漆；②桌面铺设3mm厚水晶防护垫，耐酸碱防腐蚀、耐磨抗污抗冲击，有效减少噪音污染；③台身采用钢木结构，立腿均采用规格不小于40×60mm、壁厚不小于2mm金属型材经喷塑或烤漆处理,含有独立的分类工具柜,材质18mm厚环保型三聚氰胺板,截面用优质PVC封边条机械封边；④桌脚下配橡胶减震垫，嵌入式防水电源插座220V五眼（有安全防护盖及开关）；</t>
  </si>
  <si>
    <t>面300(直径）*450（高)，凳面采用环保PP塑料一次性注塑成型，表面菱形凹凸纹路，防滑、耐磨不发光；支撑柱采用直径50mm圆钢管，顶端为直径200钢板，采用全周满焊焊接，用四颗螺丝连接凳面，结构牢固，长期使用也不会出现摇晃松散现象；下端虎爪状凳脚采用铝合金一体压铸成型，爪端预留螺丝眼，配工程塑料脚盘，所有金属材料表面经过防腐氧化处理和纯环氧树脂塑粉高温固化处理，具有较强的耐蚀性及承重性。</t>
  </si>
  <si>
    <t>边柜（重型工作台）</t>
  </si>
  <si>
    <t>1200×600×780mm；台面：≧36mm厚硬实木齿接板材，表面涂环保亚光清漆，桌面铺设2mm厚水晶防护垫，耐酸碱防腐蚀、耐磨抗污抗冲击，有效减少噪音污染；台身：立腿采用规格不小于40×40mm、壁厚不小于2mm金属型材经喷塑或烤漆处理,含有独立的分类工具柜，桌脚下配橡胶减震垫。两侧各一个嵌入式防水电源插座220V五眼（有安全防护盖及开关）</t>
  </si>
  <si>
    <t>工具墙、柜</t>
  </si>
  <si>
    <t>1800×450×2000MM ；材质采用18MM厚环保型三聚氰胺板，截面用优质PVC封边条机械封边，上部根据需要设置各种挂钩，定位挂放工具，便于取用及管理。下部为板式对开门，内设活动隔板层。所用板材符合国家E1级标准。放置教室侧面和后面</t>
  </si>
  <si>
    <t>作品陈列柜</t>
  </si>
  <si>
    <t>教室常用展板</t>
  </si>
  <si>
    <t>金工主题文化展板，单幅规格不小于：450×780×5mm，简介内容包括车床和钻铣床介绍1副、车床和钻铣床操作规范1副、金工教师职责1幅，金工教室学生守则1幅，金工教室管理制度1幅等，5幅</t>
  </si>
  <si>
    <t>创意设计展板</t>
  </si>
  <si>
    <t xml:space="preserve">金工主题文化展板，单幅规格不小于：450×780×5mm，简介内容包括技术创新发明1副、趣味工业设计1副           </t>
  </si>
  <si>
    <t>警示牌</t>
  </si>
  <si>
    <t>2个，KT板260mm*160mm，教室前后放置</t>
  </si>
  <si>
    <t>金工仪器设备</t>
  </si>
  <si>
    <t>《典型工件的加工示范》</t>
  </si>
  <si>
    <t>VCD、实用性都很强</t>
  </si>
  <si>
    <t>钳工入门、平面划线、錾削、锉削、锯削</t>
  </si>
  <si>
    <t>机械工业出版社＆时代传播音像出版社</t>
  </si>
  <si>
    <t>铣工快速入门</t>
  </si>
  <si>
    <t>主编杭明峰，北京理工大学出版社</t>
  </si>
  <si>
    <t>车工快速入门</t>
  </si>
  <si>
    <t>主编袁梁梁，北京理工大学出版社</t>
  </si>
  <si>
    <t>钳工快速入门</t>
  </si>
  <si>
    <t>典型工件磨削</t>
  </si>
  <si>
    <t>主编郑文虎，机械工业出版社</t>
  </si>
  <si>
    <t>五金手册</t>
  </si>
  <si>
    <t>作者: 祝燮权,谢羽，上海科学技术出版社</t>
  </si>
  <si>
    <t>周转箱</t>
  </si>
  <si>
    <t>规格≥380*240*110mm；加厚PP塑料材质；采用模具注塑成型，底座四脚网格纹脚垫支撑，防止震动和滑动。</t>
  </si>
  <si>
    <t>仪器小车（用于上日常课前课后存取仪器）</t>
  </si>
  <si>
    <t>采用不锈钢板制作，不锈钢车体，万向滚轮，双层物架。</t>
  </si>
  <si>
    <t>防护眼镜</t>
  </si>
  <si>
    <t>符合国家防冲击眼镜检测标准；①带有侧翼保护和眉棱保护；②聚碳酸酯镜片，透明度高，视野开阔清晰，防紫外线；③可调节镜腿，长度为四位调节，镜腿末端内镶防滑按摩橡胶,使用时更为安全方便,舒适，具有极好的柔韧性能,可任意揉捏,不易变形，抗冲击；④质轻≤35克。</t>
  </si>
  <si>
    <t>副</t>
  </si>
  <si>
    <t>防尘口罩</t>
  </si>
  <si>
    <t>专用口罩,一次性，100副/盒。</t>
  </si>
  <si>
    <t>工作服</t>
  </si>
  <si>
    <t>蓝色卡其布，长衫，袖口可扣紧。</t>
  </si>
  <si>
    <t>工作帽</t>
  </si>
  <si>
    <t>蓝色卡其布，松紧式，有帽檐。</t>
  </si>
  <si>
    <t>套袖</t>
  </si>
  <si>
    <t>蓝色卡其布</t>
  </si>
  <si>
    <t>对</t>
  </si>
  <si>
    <t>防滑手套</t>
  </si>
  <si>
    <t>1、采用优质棉花制成，无污染，无异味，无漂染，岁肌肤无刺激；2、人体工程学设计，防滑效果好，耐磨损，柔软舒适；3、碗口部分织入橡皮筋，具有弹性好，贴合手腕，提高舒适度，手掌带胶，安全牢固；4、指头部分进行加密缝合，更经久耐用，不惧磨损。</t>
  </si>
  <si>
    <t>急救箱</t>
  </si>
  <si>
    <t>铝合金箱体，药品：碘酒（25mL）2瓶（有药品生产许可编号）、紫药水（25mL）2瓶（有药品生产许可编号）、双氧水（100mL）1瓶（有药品生产许可编号）、医用酒精（100mL）1瓶（有药品生产许可编号），医用棉签1包（有药品生产许可编号，原包装）、医用棉球1包（有药品生产许可编号，原包装）、无菌纱布（50mm×50mm）1包（有药品生产许可编号，原包装）、胶布（布）1卷、创可贴50张、烫伤药膏2支（有药品生产许可编号），均为保质期内。</t>
  </si>
  <si>
    <t>灭火器</t>
  </si>
  <si>
    <t>MT3干粉灭火器；4公斤；灭火剂量(kg)：3±0.08；有效喷射时间(s)：≥8；有效喷射距离(m)：≥1.5；使用温度(℃)：-20~55；灭火级别 (B)：3。</t>
  </si>
  <si>
    <t>演示用小型精密钻铣床</t>
  </si>
  <si>
    <t>Y轴(台面移动距离):221mm,X轴(床鞍移动距离):100mm，Z轴(主轴移动距离):180mm,功率:350W,主轴转速:低速0-1100转/分,高速0-2500转/分,钻孔容量: 13mm,端面铣容量:13mm,表面铣容量：30mm,重量：80Kg，尺寸：560×500×740mm，电源：AC 221V。配快速平口钳。</t>
  </si>
  <si>
    <t>演示用小型精密车床</t>
  </si>
  <si>
    <t>紧急拍停开关、速度无级可调、四点式转动刀架、全套变速齿轮、高精确度。主要用于各类切削加工。可以用来车外圆、端面、钻孔、镗孔及车削螺纹。                                 技术参数：
床身上工件最大回转直径：180mm
最大工件长度：350mm
主轴通孔直径：32mm
主轴转速范围（无级调速）：0-2500转/分±10%
拖板横向行程：65毫米
电机输出功率：300W
车床外形尺寸（长x宽x高）：740x320x360mm
净重/毛重：42/50公斤。
随机附件：100毫米三爪卡盘，尾轴孔锥度莫氏2号、扳手套件、油壶、尾座钻夹头、活顶尖等配件。</t>
  </si>
  <si>
    <t>13mm小型台钻床</t>
  </si>
  <si>
    <t>参数:220V/50HZ/350W，5级变速600/900/1250/1750/2600转/分，最大钻孔直径 1.5-13mm 立柱直径 46mm 主轴最大行程 50mm 主轴中心线至立柱表面距离 103mm 主轴端至工作台最大距离 220mm 主轴端至底座最大距离 300mm 主轴锥度 B16 主轴转速范围 515-3165rpm 工作台面尺寸 160×160mm 底座尺寸 170×280mm 总高 580mm</t>
  </si>
  <si>
    <t>中型台钻</t>
  </si>
  <si>
    <t>低噪音无刷无极变速电机，功率400W，转速300-2500rpm，双开关设计，机身双LED照明，X红外激光辅助线，正面数显当下转速，转速调节按键、激光按键、照明按键、电机开关按键，机身侧面贴有铁铝制品钻孔转速参考表，工作台尺寸200*193mm，主轴至工作台距离250mm，主轴至立柱表面148mm，摇臂式升降杆，主轴行程58mm，周长150mm加厚加粗精钢立柱，机头升降范围0-60mm，机身尺寸325*205*590mm，十字工作台X行程190mm，Y行程65mm，槽间距34mm，梯形辅助夹具，可活动标尺。配件：1-13mm麻花钻头25PC1套，四刃铣刀3/4/6/8/14各1支。</t>
  </si>
  <si>
    <t>小型砂轮机</t>
  </si>
  <si>
    <t>砂轮外径125mm，厚度16mm；带透明防护罩。符合JB/T6092</t>
  </si>
  <si>
    <t>电热丝切割器</t>
  </si>
  <si>
    <t>全亚克力材质：【6mm厚透明黄色】截面倒角抛光。整体规格：380mm×250mm×260mm，组成部分：1、工作台面（规格380mm×250mm×6mm）；2、L型电热丝固定架；3、电热丝盘固定旋钮；4、电热丝；5、电热丝锁紧钮；6、调压旋钮；7、电源开关；8、支撑臂（规格200×65mm×88mm）； 9、横梁（规格265mm×30mm×6mm）；10、电热丝盘（规格ф30mm×15mm）；11、电源插座；14、底座（规格340mm×210mm×53mm×6mm，内部裸空）；12、电源线。13、额定电压：交流100-240v，50HZ；14、电热丝电流：2A。连续可调；15、电热丝规格：0.3mm镍烙丝；16、最大切割宽度：24cm；17、最大切割高度：16cm；、性能、安全、外观等应符合JY 0001要求。有安全保护装置。</t>
  </si>
  <si>
    <t>塑料弯曲机</t>
  </si>
  <si>
    <t>*总长度810mm；
*加热长度710mm；【大大增加了需要弯曲的塑料板或是亚克力、有机玻璃】
*加热宽度0mm--25mm；【大大提高了折弯的精度】；
*无级变温调温控制【台湾产】
*加热管功率不低于600W
*电压：220V 
 *分离式三插插头内嵌保险丝，安全稳定。
*厂机出厂老化时间约为72小时无故障【连续工作】
*产品终身维护，严格执行国家三包规定。</t>
  </si>
  <si>
    <t>V形铁</t>
  </si>
  <si>
    <t>100*80*30 mm；                                           由优质铸铁或合金铸铁制成，表面无缺陷，内部无气孔或疏松，平面度为30微米。</t>
  </si>
  <si>
    <t>铸铁平板</t>
  </si>
  <si>
    <t>400mm×400mm，球墨铸铁，含底角</t>
  </si>
  <si>
    <t>大功率金属液晶数显四爪卡盘车床</t>
  </si>
  <si>
    <t>特点：1、配有液晶数显软硬件系统，用RS-232串口线连接电脑，可用硬件系统调速或软件系统　定义主轴速度级别；同时显示刀具或工件的位移量和主轴的转速；Ｘ、Ｙ、Ｚ位　移清零；公英制转换。
2、可精确钻平面阵列孔。
3、加工的材料也非常广泛，木板、三合板、铝塑板，全可以加工。
4、倾斜滑块，可以调整钻孔的角度。立式钻床配合不同的部件还可以演变成不同的机床，如摇臂钻、手钻等，配合分度盘使用，更可以钻等分的孔。
技术指标：
1、可从0-3000转无级地调整主轴的转速
2、马达转速：20000转/分钟
3、输入电压/电流/功率/：12VDC/3A/36W
4、滑块行程：30和50mm
5、夹头：1-6mm
6、配微型机床专用底板，优质亚克力材质，外形美观，规格：300*200mm。底板上有2处安装孔，配有2颗单孔槽螺母与螺丝，可固定机床
7、工作桌面积：123 x 100mm
8. 变压器具有过电流，过压，过热保护。</t>
  </si>
  <si>
    <t>大功率液晶数显钻床</t>
  </si>
  <si>
    <t>大功率液晶数显铣床</t>
  </si>
  <si>
    <t>特点：1、配有液晶数显软硬件系统，用RS-232串口线连接电脑，可用硬件系统调速或软件系统　定义主轴速度级别；同时显示刀具或工件的位移量和主轴的转速；Ｘ、Ｙ、Ｚ位　移清零；公英制转换。
2、可精确立体三维定位加工。
3、铣床用的刀具是铣刀，这铣刀的侧面和前面都是刀刃，有一定的危险性，所以一定要在老师的指导下使用。
技术指标：
1、可从0-3000转无级地调整主轴的转速
1、马达转速：20000转/分钟
2、输入电压/电流/功率/：12VDC/3A/36W
3、滑块行程：30~50mm
4、夹头：1-6mm
5、虎钳的夹持尺寸：25~35mm
6、加工材料：木质塑料,软金属(铝,铜等)
7. 变压器具有过电流，过压，过热保护
8. 配微型机床专用底板，优质亚克力材质，外形美观，规格：300*200mm。底板上有2处安装孔，配有2颗单孔槽螺母与螺丝，可固定机床。</t>
  </si>
  <si>
    <t>金属微型磨床</t>
  </si>
  <si>
    <t>1、所有机械部分全部采用金属结构，结构件和结构件之间利用2个梯形槽对接，用金属梯形连接块；
2、电机内置散热风扇达到延长寿命和增加马力 ；
3、电机主轴皮带轮和被动轮全部为金属结构；
4、主轴箱和电机箱为一体设计，电机可以前后移动调整皮带松紧。
5.可以用来抛光、打磨,也可以手持进行各种角度研磨。
6.中心高25mm，砂纸粒度一般为100＃，可根据不同的工件
及加工表面要求选择砂纸。
技术参数：
1、马达转速：20000转/分钟。
2、输入电压/电流/功率：12VDC/3A/36W。
3、工作桌面积：123 x 100mm。
4、加工材料：木材、工程塑料、软金属(铝、铜等)。
5. 变压器具有过电流，过压，过热保护
6.配微型机床专用底板，优质亚克力材质，外形美观，规格：300*200mm。底板上有2处安装孔，配有2颗单孔槽螺母与螺丝，可固定机床。</t>
  </si>
  <si>
    <t>金工工具箱</t>
  </si>
  <si>
    <t>吹塑盒规格470*350*110mm，工具需定点定位，方便使用和管理。含26种必备常用工具。工具包括：钢丝钳，6"，1把；尖嘴钳，6"，1把；钢直尺，300mm，1把；扁锉刀，200mm黄黑塑料柄，1把；半圆锉刀，200mm黄黑塑料柄，1把；三角锉，200mm黄黑塑料柄，1把；圆锉刀，200mm黄黑塑料柄，1把；划针，200mm，1把；划规，150mm，1把；样冲，1把；什锦锉，6件/套（轴承钢，半圆锉、三角锉、方锉、圆锉、尖头扁锉、齐头扁锉）；钳工锤，300g木柄，1把；圆头锤，1磅木柄圆头，1把；丝锤、扳牙扳手，12件/套；钢卷尺，5m，1把；两用扳手，4件/套；内六角扳手，1.5-10mm，9件/套；三叉扳手，1套；螺丝刀，6*100mm+-PH2，2把；螺丝刀，5*75mm+-PH1，2把；活动扳手，8，1把”；钢丝刷，6排木柄，1把；钢锯架，铁皮活动钢锯架，1把；铁皮剪，8”美式铁皮剪，1把；自行车钢丝扳手，1把；三角尺，20*40mm不锈钢，带数字1把。</t>
  </si>
  <si>
    <t>箱</t>
  </si>
  <si>
    <t>台虎钳（桌面放置，不用移动）</t>
  </si>
  <si>
    <t>符合QB/T1558.2；可旋转；钳口宽不小于100mm。</t>
  </si>
  <si>
    <t>平口钳</t>
  </si>
  <si>
    <t>铸铁材质，防锈处理，100mm</t>
  </si>
  <si>
    <t>数字钢字码</t>
  </si>
  <si>
    <t>5号</t>
  </si>
  <si>
    <t>角向磨光机</t>
  </si>
  <si>
    <t>额定电压220V；额定频率50HZ；输入功率600W；空载转速13000r/min；磨光片直径100mm</t>
  </si>
  <si>
    <t>直流手电钻</t>
  </si>
  <si>
    <t>符合国家标准GB3883.1。
电压：12V以上；最大扭矩：23Nm；空载转速（r/min）：1400rpm；最大螺钉直径：6mm；在木材中最大钻孔直径：23mm；在钢材中最大钻孔直径：10mm；扭矩设置：18+1；夹头直径：0.8-10mm</t>
  </si>
  <si>
    <t>交流手电钻</t>
  </si>
  <si>
    <t>符合国家标准GB3883.1。电压：220V 50Hz；功率：300W；转速：0-2800r/min；三爪钻夹头，钻夹尺寸：1-10mm；铜质机芯；二级减震；锁定按钮：具备自锁功能；正反转向，无极调速；</t>
  </si>
  <si>
    <t>电剪刀</t>
  </si>
  <si>
    <t>额定输入功率620W；切断能力:软钢板3.2mm,不锈钢2.5mm,最小切断半径50mm,额定冲击次数1600/min。</t>
  </si>
  <si>
    <t>电磨头</t>
  </si>
  <si>
    <t>电源：220V，50Hz，功率400W。空载转速25000r/min,最大夹持直径Ф6mm,最大磨头直径：Ф25mm，最大扭矩：18N.M。</t>
  </si>
  <si>
    <t>充电式电动扳手</t>
  </si>
  <si>
    <t>功率：1630W；螺母范围: M10-14</t>
  </si>
  <si>
    <t>錾子</t>
  </si>
  <si>
    <t>口宽16mm×L160mm，D12(六角型)。</t>
  </si>
  <si>
    <t>丝锥扳手、板牙</t>
  </si>
  <si>
    <t>1、粗牙普通螺纹丝锥M3×0.5，M4×0.7，M5×0.8，M6×1.0，M8×1.25 各1套（粗攻，二攻和细攻）。                            
2、粗牙普通螺纹圆板牙M3×0.5、M4×0.7、M5×0.8、M6×1.0、M8×1.25各1支。                                                 
3、配套用丝锥绞扳手、圆板牙架、镙丝刀各1件，上述物品应装在一个专用包装盒内。</t>
  </si>
  <si>
    <t>双把拉铆枪</t>
  </si>
  <si>
    <t>￠2.4mm￠3.2mm双手用</t>
  </si>
  <si>
    <t>金属加工附件</t>
  </si>
  <si>
    <t>各种车刀，锯片，锯条，开孔器等。　</t>
  </si>
  <si>
    <t>压力油壶</t>
  </si>
  <si>
    <t>SY-A型。油枪款型。</t>
  </si>
  <si>
    <t>绘图工具包</t>
  </si>
  <si>
    <t>绘图工具包，配15种常用绘图工具，工具包含擦图片；三角板（250mm）；圆规（长150mm，能用铅芯）；分规（长150mm，）；绘图模板、曲线板、椭圆模板、画圆模板；橡皮擦；砂皮纸；美工刀；绘图铅笔（3支）；笔芯；透明胶带；有机玻璃直尺（200mm）。另配绘图板（3号）；丁字尺（600mm）；</t>
  </si>
  <si>
    <t>量具专用工具箱</t>
  </si>
  <si>
    <t xml:space="preserve">手提式，ABS注塑箱体，规格≥350mm*120*210mm，6层可折叠式，箱体全展开后长度≥700mm；共有6类13个大小不同的收纳格挡，6类格挡从大到小依次为：350*185*45mm、350*165*45mm、350*122*45mm、350*105*13mm、110*75*45mm、45*31*13mm；可分类收纳不同的量具，便于管理。
必备套装工具
1、游标卡尺*1把：（量具专业厂家生产），0.02mm，0～150mm；
2、外径千分尺*1把：（量具专业厂家生产），0～25mm；
3、宽座直角尺*1把：（量具专业厂家生产），200mm；
4、钢直尺*1把：（量具专业厂家生产），200mm；
5、钢制三角尺*1把：（量具专业厂家生产），150mm；
6、钢制角度尺*1把：（量具专业厂家生产），0-180度；150mm
另含双面胶一卷、胶带2卷、白乳胶1瓶、标签纸1袋、回形针1盒、镊子2个、扎绳1件等多种辅助工具和材料。 </t>
  </si>
  <si>
    <t>外径千分尺</t>
  </si>
  <si>
    <t>1、测量范围：0mm～25mm，分度值0.01mm  2、外径千分尺不应有影响使用性能的锈蚀、碰伤、划痕、裂纹等缺陷 。 3、测微螺杆和螺母之间在全量程范围内应充分啮合，配合良好，不应出现卡滞和明显的窜动，测微螺杆伸出尺架的光滑圆柱部分与轴套之间的配合应良好，不应出现明显的摆动。                                                               4、其它技术参数应符合有关规定。</t>
  </si>
  <si>
    <t>万能角度尺</t>
  </si>
  <si>
    <t>用碳素工具钢制成，划线尖端采用高速钢材料，表面应平整不能有黑斑、裂纹、锈迹、毛刺等缺陷，0-320°，精度2°（在连接点以外测量），符合GB/T6315。</t>
  </si>
  <si>
    <t>高度游标卡尺</t>
  </si>
  <si>
    <t>1、选用测量范围≥200mm，分度值0.02mm带有底座的高度游标卡尺。2、应装有微动装置或手轮。3、卡尺用碳钢、工具钢或不锈钢制成，底做用铸铁制造。4、表面不应有裂痕、划伤、碰伤、锈蚀、毛刺，镀、涂层不应有脱落和色泽不均匀等缺陷，标尺标记不应有断线、粗细不均及影响读数的其它缺陷。5、尺框、微动装置沿尺身移动平稳、无卡滞和松动现象，用制动螺钉能准确、可靠地坚固在尺身上。6、符合GB/T1214.3。</t>
  </si>
  <si>
    <t>组合角尺</t>
  </si>
  <si>
    <t>300mm，有直角、45°角及水平仪使用测试功能。</t>
  </si>
  <si>
    <t>刀口直尺</t>
  </si>
  <si>
    <t>由合金工具钢或轴承钢制成，测量面不能有锈蚀、碰伤、崩刃等缺陷；尺寸：125mm，刀口尺应安装隔热板或装置。</t>
  </si>
  <si>
    <t>电子天平</t>
  </si>
  <si>
    <t>1、最大称重1000g，分度值0.1g。2、具有去皮,自较,记忆,计数,故障显示等功能，背光液晶显示。3、电源为交、直流两用。4、称盘选用不锈钢材料，直径≥130mm，外形尺寸≥200mm×240mm×140mm。5、电镀件的镀层应色泽均匀，不应有露底、起层、起泡、斑痕或擦伤、划痕等缺陷。6、键钮定位准确，活动自如，指示标记清晰。7、读数显示器亮度均匀，数字显示完整清晰。8、其它应符合有关标准的规定。</t>
  </si>
  <si>
    <t>托盘天平</t>
  </si>
  <si>
    <t>1、最大称量500g,分度值0.5g。  2、双盘、单杠杆、等臂，非封闭式横梁由金属制成，刀子：钢或玛瑙制成，固定于杠杆上。3、标尺应光洁平直，连接部位应固紧，分度线应均匀，游码起点应对准零线，移动时松紧适宜，当杠杆受到轻微冲击时，游码不应移位。秤量允许误差为±0.5d(分度值)。4、配备砝码：应满足天平全称量值要求。5、空载变动性：调整天平在平衡状态轻按任一称盘，使天平失去平衡，摆动后能恢复平衡。6、最大安全载荷：在125%最大称量载荷时应能正常摆动。7、冲压件及铸件表面应光洁平整，不应有毛刺、锋棱、裂纹和显见砂眼。8、电镀件的镀层应色泽均匀，不应有露底和显见的麻点、水迹、擦伤等缺陷。9、油漆件表面应平整光滑，色泽均匀，不应有露底、起泡、挂漆、擦伤等缺陷。</t>
  </si>
  <si>
    <t>金属砝码</t>
  </si>
  <si>
    <t>1、质量及数量：50g×4，200g×4；2、表面应有防锈镀层，镀层应色泽均匀，不应有露底、起层、起泡、斑痕或擦伤、划痕等缺陷。3、标称质量值，应标于钩码上表面。4、其它应符合有关标准的规定。</t>
  </si>
  <si>
    <t>常用螺丝连接模型</t>
  </si>
  <si>
    <t>演示常用螺丝连接。外六方、内六角、沉头、圆头螺丝。透明有机玻璃模型，配合教材使用，辅助教学。</t>
  </si>
  <si>
    <t>常用螺纹连接模型</t>
  </si>
  <si>
    <t>螺母规格：M6、M8、M10；方六角、法兰面、蝶形、盖形、方形；垫片规格：6、8、10；平垫片、弹簧垫片；螺纹类型：三角螺纹。</t>
  </si>
  <si>
    <t>常用螺母垫片展示模型</t>
  </si>
  <si>
    <t>演示常用螺丝连接方法，由螺丝连接模型和紧定螺纹连接模型组成。
螺丝连接模型主体为有色和透明有机玻璃合成，外表弧线处理，能够显示各种螺纹及连接内部构造。
连接模型规格：150*60*60mm
螺纹类型：三角螺纹。
螺纹连接的类型：螺栓连接、双头螺栓连接、螺钉连接。
连接方式：夹紧连接、对穿连接、双头连接。
螺纹类型和规格：m8紧定螺钉
螺纹连接的类型：紧定螺纹连接</t>
  </si>
  <si>
    <t>铆、黏、焊接模型</t>
  </si>
  <si>
    <t>演示常用连接方法，依据连接件不同的使用场合实现连接。由铆接模型、黏接模型、焊接模型组成，连接处清晰可察，便于理解固定连接和半固定连接的方法，理解连接方式的多种多样。材质：有机玻璃和金属，配合教材使用，辅助教学。</t>
  </si>
  <si>
    <t>热能发动机（记忆合金发动机）演示器</t>
  </si>
  <si>
    <t xml:space="preserve">本装置由大圆盘，小圆盘，合金丝，亚克力支架组成。探究记忆合金直接使热能变动能。   </t>
  </si>
  <si>
    <t>六角螺母制作套件</t>
  </si>
  <si>
    <t>Φ35*12圆钢1片，两端平面磨床磨平；材料：Q235；用于制作六角螺母，可进行划线、锯削、锉削，钻孔、攻丝、抛光等练习；</t>
  </si>
  <si>
    <t>小铁锤套件</t>
  </si>
  <si>
    <t>16*16*75方钢1根，Φ10㎜*150圆钢1根，材料：Q235；用于制作小铁锤；可进行划线、锯削、锉削，钻孔、攻丝、套丝、抛光等练习；</t>
  </si>
  <si>
    <t>三角架套件</t>
  </si>
  <si>
    <t>30*30*100角铁1根，用于制作三角架，可进行划线、锯削、锉削，弯折、抛光等练习；1个课时完成；</t>
  </si>
  <si>
    <t>练习钢板</t>
  </si>
  <si>
    <t>30*80*5钢板1块，材料：Q235；可进行4种工件的制作；可进行划线、锯削、锉削，抛光等练习；1个课时完成；</t>
  </si>
  <si>
    <t>绘图纸A</t>
  </si>
  <si>
    <t>3#，100张/包</t>
  </si>
  <si>
    <t>绘图纸B</t>
  </si>
  <si>
    <t>4#，100张/包</t>
  </si>
  <si>
    <t>坐标纸A</t>
  </si>
  <si>
    <t>16K，100张/包</t>
  </si>
  <si>
    <t>坐标纸B</t>
  </si>
  <si>
    <t>32K，100张/包</t>
  </si>
  <si>
    <t>红蓝记号笔</t>
  </si>
  <si>
    <t>支</t>
  </si>
  <si>
    <t>钉子</t>
  </si>
  <si>
    <t>各种型号规格、若干、油封</t>
  </si>
  <si>
    <t>螺丝螺母</t>
  </si>
  <si>
    <t>KG</t>
  </si>
  <si>
    <t>钢锯条</t>
  </si>
  <si>
    <t>粗齿4盒（18牙），细齿6盒（24牙）100根/盒；符合GB/T14764。</t>
  </si>
  <si>
    <t>美工刀刀片</t>
  </si>
  <si>
    <t>大号，18*100mm，10片∕盒</t>
  </si>
  <si>
    <t>木砂纸</t>
  </si>
  <si>
    <t>0#～2#各种，符合行业标准。</t>
  </si>
  <si>
    <t>铁板</t>
  </si>
  <si>
    <t>150*100*2mm；钻床、台钻配套耗材。</t>
  </si>
  <si>
    <t>铝板</t>
  </si>
  <si>
    <t>200*300*1mm；钻床、台钻配套耗材。</t>
  </si>
  <si>
    <t>塑料棒</t>
  </si>
  <si>
    <t>直径：15mm；长：150mm；车床加工用。</t>
  </si>
  <si>
    <t>钻头</t>
  </si>
  <si>
    <t>2mm、3mm、4mm、到10mm，共9种规格。</t>
  </si>
  <si>
    <t>砂轮片</t>
  </si>
  <si>
    <t>彩色金属丝</t>
  </si>
  <si>
    <t>直径2mm,红、黄、绿、蓝、黑、金、银7色以上，设计制作灯罩、九连环等金属工艺作品材料</t>
  </si>
  <si>
    <t>米</t>
  </si>
  <si>
    <t>拉铆钉</t>
  </si>
  <si>
    <t>直径￠3mm~￠5mm，100只。</t>
  </si>
  <si>
    <t>合页</t>
  </si>
  <si>
    <t>25mm长，50个/包</t>
  </si>
  <si>
    <t>2.木工展示模型</t>
  </si>
  <si>
    <t>榫卯斗拱模型-唐代</t>
  </si>
  <si>
    <t>唐式南禅寺柱头斗拱模型，榉木+红木材质，可反复拆解组装，高度280mm，底座140*170mm。</t>
  </si>
  <si>
    <t>榫卯斗拱模型-宋代</t>
  </si>
  <si>
    <t>宋式五铺作斗拱模型，榉木+红木材质，可反复拆解组装，高度350mm，底座140*170mm。</t>
  </si>
  <si>
    <t>榫卯斗拱模型-清代</t>
  </si>
  <si>
    <t>清式五踩重昂斗拱模型，榉木+红木材质，可反复拆解组装，尺寸：120*200*370mm。</t>
  </si>
  <si>
    <t>实木创意挂钟</t>
  </si>
  <si>
    <t>榆木年轮片制作，直径240mm。</t>
  </si>
  <si>
    <t>7件套袖珍家具模型</t>
  </si>
  <si>
    <t>1:12 仿真模型，采用实木+竹棒手工制作，桌子长宽高分别约为 105*67*63mm，椅子长宽高分别约为88*40*40mm，坐高38mm。</t>
  </si>
  <si>
    <t>吉普车模型</t>
  </si>
  <si>
    <t>实木吉普车模型，采用榉木制作，外形尺寸不小于 240*90*90mm。</t>
  </si>
  <si>
    <t>马车模型</t>
  </si>
  <si>
    <t>实木马车模型，采用榉木制作，外形尺寸不小于 280*90*120mm。</t>
  </si>
  <si>
    <t>拉线陀螺</t>
  </si>
  <si>
    <t>采用实木榉木制作，每套含陀螺手柄 1 个，陀螺1 个，拉线 1 根。</t>
  </si>
  <si>
    <t>小孩下楼</t>
  </si>
  <si>
    <t>采用实木制作。此为动态模型，卡通木质小人，借助重力从立板上左右摆动滑下，节奏感与趣味性并存，可以激发孩子们的好奇心，争相体验感受，活跃主题气氛。</t>
  </si>
  <si>
    <t>平板车模型</t>
  </si>
  <si>
    <t>实木平板车模型，采用榉木制作，外形尺寸不小于 270*90*80mm。</t>
  </si>
  <si>
    <t>下坡“动”物</t>
  </si>
  <si>
    <t>经典下坡动物系列木艺文创作品，“动”物样式有袋鼠、兔子、大象、机器人等，随机配发。采用实木榉木制作，并配有坡道。</t>
  </si>
  <si>
    <t>平衡蜻蜓</t>
  </si>
  <si>
    <t>采用榉木等制作，每套含蜻蜓 1只，并配有原木桩作为支架，让每一个作品都是独一无二的。</t>
  </si>
  <si>
    <t>独轮车模型</t>
  </si>
  <si>
    <t>实木独轮车模型，采用榉木制作，外形尺寸不小于 230*140*110mm。</t>
  </si>
  <si>
    <t>爬高猴</t>
  </si>
  <si>
    <t>采用榉木+黑胡桃木材，手工制作，左右交替拉绳小猴可借助摩擦力自动攀绳，互动趣味性强，作品创意性强，富有典型性，产品尺寸200*150mm。</t>
  </si>
  <si>
    <t>鲁班锁9件套</t>
  </si>
  <si>
    <t>鲁班锁亦称孔明锁，它起源于中国古代建筑中的榫卯结构。鲁班锁靠其各构件之间凹凸部分啮合装配，结构十分巧妙，拼装时需要仔细观察，认真思考，分析结构。通过把玩体验各式鲁班锁，可以开发智力，提高思维的活跃性，切身感受中国古人的智慧，将我们传统优秀文化发扬光大。本套鲁班锁包含笼中取宝、24 锁、取宝、梅花锁井子锁、六根锁、鲁班球、封锁、心锁、18 罗汉
等。外形尺寸约75*75*75mm。</t>
  </si>
  <si>
    <t>树枝花瓶</t>
  </si>
  <si>
    <t>采用天然树枝及木片制作，配套种植瓶一个，摆在桌面上可以插放水培鲜花、绿植等。</t>
  </si>
  <si>
    <t>石碾模型</t>
  </si>
  <si>
    <t>实木石碾模型，采用榉木制作，外形尺寸不小于 200*110*75mm。</t>
  </si>
  <si>
    <t>小象笔筒</t>
  </si>
  <si>
    <t>小象外形卡通式笔筒，采用榉木实木材质，并搭 配黑胡桃耳朵撞色，形象美观，手感好，孩子们 观看后会有爱上木艺爱上手工的冲动，极大了调 动了学生们的学习兴趣。</t>
  </si>
  <si>
    <t>榫卯带盖收纳盒</t>
  </si>
  <si>
    <t>采用花梨木实木制作，经典指接榫榫卯结构，精细的做工凝聚着中国大国工匠精神。外形尺寸约 200*100*70mm.</t>
  </si>
  <si>
    <t>木船模型</t>
  </si>
  <si>
    <t>实木木船模型，采用榉木制作，外形尺寸不小于300*80*80mm。</t>
  </si>
  <si>
    <t>3.木工基础设备</t>
  </si>
  <si>
    <t>木工车床</t>
  </si>
  <si>
    <t>花盘直径：75mm，刀架长：150mm电机：220V　50Hz  550W，输出转速：三档650~1450Rpm, 产品重量：33公斤 含配件：5件套车刀  4“联动卡盘。1250~2800Rpm, 1600~3800Rpm，最大加转直径：250mm，最大夹持工件长度：450mm。</t>
  </si>
  <si>
    <t>小型木工台锯</t>
  </si>
  <si>
    <t>台锯带滑轮支架，额定输入功率1800W，锯片尺寸：Φ250*Φ15.9*2.8mm40齿，推台前后行程：840mm,空载转速：4500Rpm，左边推台宽度：280mm,右边滑台宽度：210mm（可左右移动），锯片倾斜范围：0-45°，最大切割宽度：680mm(右边靠山到锯片)，520mm(推台靠山到锯片)；主工作台尺寸：650*520mm，切割深度：90°65mm,45°47mm；净重：54kg。</t>
  </si>
  <si>
    <t>木工砂带机</t>
  </si>
  <si>
    <t>电机：220V、50Hz、500W；规格：530mm*410mm*300mm；砂盘直径152mm，转速2950Rpm，砂盘工作台尺寸：158*225mm；砂带规格100*914mm，转速7.6m/s；砂带工作台倾斜范围0-45度。净重24Kg.带出尘口可接吸尘器。</t>
  </si>
  <si>
    <t>台式木工曲线锯</t>
  </si>
  <si>
    <t>电压：220V，额定功率：145w，锯切速度：1400r/min，切割厚度：软木板30mm，硬木板10-20mm，塑料：25-35mm；台面倾斜角度：15-45度，锯条规格：133mm，净重13kg/套，外形尺寸：575*200*370mm。产品特点：1.大功率纯铜永磁电极，动力强劲，无级调速，可实现对不同材料的切割要求；2.橡胶底脚减震消音，机身带排尘口及工具盒；3.工作台可以左倾-15至45度，可以方便进行倾斜角度的锯切；4.产品带安全防护罩，在切割的时候可以有效地防止加工碎屑飞溅伤人。</t>
  </si>
  <si>
    <t>木工带锯机</t>
  </si>
  <si>
    <t>电机：220V、50Hz、350W；规格：435*355*710mm；锯条尺寸：1425*6.35mm*6齿；锯条速度：11.5m/s；切割高度：80mm；工作台尺寸：300*300mm；工作台倾斜范围：0-45°；排风口直径：内40mm，外45mm；净重：17kg。</t>
  </si>
  <si>
    <t>木工压刨机</t>
  </si>
  <si>
    <t>电机：220V、50Hz、1500W；规格：600*355*460mm；进料速度：8m/min，最大刨削长度：127mm，最大刨削宽度：318mm，单次刨削深度：2.5mm；可刨削木板范围：5-150mm；空载转速：9000Rpm，，净重：38kg。</t>
  </si>
  <si>
    <t>台钻</t>
  </si>
  <si>
    <t>电机：220V、50Hz、350W；空载转速：460-2480Rpm；钻头夹持直径1.5-13mm，主轴行程：60mm，工作台尺寸：200*200mm，净重28kg。</t>
  </si>
  <si>
    <t>木工集尘器</t>
  </si>
  <si>
    <t>电机：220V、50Hz、1100W；空载转速：20000Rpm；排量：3.1m³/min；顶部安装孔尺寸：Φ8-650*350mm，进风口外径：Φ100mm；尺寸：高68cm,直径37cm,净重12kg。</t>
  </si>
  <si>
    <t>手持式木工电刨</t>
  </si>
  <si>
    <t>木工电刨，额定电压220V，额定功率50HZ，输出功率1000W,铝合金底板、机体，底板尺寸28.5*7.5cm，产品尺寸28.5*18cm,200度耐高温全铜电机，底板带导流槽。</t>
  </si>
  <si>
    <t>4.学生分组设备</t>
  </si>
  <si>
    <t>桌面台锯</t>
  </si>
  <si>
    <t>1、可以具备：圆盘锯、钻、磨、抛光、开孔等功能，不用改变结构，就可以实现一机多能，方便省事。
2、使用电源适配器，输入为直流安全电压，电压7档可调：DC12V-24V。最大功率：96W。马达最高转速：6500转/分钟。
3、整体铝合金材质，表面磨砂氧化处理，装有透明亚克力安全防护板。整机外形尺寸：240×240×109mm，台面尺寸：200×240mm。最大切割厚度：29mm，可切割硬木、塑料、铝、铜、铁、钢等。台面标有双刻度，可调节的铝合金靠山，具有可调的角度推尺，可实现精确地切割。钻夹头夹持范围：1.5-10mm。
4、含：多功能锯片1片、高速钢切割片1片、金刚石锯片0.3和0.4各一片、砂盘一套、开孔器3个、内六角扳手若干。</t>
  </si>
  <si>
    <t>大功率弓形臂金属线锯床</t>
  </si>
  <si>
    <t>线锯床特点：特点：机床采用马力更强大的电机，马达箱和主轴箱为联体结构，机床主要零件：如主轴箱，中间块，线锯基座，线锯盒，马达风叶，齿轮，线锯台,连接块等零件都采用金属材料，有皮带保护盖松。1、经过特殊设计,安全不伤手,就算锯齿碰到皮肤,也只会引起轻微的振动,不会割伤。2、可以直线,曲线任意切割。技术参数：                                            1、马达转速：12000转/分钟(可选配20000转/分钟)。2、输入电压/电流/功率：12VDC/5A/60W。3、工作台面积：90mm x 90mm。                       4、线锯床最大的切锯深度硬木为 4mm、三夹板为7mm、软木为18mm、薄铝片为0.5mm、有机玻璃为2mm。5、变压器具有过电流，过压，过热保护。6, 具有弓形臂，弓形臂及固定件等主要部件的材料是用金属制成，增加了弓形臂后锯条耐用性大幅提高。</t>
  </si>
  <si>
    <t>大功率金属微型线锯床</t>
  </si>
  <si>
    <t>线锯床特点：特点：机床采用马力更强大的电机，马达箱和主轴箱为联体结构，机床主要零件：如主轴箱，中间块，线锯基座，线锯盒，马达风叶，齿轮，线锯台,连接块等零件都采用金属材料，有皮带保护盖松。1、经过特殊设计,安全不伤手,就算锯齿碰到皮肤,也只会引起轻微的振动,不会割伤。2、可以直线,曲线任意切割。技术参数：                                            1、马达转速：12000转/分钟(可选配20000转/分钟)。2、输入电压/电流/功率：12VDC/5A/60W。3、工作台面积：90mm x 90mm。                       4、线锯床最大的切锯深度硬木为 4mm、三夹板为7mm、软木为18mm、薄铝片为0.5mm、有机玻璃为2mm。5、变压器具有过电流，过压，过热保护。</t>
  </si>
  <si>
    <t>大功率金属分度钻床</t>
  </si>
  <si>
    <t>分度钻床特点：机床采用马力更强大的电机，马达箱和主轴箱为联体结构。机床主要零件：如主轴箱，钻床摇臂，长机座，短机座、大小滑块，马达风叶，连接块，分度定位器，齿轮等都采用金属材料松1、配合分度盘使用，可以对圆形工件进行等分钻孔加工。2、分度盘上有三组圆周等份分布的小孔，分别是36、40、48个小孔.可以根据实际需要选择分度孔。技术参数：                                                      1、马达转速：12000转/分钟(可选配20000转/分钟)。2、输入电压/电流/功率：12VDC/5A/60W。3、加工材料：木材、工程塑料、软金属(金、银、铜、铝等)。4、三爪夹盘可夹持工件的最大直径为50mm。5、滑块行程：Z轴32mm，Y轴32mm ，X轴145mm6、变压器具有过电流，过压，过热保护。7、手轮具有0.02mm精度的刻度线，增加机床加工工件的精确度8,精度0.07mm。</t>
  </si>
  <si>
    <t>大功率金属微型木车床</t>
  </si>
  <si>
    <t>木车床特点：机床采用马力更强大的电机，马达箱和主轴箱为联体结构，机床主要零件：如主轴箱，马达风叶，尾座，长机座，大滑块，木车刀座，连接块，齿轮等都采用金属材料，有皮带保护盖松。1.软木、硬木均可加工,可随心所欲创作造型。2.可以使用三爪夹盘或夹头（1~6mm）夹持工件，木车床的中心高25mm，中心距135mm。技术参数：                                                 1、马达转速：12000转/分钟(可选配20000转/分钟)。2、输入电压/电流/功率：12VDC/5A/60W。3、加工材料最大直径：45mm。           4、加工材料长度：135mm。                      5、加工材料：木材、工程塑料、软金属(金、银、铜、铝等)。6. 变压器具有过电流，过压，过热保护。手轮具有0.02mm精度的刻度线，增加机床加工工件的精确度7,精度0.07mm。</t>
  </si>
  <si>
    <t>大功率金属微型钻床</t>
  </si>
  <si>
    <t>特点：机床采用马力更强大的电机，马达箱和主轴箱为联体结构。机床主要零件：如主轴箱，长机座，短机座、大小滑块，马达风叶，连接块，钻床摇臂，钻台面，齿轮等都采用金属材料松。适用加工：木料，软金属（铜，铝等），有机玻璃 ，塑胶等。                                 技术指标：1、马达转速：12000转/分钟(可选配20000转/分钟)，2、输入电压/电流/功率/：12VDC/5A/60W3、Y、Z轴滑块行程：32mm4、X轴滑块行程：145mm5、夹头：1-6mm 6、钻台面尺寸：123~100mm7、加工材料：木质塑料,软金属(金、银、铜、铝等)8、手轮具有0.02mm精度的刻度线，增加机床加工工件的精确度9,精度0.07mm。</t>
  </si>
  <si>
    <t>大功率金属微型砂磨机</t>
  </si>
  <si>
    <t>砂磨机特点: 机床采用马力更强大的电机，马达箱和主轴箱为联体结构。机床主要零件：如主轴箱，长机座，钻台面，马达风叶，连接块，齿轮，砂纸盘等都采用金属材料，机床的左边装有砂轮，有砂轮罩松。1.可以用来抛光、打磨,也可以手持进行各种角度研磨。2.中心高25mm，砂纸粒度一般为100＃，可根据不同的工件及加工表面要求选择砂纸。技术参数：1、马达转速：12000转/分钟(可选配20000转/分钟)。2、输入电压/电流/功率：12VDC/5A/70W。  3、工作面积：123 x 100mm。4、加工材料：木材、工程塑料、软金属(金、银、铜、铝等)。5. 变压器具有过电流，过压，过热保护</t>
  </si>
  <si>
    <t>5.木工配套工具</t>
  </si>
  <si>
    <t>木工工具箱</t>
  </si>
  <si>
    <t>木工工具产品配备参数：1、钢卷尺1个：5m钢卷尺，工程塑料透明外壳，抗摔，喷塑尺带，刻度清晰，活动尺钩，自动归零，带刹车功能；2、木工凿1个：12mm，塑柄，通体穿心，耐敲击，凿体采用优质45号钢淬火，刃口锋利，强度高，凿体长度205mm；3、螺丝刀1把：4寸十字，总长200mm，刀杆6*100mm，双色防滑手柄，刀头热处理加硬，带磁性；4、螺丝刀1把：4寸一字，总长200mm，刀杆6*100mm，双色防滑手柄，刀头热处理加硬，带磁性；5、水平尺1个：鱼雷式，ABS尺身228mm长，三水泡，可横向、纵向、45°三种测量；6、木工锉1个：8寸，全长305mm，锉体长200mm，双色防滑胶柄，中齿，优质轴承钢锻造；7、剪刀1把：长度210mm，多用途剪刀，不锈钢剪体，外壳采用工程塑料包塑，强度高，防磨手；8、勾刀1把：ABS刀身，不含刀片刀身长度140mm，刀片固定后全长162mm/用于切割有机玻璃板、薄形木板等，可悬挂后盖内含2片备用刀片；9、钢丝钳1把：6寸钢丝钳，全长160mm，PVC双色柄，采用45#碳钢精工锻造，钳口淬火热处理，双面精抛处理；10、美工刀1把：全长170mm通用美工刀，带刹车，手柄防滑设计；11、G形木工夹2个：2寸焊接木工夹，加厚钢板，不断裂，广泛用于夹持木工作业木料等；12、直角尺1个：铝合金底座长度110mm，不锈钢尺板长度305m，90度角度，表面蚀刻工艺，刻度清晰；13、油石1块：6寸（150*50*25mm），粗细双面油石，适于修磨木工凿子、木工刨、雕刻刀等；14、折叠锯1把：ABS锯柄长180mm，SK5材质锯片长140mm，三面开刃，刃口淬火热处理，锯切锋利；15、羊角锤1把：锤头重500g，整体重620g钢管柄，锤头淬火热处理，硬度高，柄为无缝钢管设计，强度高，不开裂，不掉头，手柄套胶套，防震，抗磨；16、木工刨1个：110*45*30mm迷你型刨子，硬木刨床，合金钢刨刀，刀宽30mm，适合木制小件的修刨、修边等；17、木工铅笔1支：木工专用，黑色；18、鸟刨1把：全钢型鸟刨，刨体长度205mm,刨刀淬火热处理，已开刃，适于刨削小型木料，操作简单，易学易掌握；19、墨斗1个：全封闭式手卷墨斗，加长墨线，工程塑料外壳，强度高,，带墨汁1瓶；20、钻头套装支：高速钢麻花钻头，1-6mm各1支共12支，独立收纳盒115*75*10mm；21、产品说明书1份：工具介绍说明书1份；22、工具箱1个：中空吹塑工具箱，尺寸450*340*90mm，实现本套工具的定点定位存放，加厚型，抗摔防水；</t>
  </si>
  <si>
    <t>制作工具</t>
  </si>
  <si>
    <t>1.拉花锯1把:精钢表面镀烙锯弓，锯梁长度190mm，最大锯深105mm，工程塑料防滑手柄长120mm，尾端可小物件存储，蝶形锁固螺丝，可快速调整及更换锯条，适用130mm锯条；2.拉花锯锯条3支:长度130mm，铝木铜通用多面锯条；3.迷你锤 1把:0.25KG钢制羊角锤吗，全长155mm，软胶包塑防滑手柄；4.钢丝钳1把:45#钢5寸钢丝钳，全长120mm，双色包胶防滑手柄，钳身带有复位弹簧；5.尖嘴钳1把:45#钢5寸尖嘴钳，全长120mm，双色包胶防滑手柄，钳身带有复位弹簧；6.斜口钳1把:45#钢5寸斜口钳，全长110mm，双色包胶防滑手柄，钳身带有复位弹簧；7.热熔胶枪1把:220V 20w热熔胶枪，独立电源开关，不锈钢支架，适用7mm热熔胶棒；8.打磨机1件:金属磨砂机身，输入电压3-12V，功率6-24W，最高转速13000转，三爪夹头，夹持范围0.3-4mm，尾端扳手开关及电源接口，无极调速电源，输入电压110-240V,输出电压3-12V，9.夹头扳手1个:与打磨机配套；10.钻头10支:0.8/1/1.2/1.5/1.9/2/2.2/2.5/2.8/3mm钻头各1支11.打磨配件1套:砂轮磨头、树脂切割片、双网切割片、砂纸片、羊毛磨头、电磨刷头、研磨膏、砂纸圈等共150件12.多用平口钳1件:铝合金材质，强身尺寸105*60*35mm，夹持范围0-53mm，配56mm夹持块2个，竹节夹持头4个；13.什锦锉 6支:5*180什锦锉6支，平扁锉：总长180mm，60mm双色包胶手柄，工作面75*10mm，圆锉：总长180mm，60mm双色包胶手柄，工作面75*6mm，方锉：总长180mm，60mm双色包胶手柄，工作面75*5.5mm，半圆锉：总长180mm，60mm双色包胶手柄，工作面75*10mm，三角锉：总长180mm，60mm双色包胶手柄，工作面75*6mm，尖扁锉：总长180mm，60mm双色包胶手柄，工作面75*9.5mm，14.木刻刀5把:木质手柄100*12mm，碳钢材质刀头，平口、斜口、三角、大半圆、小半圆各1支15.一字螺丝刀1把:3寸一字，总长160mm，双色包胶按摩防滑手柄，刀杆5*75mm，刀头热处理加硬，带磁性；16.十字螺丝刀1把:3寸十字，总长160mm，双色包胶按摩防滑手柄，刀杆5*75mm，刀头热处理加硬，带磁性；17.美工刀1把:全长170mm通用美工刀，带刹车，手柄防滑设计；18.剪刀1把:无刃、圆头，总长度160mm；19.尖头镊子1把:加厚不锈钢防静电尖头镊子，全长135mm；20.弯头镊子1把:加厚不锈钢防静电弯头镊子，全长120mm；21.铝合金笔刀1把:合金防滑手柄、刀柄尺寸115*8mm，金属旋头，塑制笔帽；22.铝合金笔刀刀片3片:11号锰钢刀头，塑盒包装23.切割垫板1张:A4双面PVC切割垫板（300*220mm），双面多功能标尺网格线印刷清晰，圆角设计使用安全；24.打磨条1支:100/180目双面打磨条，尺寸178*19*4mm；25.分离器1个 :刀式分离器，钢制刀身，塑制刀柄，尺寸：115*17*7.2mm；26.模型胶水1瓶:10ml模型专用胶；27.勾刀1把:ABS刀身，刀身长度140mm，刀片固定后全长162mm，可悬挂后盖内含2片备用刀片；28.打孔器1把:手握式6mm不锈钢打孔器，底部配有纸屑收集槽；29.订书机1台:钢制机身，防滑底座，双模式旋转钉板，，整机尺寸115*35*54mm；30.订书钉1盒:1000枚，24/6订书钉，纸盒包装；31.胶棒5支:高粘树脂7*190mm热熔胶棒；32.白乳胶1瓶:30ml手工白乳胶33.花边剪1把:130mm塑制剪身，50mm铁质剪头；34.小锤1把:13*50mm两用锤头，10*145mm金属锤把，锤头整体镀铜防锈处理；35.直尺1把:300mm塑制直尺，最小刻度1mm，标尺印刷清晰；36.收纳盒1件:125*65*21.5mm塑制盒体，10格可活动隔片；37.零件盒 1件:115*85*28塑制盒体，用于配件的收纳；38.吹塑盒1件:中空吹塑工具箱，尺寸450*340*90mm，实现本套工具的定点定位存放，加厚型，抗摔防水；</t>
  </si>
  <si>
    <t>手摇钻</t>
  </si>
  <si>
    <t>1/4英寸木工手摇钻，铸钢材质，可夹持0.6-6mm麻花钻头。配1、1.5、3、6麻花钻头。</t>
  </si>
  <si>
    <t>老式手牵钻</t>
  </si>
  <si>
    <t>全长40cm，把手内有轴承，旋转省力，钻夹头夹持范围1.5-10mm。</t>
  </si>
  <si>
    <t>手持电钻</t>
  </si>
  <si>
    <t>16.8V直流手持电钻，一电一充，最大夹持直径10mm。</t>
  </si>
  <si>
    <t>木工凿</t>
  </si>
  <si>
    <t>榉木手柄带紧箍平凿，6/8/10/12/16/19/25/32/38mm，9个型号平凿各1把。</t>
  </si>
  <si>
    <t>木工雕花凿</t>
  </si>
  <si>
    <t>荷木手柄12件套木工雕花凿,镀镍圈,雕花凿刀体长度:100MM,刃口材质:65猛(弹簧钢),每个刃口套一个小塑袋,1/4"小平口/圆口/单斜/双斜/缺口/小尖/弯钩,3/8"三角,5/8"大半圆,1/2"中半园,3/8"小半园,1/2"大平口。</t>
  </si>
  <si>
    <t>木工雕刻刀</t>
  </si>
  <si>
    <t>优选SK5合金刀头，平圆口/三角/小半圆/中半圆/针刀/月亮弯/小斜口/大斜口/尖刀/大平口/小平口，12个型号为1套。</t>
  </si>
  <si>
    <t>半圆凿</t>
  </si>
  <si>
    <t>榉木手柄带紧箍半圆凿，6/8/10/12/16/19/25/32/38mm，9个型号半圆凿各1把。</t>
  </si>
  <si>
    <t>U型锯</t>
  </si>
  <si>
    <t>全长26cm，宽11cm，不锈钢锯架，橡胶手柄。锯身可调，适用于不同长度的锯条。</t>
  </si>
  <si>
    <t>U型锯锯条</t>
  </si>
  <si>
    <t>长13cm，螺旋锯齿，U型锯适用锯条。</t>
  </si>
  <si>
    <t>木工框锯</t>
  </si>
  <si>
    <t>45cm*27cm，传统红木/青岗木木工锯，锯身松紧可调。</t>
  </si>
  <si>
    <t>板锯</t>
  </si>
  <si>
    <t>全长40cm，黑色漆面锯身。</t>
  </si>
  <si>
    <t>木工刀锯</t>
  </si>
  <si>
    <t>塑料手柄，全长38cm,锯片长度21cm,宽度3cm。</t>
  </si>
  <si>
    <t>双面快速锯</t>
  </si>
  <si>
    <t>塑料手柄，全长58cm,锯片长度25cm,宽度7.5cm,双面锯齿。</t>
  </si>
  <si>
    <t>斜锯柜</t>
  </si>
  <si>
    <t>ABS塑料材质，内尺寸350*100*65mm，配有固定螺丝孔，可锯直线、45度直角、22.5度角。</t>
  </si>
  <si>
    <t>件</t>
  </si>
  <si>
    <t>木工长刨</t>
  </si>
  <si>
    <t>350*60*45mm,红木材质，可组装拆卸，刨刀180*44mm。</t>
  </si>
  <si>
    <t>木工中刨</t>
  </si>
  <si>
    <t>280*60*45mm,红木材质，可组装拆卸，刨刀180*44mm。</t>
  </si>
  <si>
    <t>木工短刨</t>
  </si>
  <si>
    <t>180*60*45mm，红木材质，可组装拆卸，刨刀180*44mm。</t>
  </si>
  <si>
    <t>黄金木锉刀</t>
  </si>
  <si>
    <t>专业级黄金木工锉三件套：8寸、10寸、12寸各1个。</t>
  </si>
  <si>
    <t>什锦锉</t>
  </si>
  <si>
    <t>专业级黄黑柄什锦锉，规格5*180mm,平扁、四方、三角、半圆、圆形、尖扁、椭圆、圆角、单面、刀形各1支。</t>
  </si>
  <si>
    <t>细齿木工锉</t>
  </si>
  <si>
    <t>专业级8寸细齿木工锉三件套：扁锉、半圆锉、圆锉各1把。</t>
  </si>
  <si>
    <t>直尺</t>
  </si>
  <si>
    <t>1000mm、500mm精品加厚塑料直尺。</t>
  </si>
  <si>
    <t>大三角板</t>
  </si>
  <si>
    <t>500mm榉木三角板一对。</t>
  </si>
  <si>
    <t>量角器</t>
  </si>
  <si>
    <t>500mm木制量角器。</t>
  </si>
  <si>
    <t>90°直角尺</t>
  </si>
  <si>
    <t>300mm宽座铝合金角尺，重量约160g。</t>
  </si>
  <si>
    <t>45°角尺</t>
  </si>
  <si>
    <t>180mm铝合金三角尺，重量约190g。</t>
  </si>
  <si>
    <t>丁字尺</t>
  </si>
  <si>
    <t>1000mm丁字尺。</t>
  </si>
  <si>
    <t>卷尺</t>
  </si>
  <si>
    <t>最大测量长度5m，尺面宽1.6cm，尺壳TPR包胶设计，防摔耐磨。</t>
  </si>
  <si>
    <t>过线尺</t>
  </si>
  <si>
    <t>尺身为铝合金材质，集T型划线、直角尺、量角器、燕尾榫、圆形孔、平行线、圆孔定位，七大功能于一身，0-150mm刻度尺，0-60mm水平划线尺、2-55mm平行划线定位孔，0-90度角度尺、2-10mm钻头固定孔，1：7、1：5两个燕尾榫比例等。</t>
  </si>
  <si>
    <t>木折尺</t>
  </si>
  <si>
    <t>2米10折木折尺，每折长200mm。</t>
  </si>
  <si>
    <t>墨斗</t>
  </si>
  <si>
    <t>新型塑料自动墨斗。</t>
  </si>
  <si>
    <t>墨汁</t>
  </si>
  <si>
    <t>100g，配合墨斗使用。</t>
  </si>
  <si>
    <t>瓶</t>
  </si>
  <si>
    <t>木工笔</t>
  </si>
  <si>
    <t>长175mm，红杆黑芯，椭圆形截面，专业级木工铅笔。</t>
  </si>
  <si>
    <t>桌虎钳</t>
  </si>
  <si>
    <t>80mm。</t>
  </si>
  <si>
    <t>单手柄直角夹</t>
  </si>
  <si>
    <t>材质：铝合金压铸钳体；单手柄，摆鄂式，钳口转动可调，尺寸规格：最大张度约70mm,钳口宽度约90mm,钳口深度约35mm。</t>
  </si>
  <si>
    <t>双手柄直角夹</t>
  </si>
  <si>
    <t>材质：铝合金压铸钳体；双手柄，摆鄂式，钳口转动可调，尺寸规格：最大张度约65mm,钳口宽度约70mm,钳口深度约28mm。</t>
  </si>
  <si>
    <t>木工快速夹</t>
  </si>
  <si>
    <t>8寸 开口尺寸200mm。</t>
  </si>
  <si>
    <t>10 开口尺寸250mm。</t>
  </si>
  <si>
    <t>12寸 开口尺寸300mm。</t>
  </si>
  <si>
    <t>18寸 开口尺寸450mm。</t>
  </si>
  <si>
    <t>木工G形夹</t>
  </si>
  <si>
    <t>3寸  最大开口：75MM    重量：0.5KG。</t>
  </si>
  <si>
    <t>5寸  最大开口：125MM  重量：0.85KG。</t>
  </si>
  <si>
    <t>10寸 最大开口：250MM  重量：2.05KG。</t>
  </si>
  <si>
    <t>木工A字夹</t>
  </si>
  <si>
    <t>2寸、3寸、4寸、6寸、9寸塑料柄木工A字夹各1个。</t>
  </si>
  <si>
    <t>操作垫板</t>
  </si>
  <si>
    <t>A2切割垫板、高密度自愈垫板。</t>
  </si>
  <si>
    <t>羊角锤</t>
  </si>
  <si>
    <t>锤头500g，全钢锻造，抛光处理。硬木手柄，嵌入牢固。总长300mm左右。</t>
  </si>
  <si>
    <t>锤头250g，全钢锻造，抛光处理。硬木手柄，嵌入牢固。总长300mm左右。</t>
  </si>
  <si>
    <t>榉木木工锤</t>
  </si>
  <si>
    <t>榉木材质，长度24.5cm,重量180g。</t>
  </si>
  <si>
    <t>橡胶锤</t>
  </si>
  <si>
    <t>400g纤维包塑柄橡胶锤。</t>
  </si>
  <si>
    <t>斧子</t>
  </si>
  <si>
    <t>长35cm，锤头宽14cm，斧刃长10cm。锤头由优质高碳钢精工锻造而成，斧刃开刃，配有安全刃套斧柄采用环保型橡胶材料制成。</t>
  </si>
  <si>
    <t>热熔胶枪</t>
  </si>
  <si>
    <t>功率≥60W，工作温度180-200°，带线插电使用。</t>
  </si>
  <si>
    <t>热熔胶棒</t>
  </si>
  <si>
    <t>配套热熔胶枪，1箱约10kg。</t>
  </si>
  <si>
    <t>钢丝钳</t>
  </si>
  <si>
    <t>6寸</t>
  </si>
  <si>
    <t>尖嘴钳</t>
  </si>
  <si>
    <t>螺丝刀</t>
  </si>
  <si>
    <t>十字螺丝刀，3寸、4寸、6寸各1个。</t>
  </si>
  <si>
    <t>一字螺丝刀，3寸、4寸、6寸各一个。</t>
  </si>
  <si>
    <t>尼龙毛刷</t>
  </si>
  <si>
    <t>2 寸，加密尼龙毛，塑料柄，光滑无毛刺。</t>
  </si>
  <si>
    <t>木工白胶</t>
  </si>
  <si>
    <t>500ml 瓶装专用木工白乳胶，木料粘接必备。</t>
  </si>
  <si>
    <t>木工速干胶</t>
  </si>
  <si>
    <t>20ml 瓶装 401 专用木工速干胶，木料粘接必备。</t>
  </si>
  <si>
    <t>快速捆绑带</t>
  </si>
  <si>
    <t>绑带规格25mm*4000mm，角夹持片4个，手柄1个。</t>
  </si>
  <si>
    <t>橡皮筋</t>
  </si>
  <si>
    <t>木工专用超强橡皮筋，周长100/160/200/320/400mm，5个规格共1000条，用于粘合时的捆绑固定。</t>
  </si>
  <si>
    <t>6.木工制作材料</t>
  </si>
  <si>
    <t>木工拼装材料包</t>
  </si>
  <si>
    <t>全实木材质，木质结构均匀手感细腻不伤手，可组装成立体卡通模型：木马、飞机、卡车、推车、摇摇椅、鸟窝、木椅等不少于8种模型。尺寸：120*100*60mm，练习学生的基础木工拼装能力，提高学生对传统木工结构认知及学生动手能力。带制作图稿说明书</t>
  </si>
  <si>
    <t>木工制作材料包</t>
  </si>
  <si>
    <t>鲁班锁制作：20×20×100mm实木条7根、制作图纸1份、制作说明书1份；
七巧板制作：120*120mm工艺板1张，120*120mm七巧板图案工艺板1张，速干胶水1瓶，打磨棒1支，6色水粉颜料1套，制作说明书1份；
梳子：材质：红花梨木，尺寸：12×6×1cm，开齿半成品；
发簪：材质：红花梨木材质，尺寸：长20cm，厚度1cm，切割半成品。</t>
  </si>
  <si>
    <t>木工切割练习材料表</t>
  </si>
  <si>
    <t>木工切割练习材料包产品配备参数：材质：橡木，尺寸：275×170×20mm，熊猫一家（熊猫爸爸128×150×20mm、熊猫妈妈110×130×20mm。熊猫宝宝56×62×20mm），白兔一家（兔爸爸128×145×20mm、兔妈妈119×135×20mm、兔宝宝78×85×20mm、58×66×20mm），小狗一家（狗爸爸130×140×20mm、狗妈妈98×125×20mm、狗宝宝70×92×20mm），图案印刷清晰，线路明确，收纳盒包装。</t>
  </si>
  <si>
    <t>木工练习套装</t>
  </si>
  <si>
    <t>纯实木材质非插接木拼装压合木：200×180×10mm是实木板1块、200×180×5mm是实木板1块、100×180×10mm是实木板2块、100×180×5mm是实木板2块、50×180×10mm是实木板2块、50×180×5mm是实木板2块、20×20×180mm实木方木棒3根、15×15×180mm实木方木棒3根、10×10×180mm实木方木棒3根、5×5×180mm实木方木棒5根、20mm×180mm圆木棒2根、15mm×180mm圆木棒2根、10mm×180mm圆木棒2根、5mm×180mm圆木棒5根、10mm×100mm圆木片2块、5mm×50mm圆木片6片、30×30×30mm方木块6块、20×20×20mm方木块6块，直径25mm木球6个、直径20mm木球6个、直径15mm木球6个、专用纸箱包装</t>
  </si>
  <si>
    <t>榉木圆棒</t>
  </si>
  <si>
    <t>直径10mm,长度1000mm,榉木圆棒</t>
  </si>
  <si>
    <t>直径30mm,长度1000mm,榉木圆棒</t>
  </si>
  <si>
    <t>榉木方</t>
  </si>
  <si>
    <t>尺寸：50*50mm，长500mm。</t>
  </si>
  <si>
    <t>松木板</t>
  </si>
  <si>
    <t>厚度12mmcm拼接松木板，尺寸600*1200mm。</t>
  </si>
  <si>
    <t>厚度15mm拼接松木板，尺寸600*1200mm。</t>
  </si>
  <si>
    <t>厚度18mm拼接松木板，尺寸600*1200mm。</t>
  </si>
  <si>
    <t>橡胶木板</t>
  </si>
  <si>
    <t>厚度12mm拼接松木板，尺寸600*1200mm。</t>
  </si>
  <si>
    <t>厚度30mm拼接松木板，尺寸600*1200mm。</t>
  </si>
  <si>
    <t>厚度40mm拼接松木板，尺寸600*1200mm。</t>
  </si>
  <si>
    <t>7.防护用品</t>
  </si>
  <si>
    <t>围裙</t>
  </si>
  <si>
    <t>挂肩膀式，浅灰色，加厚涤棉帆布，带杂物兜 2 个，大小排列插袋 7个，可调节肩带，带束腰系带，穿戴简单方便，易清洗，防静电，不沾木屑、灰尘。</t>
  </si>
  <si>
    <t>涤棉帆布材质，带松紧紧口型。</t>
  </si>
  <si>
    <t>帽子</t>
  </si>
  <si>
    <t>带沿防护劳保帽，涤棉帆布材质，带松紧调节。</t>
  </si>
  <si>
    <t>顶</t>
  </si>
  <si>
    <t>口罩</t>
  </si>
  <si>
    <t>一次性无纺布口罩，符合国家行业标准，三层防尘过滤，50 只每盒。</t>
  </si>
  <si>
    <t>护目镜</t>
  </si>
  <si>
    <t>透明 PC 防冲击护目镜。</t>
  </si>
  <si>
    <t>付</t>
  </si>
  <si>
    <t>13 针无尘涂掌白色 PU 防滑手套，松紧舒适，12 付/包，9 号码，适于成人及高年级学生使用。</t>
  </si>
  <si>
    <t>34.通用技术电子电工室（预埋电插座）</t>
  </si>
  <si>
    <t>仪器设备</t>
  </si>
  <si>
    <t>EWB电子工作平台</t>
  </si>
  <si>
    <t>电子工作台EWB是电子线路分析和设计的计算机仿真软件，是基于PC平台的电子电路设计软件,软件具备自动化程度高、功能完善、运行速度快等优点,而且操作界面友好,有良好的数据开放性和互换性。</t>
  </si>
  <si>
    <t>protel99se基础实例教程</t>
  </si>
  <si>
    <t>protel99se计算机电路辅助设计软件的教程，有电路图线路板绘制过程详细介绍和使用介绍，含光盘，光盘里含有可以实际操作的protel99se学习版软件，并且有线路图元件库和1：1的PCB板元件库。</t>
  </si>
  <si>
    <t>套袖围裙</t>
  </si>
  <si>
    <t>含围裙、套袖，微防水材质制服呢（DTY涤纶低弹丝），面料柔软、抗皱性好、耐磨耐洗。</t>
  </si>
  <si>
    <t>电工工具箱</t>
  </si>
  <si>
    <t>吹塑盒规格470*350*110mm，工具需定点定位，方便使用和管理。含22种必备常用工具。工具包括：电工胶布，5m，1卷；按摩柄螺丝批，6*100mmPH2#（十字一字各一），2把；按摩柄螺丝批，3*75mmPH1#，（十字一字各一），2把；按摩柄螺丝批，5*75mmPH0#（十字一字各一），2把；钢卷尺，5m，1把；吸锡器，铝塑吸锡泵，1个；剥线钳，磨齿剥线钳、剥线经0.6-2.6mm，1把；刷子，软毛刷，1把；焊锡丝，1.0mmFLNX2.0%，1卷；迷你钢锯，1把；测电笔，氖管，1支；活动扳手，8”，1把；羊角锤，0.25KG铁柄，1把；钢丝钳，6”，1把；尖嘴钳，6"，1把；斜口钳，6"，1把；数显万用表，DT830B数字，1台；精密螺丝批，PH00PH0-3.0-2.0-1.2，6把/套；电烙铁，30W，1把；美工刀，包胶，1把；烙铁架，1付。</t>
  </si>
  <si>
    <t>放大镜</t>
  </si>
  <si>
    <t>带灯，观察小元件和电路用</t>
  </si>
  <si>
    <t>静电手环</t>
  </si>
  <si>
    <t>满足某些元件焊接时的防静电要求</t>
  </si>
  <si>
    <t>集成电路起拔器</t>
  </si>
  <si>
    <t>更换集成电路工具</t>
  </si>
  <si>
    <t>手摇绕线机</t>
  </si>
  <si>
    <t>双速，指针计数</t>
  </si>
  <si>
    <t>宽口镊</t>
  </si>
  <si>
    <t>用于刮除漆包线绝缘漆</t>
  </si>
  <si>
    <t>通针</t>
  </si>
  <si>
    <t>每盒8种规格，有手柄，不锈钢空芯针，不沾锡，用于焊接拆卸电子元器件脚。</t>
  </si>
  <si>
    <t>220V，60W，11mm～11.5mm白色热熔胶用，安全符合国家标准</t>
  </si>
  <si>
    <t>塑料焊枪</t>
  </si>
  <si>
    <t>热风型，可调温，金属风叶，三线插头，</t>
  </si>
  <si>
    <t>接线板</t>
  </si>
  <si>
    <t>供教学演示设备用，6座6米线</t>
  </si>
  <si>
    <t>教学数字示波器</t>
  </si>
  <si>
    <t>双综，每通道带宽25MHz；衰减有50V档位以便于大信号观察，垂直自动跟踪，扫描自动跟踪，全自动跟踪 高清晰彩色液晶显示，屏幕时钟显示，数字直读被测波形参数，可捕捉、锁住并存储波形。含有使用培训。</t>
  </si>
  <si>
    <t>学生模拟示波器</t>
  </si>
  <si>
    <t>1.扫描开关采用数字编码开关，2.Y偏转灵敏度高，量程宽，漂移小。3.能对电压和频率作定量测量。4.要有能准确读出电压信号，电压最高灵敏度为10mV/div以上的垂直偏转旋钮（伏/格选择）；5.要有能准确读出信号频率的扫描偏转系数旋钮（时基/格选择）；6.带宽：DC～10MHz(3db)，7.含有使用培训</t>
  </si>
  <si>
    <t>数显恒温二合一焊台</t>
  </si>
  <si>
    <t>功率750W,整机由热风拆焊台和电焊台构成多功能一体化集成拆焊维修系统，单片微电脑芯片统一控制，保证热风台和焊台温度精确稳定，有直观的故障显示功能，防静电。</t>
  </si>
  <si>
    <t>函数发生器</t>
  </si>
  <si>
    <t>数字频率计和计数器功能：内置线性／对数扫频功能：所有端口具有短路和抗输入电压保护功能：输出波形：正弦波、方波、三角波。</t>
  </si>
  <si>
    <t>晶体管图示仪</t>
  </si>
  <si>
    <t>1.不需要外接示波器，就可以直接图示测量半导体器件的各种特性曲线和半导体器件的静态参数；2.能在不损坏器件的情况下，测量电压为500V以上的半导体器件的极限参数；3.有晶体管双簇显示，可以同时对两个晶体管进行对比测量。4,阶梯电压有每级2V，阶梯电流有每级100ma。</t>
  </si>
  <si>
    <t>LCR测试仪</t>
  </si>
  <si>
    <t>1.可以测量频率，可以分别用100hz—10Khz四档频率测量电阻、电感、电容品质因素和损耗角，以比较不同频率下参数的区别；2.量程：电感2mH—1H,电容2000pF—10mF,电阻20-10M,频率000-999自动,电容品质000-999自动,损耗角±90；</t>
  </si>
  <si>
    <t>超声波清洗机</t>
  </si>
  <si>
    <t>内槽容积不小于1800ml，教学中清洁处理小型线路板或电子元器件，同时作为学生对超声清洗的认知和应用载体。</t>
  </si>
  <si>
    <t>直流稳压电源</t>
  </si>
  <si>
    <t>双路数显0-30V/3A输出，有过流保护。</t>
  </si>
  <si>
    <t>镀锡连接线</t>
  </si>
  <si>
    <t>两头镀锡，中间塑胶，5mm和10mm各半，1000根/把。</t>
  </si>
  <si>
    <t>多功能线路板</t>
  </si>
  <si>
    <t>55×100/环氧板/阻焊/助焊/字符/含电源回路</t>
  </si>
  <si>
    <t>电子器材套件</t>
  </si>
  <si>
    <t>智能编程交通信号灯：利用微型单片机通过图形化编程控制红绿灯以2s的时间间隔依次亮灭，让学生初步了解智能控制程序的作用；主要配件包括Attiny13电路板1张，塑制底板1张，红绿灯灯杆2支；红、黄、绿led灯各1个，电池盒1组、5号电池2节，2P端子线3根、双排轴架1个、三通5个、4mm螺丝8个、6mm螺丝12个、扎丝3根，制作说明书1份。
抢答器制作套件：通过本套件的制作，熟悉电子元件的焊接，了解抢答器运行原理，含5.1K电阻4个、510K电阻4个、按键5个、5mmLED灯4个、2P接线座1个、直插芯片3个、IC底座3个、PCB电路板1张、三节电池盒1件、5号电池3节，制作说明书1份。
音乐门铃：通过组装制作音乐门铃，了解利用音乐IC提供音频信号源，通过三极管将音频信号源进行信号功率放大，然后输送到蜂鸣器中播放出来。主要配件包含：塑制底板1张、直角杆2根、4P接线端子2组、电池盒1组、led灯2个、电线3根、短螺丝3个、长螺丝12个、蜂鸣器1个、三极管2个，5号电池，2节制作说明书1份。</t>
  </si>
  <si>
    <t>数字化传感器功能演示平台</t>
  </si>
  <si>
    <t>仪器符合教材中“黑箱理论”铝合金箱式包装。规格：320*260*120。密切配合《技术与设计2》中“控制与设计”的教学内容，可以设计各种简单的开、闭控制系统并进行实验。多种传感器模块等；配合新课程物理教材中传感器这一章节使用；多种传感器模块（热敏、光敏、声敏、磁敏、触摸感应、热释电红外等）；配有相关操作使用说明书。</t>
  </si>
  <si>
    <t>光控路灯实验箱</t>
  </si>
  <si>
    <t>270*160*50mm，塑盒包装，光控路灯实践台均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</si>
  <si>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声控灯原理实验箱</t>
  </si>
  <si>
    <t>270*160*50mm，塑盒包装，声控灯实践台均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</si>
  <si>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红外发射接收电路模型</t>
  </si>
  <si>
    <t>270*160*50mm，塑盒包装，PCB台面，STC11F02E单片机，五路红外发射和接收电路，八个LED二进制解码显示，复位开关，控制两路LED、一路电机、一路蜂鸣器。电路板表面印刷有解码真值表（不是纸贴的），含遥控器。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</si>
  <si>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家庭用电系统实验箱</t>
  </si>
  <si>
    <t>该系统由三部分组成：供电系统、家庭照明供电系统、用电器与插座三个部分。6V供电确保学生实验安全操作。各个部分的功能如下，供电系统功能：模拟交流电输入，交流电输入通过电能表、闸刀开关、保险丝后进入用电系统，了解电表和保险丝的作用。家庭照明供电系统：该系统由五种传感器组成：开关、声音传感器、人体感应传感器、触摸传感器和光电传感器组成。可进行：1、开关控制实验灯；2、声控灯实验；3、人体感应灯实验；4、触摸灯实验；5、光控灯实验；6、延时控制、7、多控灯等多种实验。8、用电器与插座：了解插座中的火线、零线和地线的连接和位置。</t>
  </si>
  <si>
    <t>传感器的简单应用</t>
  </si>
  <si>
    <t>尺寸（约）:460x310x120mm；探究课题:探究电路接通过程中自感作用现象</t>
  </si>
  <si>
    <t>电子元器件组合展示板</t>
  </si>
  <si>
    <t>参数：铝塑板材质、铝合金边框525×345×155mm；；实物展示，标注电子元器件的名称、电路符号。各种常用电阻器、电容器、电感器、半导体二极管、三极管（含片状元器件）、集成电路（包括教材中使用的数字电路和其他各种电路）；让学生了解常用电子元器件的外形、符号、名称，会区别电阻器、电容器、电感器、半导体二极管、三极管（含片状元器件）和集成电路；为电子试验做好前期准备。</t>
  </si>
  <si>
    <t>三极管开关特性示教板</t>
  </si>
  <si>
    <t>参数：铝塑板材质、铝合金边框525×345×155mm；，负偏离不超过10mm；供电电源：2节5号电池；直观地反映三极管的开关特性：当A点开关接“1”时，发光二极管 “灭”； 当A点开关接“0”时，发光二极管“亮”。能显示和测量三极管开关特性；让学生了解三极管开关作用的原理，以及三极管的使用方法；会用电平信号驱动电磁继电器，以控制输出设备(小电机等)。</t>
  </si>
  <si>
    <t>三极管放大特性示教板</t>
  </si>
  <si>
    <t>参数：铝合金边框525×345×155mm；，负偏离不超过10mm；供电电源：电池, LED数码管显示三极管的电流分配特性Ie=Ib+Ic Ie：集电极电流；Ib：基极电流；Ic：发射极电流)。能显示和测量三极管放大特性；让学生了解三极管放大特性，以及各极工作电流的相互关系。</t>
  </si>
  <si>
    <t>直流继电器的结构和动作原理及作用示教板</t>
  </si>
  <si>
    <t>参数：铝合金边框525×345×155mm；，负偏离不超过10mm；②供电电源：4节5号电池；③了解直流继电器的工作原理与使用方法；①组装的电路直观，用继电器控制电动机工作；②让学生了解直流电磁继电器的使用方法；③会使用直流电磁继电器，来控制输出设备。</t>
  </si>
  <si>
    <t>晶闸管工作原理示教板</t>
  </si>
  <si>
    <t>参数：铝塑板材质、20*20mm铝合金边框525×345×155mm；，负偏离不超过10mm；②供电电源：4节5号电池；③展示用小信号控制大信号的过程；④用晶闸管控制电动机或电灯的工作。①展示晶闸管的工作原理；②让学生了解晶闸管的工作原理及使用方法；③让学生学会用晶闸管控制输出设备。</t>
  </si>
  <si>
    <t>干簧管报警器示教板</t>
  </si>
  <si>
    <t>参数：铝合金边框525×345×155mm；，负偏离不超过10mm；②供电电源：4节5号电池；③说明磁敏传感器(干簧管)的工作过程；④当用磁铁靠近干簧管时，干簧管所连接的端子短路，干簧管起到开关的作用(干簧管可插拔)。①观察干簧管的特性，了解电子控制系统；②让学生了解干簧管的工作原理及使用方法。</t>
  </si>
  <si>
    <t>门电路的认知展示板</t>
  </si>
  <si>
    <t>参数：铝合金边框525×345×155mm；；供电电源：4节5号电池；直观地反映门电路的逻辑特性。让学生熟悉与门、或门和非门等3种基本逻辑门电路符号以及各自的逻辑关系以及使用方法。</t>
  </si>
  <si>
    <t>三人表决器展示板</t>
  </si>
  <si>
    <t>参数：铝合金边框525×345×155mm；；供电电源：4节5号电池；在认识门电路的基础上让学生了解门电路的实际应用，搭建一个简单的控制系统，让学生了解输入信号和输出信号之间的逻辑关系。</t>
  </si>
  <si>
    <t>传感器实物展示板</t>
  </si>
  <si>
    <t>参数：铝合金边框525×345×155mm；；实物展示各种常见的传感器：光敏、热敏、湿敏、磁敏（干簧管）、气敏、声敏、力敏等传感器。了解各种传感器的电路符号，认识各种基本的传感器；让学生了解常用传感器的外形、符号、名称，会区别不同用途的传感器；为电子控制技术试验做好前期准备。</t>
  </si>
  <si>
    <t>常用电容示教板</t>
  </si>
  <si>
    <t>参数：铝合金边框525×345×155mm；；实物展示各种常见的电容：CBB聚酯电容、可变电容器、可调电容、法拉大电容、铝电解电容</t>
  </si>
  <si>
    <t>常用电阻示教板</t>
  </si>
  <si>
    <t>参数：铝合金边框525×345×155mm；；实物展示各种常见的电阻：包括排阻、贴片电阻、水泥电阻、绕线电阻、碳膜电阻、金属膜电阻、各型号可以熬电阻、特殊功能电阻包括（热敏、光敏、湿敏） 等</t>
  </si>
  <si>
    <t>音乐门铃示教板</t>
  </si>
  <si>
    <t>参数：铝合金边框525×345×155mm；；实物展示音乐门铃电路：在认识音乐芯片电路的基础上让学生了解音乐芯片电路的实际应用，搭建一个简单的控制系统，实现音乐门铃的功能。</t>
  </si>
  <si>
    <t>物联网实训操作平台</t>
  </si>
  <si>
    <t>1、采用低功耗双核32位CPU，主频可高达240mHZ，运算能力高达600DMIPS。2、内置CODEC音频解码芯片，支持本地播放音乐和录音； 3、支持两路MIC输入和LINEIN方式输入；4、支持耳机和扬声器输出；5、内置520KB SRAM+4M PSRAM，默认32MBIT SPIFLASH；6、支持SOFTP和STATION模式；7、802.11 b/g/n wifi+BT/BLE SOC模块；8、支持UART/SP/12C/12S/PW/ADC/DAC等；9、支持固件升级 (FOTA)；10、天线支持板载天线或者IPEX座输出；11、支持多种主流压缩和无损音频格式，包括MAA/AAC/FLAC/OGG/OPUS/MP/WAV等。</t>
  </si>
  <si>
    <t>硬币分拣流程模型</t>
  </si>
  <si>
    <t xml:space="preserve">系统电压：5V
控制系统：UNO R3
电控系统：SG90
显示模块：5100液晶显示
传感器模块：红外避障、红外循迹，综合加深对流程与设计的理解，同时硬币分拣设备的电子工作原理。系统集成过流、过压保护；板载集成了Arduino IDE编程环境，并预留arduino扩展接口；学生可通过编程软件自行设计应用程序， 并利用模型自带mrico usb标准接口，烧录程序创造出自己的硬币分拣流程。倡导创新，鼓励分享，培养学生的跨学科学习能力。            </t>
  </si>
  <si>
    <t>水塔水位控制系统模型</t>
  </si>
  <si>
    <t>规格：≥600mm×185mm×450mm；主控器液晶显示。    1. 该装置满足《技术与设计2》教材中关于设计过程的实验需求，演示、分析、设计过程
2. 采用透明有机玻璃材质，能让学生动手组装、了解水塔的组成结构，工作原理；
3. 采用铜水阀接头，双水泵可独立也可以同时供水，底座采用环保木质底座。
4. 控制器可实现定时控制、电子调节供水量大小，传感器检测自动供水，三种实验方案：定时功能方案、双传感器供排水方案，独立传感器供水方案</t>
  </si>
  <si>
    <t>自动门实验装置</t>
  </si>
  <si>
    <t xml:space="preserve">整体全有机玻璃材料制作规格尺寸:600*200*300mm，主控器液晶显示。                                    
1、开门方式：移动红外控制、光控、声控、防轧控制、密码控制。
2、该装置能满足《技术与设计2》教材中关于开环、闭环控制内容的试验要求。 
3、具有自动门的仿真功能，能演示人靠近时自动开门，延时后自动闭门，开闭门到达极限位置均能自动停止。 
4、能让学生动手组装、了解自动门的组成结构及工作原理。
5、能让学生自行组装实现光控车库门、声控车库门及密码开启自动门功能。 
6、本装置既可作为教具又具有学具功能，既可由教师演示、分析，也可由学生自行试验，体验设计过程。       </t>
  </si>
  <si>
    <t>升国旗实验装置</t>
  </si>
  <si>
    <t xml:space="preserve">*规格尺寸：250×250×1200mm，采用伸缩旗杆，高度可调，仿真天安门升旗台                                
*电路板均采用SMT贴片工艺；
*底座采用木板及亚克力材质制作而成；
*采用液晶屏控制；
*传感器采用：限位传感器1、限位传感器2.
*具有七个按键【从左至右依次顺序：上/加、下/减、暂停、运行、定时、定时开启、复位】。
*上下可手动调节国旗的升降；加减可在定时功能中调节时间增加或减少。
*运行可在调试好时间后进行运转工作。
*定时可让学生自由定制时间的开启工作状态；
*定时开启可在定时结束后进行定时后的运转；
该装置符合《技术与设计2》中教学内容；                         </t>
  </si>
  <si>
    <t>空调模拟控制系统装置</t>
  </si>
  <si>
    <t>采用砂亚克力材质制成，使用半导体制冷模块，可完全模仿真实的空调进行制冷、制热，最低制冷温度可低于室温6℃左右，温度控制范围15.0~32.0℃。
三位数码管显示温度，可设定温度，根据设定温度，可实现空调的控制过程，体现闭环控制系统工作流程；可运行睡眠模式，睡眠模式下系统可自动控制设定温度，且风速减小到最小；该装置能满足《技术与设计2》教材中关于闭环控制内容的试验要求。 
仪器功率：60W；工作电压：DC 12V；电源输入：AC 220V； 
外形尺寸：250*230*200 mm。</t>
  </si>
  <si>
    <t>台灯功能测试仪</t>
  </si>
  <si>
    <t>壳体一次成型，数码管显示，启动/复位，计数等，精确到小数点后三位。功能：可外接光源等，进行电流、电压、功率、照度的实时监测。让学生在进行电子电路教学的基础上对产品设计的环保意识也能有一定理解。</t>
  </si>
  <si>
    <t>电子焊接练习套件（基础级）</t>
  </si>
  <si>
    <t>彩盒包装，150*90*50mm                                                       
学生可以通过这个套件的练习，明晰焊接原理，识别电子元器件，练习正确使用电烙铁的方法，初步掌握焊接技术。                            
1、触摸报警实验：103电容*1、100uF电容*1、蜂鸣器*1、排针*1、470K电阻*1、NE555时基芯片*1、印刷电路板*1；
2、触摸开关实验：103电容*1、100uF电容*1、LED二极管*1、排针*1、9013三极管*1、470K电阻*1、100K电阻*2、NE555时基芯片*1、印刷电路板*1；
3、电子门铃实验：100uF电容电容*1、22uF电容*2、473电容*1、小喇叭*1、排针*1、9013三极管*3、9012三极管*1、470电阻*2、100K电阻*2、47K电阻*2、1K电阻*1、按键*1、印刷电路板*1；</t>
  </si>
  <si>
    <t>电子焊接练习套件（进阶级）</t>
  </si>
  <si>
    <t>彩盒包装，150*90*50mm                                          
学生可以通过这个套件的练习，明晰焊接原理，识别电子元器件，练习正确使用电烙铁的方法，初步掌握焊接技术。  
1、定时振荡器实验：47uF电容*1、103电容*1、LED二极管*1、排针*1、10K电位器*2、NE555时基芯片*1、印刷电路板*1；
2、多谐振荡器实验：4.7uF电容*2、LED二极管*2、排针*1、9013三极管*2、470电阻*2、100K电阻*2、印刷电路板*1；
3、光控报警实验：103电容*1、100uF电容*1、蜂鸣器*1、排针*1、470K电阻*1、100K电阻*1、光敏电阻*1、NE555时基芯片*1、印刷电路板*1；</t>
  </si>
  <si>
    <t>《电子控制技术》学习实验箱（上）</t>
  </si>
  <si>
    <t>270*160*50mm，塑盒包装；实现功能：1、对晶体管开关特性的了解和应用。。让学生以接插方式自己完成电路连接。学生通过实验，了解半导体的开关特性和工作原理，了解半导体和门电路特性的相同与不同，认知和了解可控硅这一特殊的半导体开关器件的原理和应用。实践台底板为环氧线路板。供电为学生电源或电池盒，不允许采用220V交流电压和AC/DC适配器供电；2、通过该实验电路，学生将熟悉直流电磁继电器和晶闸管的特性。在实验过程中，学生通过利用直流继电器或晶闸管控制发光二极管和电机的工作状态，知道晶闸管用弱点信号控制强电信号，具有“以低控高、“以小控大”的作用。各实践台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</si>
  <si>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《电子控制技术》学习实验箱（中）</t>
  </si>
  <si>
    <t>270*160*50mm，塑盒包装；实现功能：1、这是根据楼层触摸光控楼梯灯的原理设计制造的，是与门电路的典型应用，既可以用于高中通用技术里技术与设计和电子控制技术的教学实验，也可以用于初中、高中物理的门电路和传感器应用的教学实践。2、根据电子门铃的原理设计制造的，是基本电路的典型应用，既可以用于高中通用技术里技术与设计和电子控制技术的教学实验，也可以用于初中、高中物理的门电路和传感器应用的教学实践。。各实践台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</si>
  <si>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《电子控制技术》学习实验箱（下）</t>
  </si>
  <si>
    <t>270*160*50mm，塑盒包装；实现功能：1、学生通过实验电路，了解三极管的特性及应用。可完成的试验项目有三极管开关电路，可以用于高中通用技术里技术与设计和电子控制技术的教学实验，也可以用于初中、高中物理的门电路和传感器应用的教学实践。2、通过对如何设计三人表决器的讲解，来归纳利用集成电路对数字电路进行简单的设计的方法。可以用于高中通用技术里技术与设计和电子控制技术的教学实验，也可以用于初中、高中物理的门电路和传感器应用的教学实践。各实践台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</si>
  <si>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《电子控制技术》综合拓展实验箱</t>
  </si>
  <si>
    <t>270*160*50mm，塑盒包装；实现功能： 
1、电阻模块： 30,100,200,300,510,1K,1.5K,1.8K,2K,3K,4.7K,5.1K,6.8K,10K,51K,100K,200K,1M。电阻单位为欧姆，数量为各两个；                 2、电容和声音模块：有极性电容（1uf、10uf、22uf、47uf、100uf、220uf）；无极性电容（22pf、0.001uf、0.047uf、0.1uf）；驻极体话筒；扬声器；蜂鸣器；音乐ＩＣ电路；各实践台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</si>
  <si>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《电子控制技术》考核实验箱</t>
  </si>
  <si>
    <t>270*160*50mm，塑盒包装；实现功能：1、这里用组合逻辑电路的设计方法来设计一个简单的4-16线的译码器电路。用于实现血型匹配的功能。可以用于高中通用技术里技术与设计和电子控制技术的教学实验，也可以用于初中、高中物理的门电路和传感器应用的教学实践；2、学习干簧管（磁敏传感器）、拾音头（声音传感器）、光敏电阻（光电传感器）、热敏电阻（热敏传感器）四种常见传感器的控制原理及应用电路。3、数字电路显示模块：发光二极管；共阴七段数码管；小灯泡；液晶模块接口；单片机晶振电路；单片机复位电路；4、传感器和三极管模块: 光敏电阻；热敏电阻；湿敏电阻；水银开关；干簧管；霍尔开关；红外线发射管；红外线接收管；三极管（ＮＰＮ、ＰＮＰ）；摇控接受电路。各实践台分为电路图区、实物区和学生动手操作区。电路图区位于上方，分别提供附着牢固清晰的各实验项目的基本电路原理图。中部是实物区，集中了电路中所有元器件，且均为无遮挡的便于学生认知的器件原形。下部是学生动手区，提供按照控制系统的教学内容，分成信号采集、信号处理、以及控制系统的执行部分等独立单元电路，学生以接插方式自己完成电路连接。实践台底板为环氧线路板。供电为学生电源或电池盒，不允许采用220V交流电压和质量、安全不受行业标准控制的AC/DC适配器供电。</t>
  </si>
  <si>
    <t>电子设计竞赛级套装</t>
  </si>
  <si>
    <t>使用可学习性强教学方便的编程方法（学习5-10分钟即可独立编程）。使用者通过本实践台备有的《保存、设置、4个按键输入一列由2位数字用户程序，实践台就能通过输出引脚，按要求对外发出控制信号。学生可以通过软件编程完成各种学过的硬件控制电路功能，如：按各种自己设定规律发光的彩灯，各种门电路，光控灯，自动门，升旗台等，形成学生对单片机控制技术的技术素养。实践台有一路蜂鸣输出口，可由用户通过编程输出各种音调和歌曲，让学习者有直观体验。供电为学生电源或电池盒，不允许采用220V交流电压和质量、安全不受行业标准控制的AC/DC适配器供电。</t>
  </si>
  <si>
    <t>36.准备室</t>
  </si>
  <si>
    <t>准备台</t>
  </si>
  <si>
    <t>2400×1200×780mm（以学校实际情况为准）；钢木结构。①台面为40mm厚硬实木齿接板材表面涂环保亚光清漆；②桌面铺设3mm厚水晶防护垫，耐酸碱防腐蚀、耐磨抗污抗冲击，有效减少噪音污染；③台身：立腿采用规格不小于40×60mm、壁厚不小于2mm金属型材经喷塑或烤漆处理,含有独立分类工具柜,材质18mm厚环保型三聚氰胺板,截面用优质PVC封边条机械封边；④桌脚下配橡胶减震垫，嵌入式防水电源插座220V五眼（有安全防护盖及开关）。</t>
  </si>
  <si>
    <t>办公桌</t>
  </si>
  <si>
    <t>桌子尺寸：1400W*600D*750mm。基材：1、采用国内知名品牌优质E1级三聚氰胺饰面实木木粒板，表面平整细腻，板质经过防火﹑抗磨处理，具有防水、防潮、耐磨性能强，不散发任何气味，台面厚度25mm，台角厚度≥18mm。2、封边：采用优质材料2.0mm 厚PVC 封边条，全自动封边机完成边。3、五金配件；铰链静音﹑液压缸体﹑304不锈钢材质﹑防腐蚀防锈﹑耐用开合次数超过5万次。</t>
  </si>
  <si>
    <t>办公椅</t>
  </si>
  <si>
    <t>文件资料柜</t>
  </si>
  <si>
    <t>尺寸:800*320*1900mm。采用：绿色环保E1级三聚氰胺板饰面板，抗硬度性能良好，有天然木纹质感，手触感觉好，不易吸尘，始终保持其自然本色，防火板面历久日新具有优越的耐高温、耐酸碱和超强的抗划伤性能,木材干燥至低于7%-12%的含水率，甲醛含量符合GB18580-2001国家检验标准。具防火、防污、防损等特点，优质五金配件。</t>
  </si>
  <si>
    <t>37.器材室</t>
  </si>
  <si>
    <t>38.初中数学理化生教学仪器</t>
  </si>
  <si>
    <t>初中数学</t>
  </si>
  <si>
    <t>计算器</t>
  </si>
  <si>
    <t>1、10+2位数、单行LCD显示 2、有分数计算功能3、有平方数运算功能 4、有倒数运算功能 5、有独立储存器功能（具备保留运算过程功能，关机后能清除原运算过程及数据）6、有临时储存器功能 7、有普通四则运算功能 8、有自动关机功能 9、应保留普通计算器的其他功能</t>
  </si>
  <si>
    <t>1.尺长1000mm,全量程误差±1.5mm，分别有米、分米、厘米、毫米四种单位标识，尺长标识间距误差±0.5mm。2.厘米处标识刻线应长于毫米标识刻线，标识刻线应垂直于尺边，应清晰、无断线，并标有相应数字。3.尺面平面度误差3mm，工作边直线度误差1.5mm。4.尺的外形尺寸1020mm×30mm×7mm。</t>
  </si>
  <si>
    <t>钢卷尺</t>
  </si>
  <si>
    <t>1.由金属尺带和坚固耐用的尺盒组成，量程为2000mm。2.尺面两侧为测量面，均有刻度。3.最小刻度为1mm，每10mm处有数字标识，刻度线长于最小刻度线，每100mm处的刻度线长于10mm处刻度线。4.刻线均匀、清晰，垂直于尺边，无断线。5.尺带的宽度：10mm±0.3mm；尺带厚度：0.12mm±0.04mm。6.尺带长度误差按下列公式计算：△＝±（0.3+0.2L）式中：△长度最大允差mm L为长度值，不在整米读数时，向上取最近整米数值。7.尺带侧边直线度误差长度的1/500。</t>
  </si>
  <si>
    <t>三角板</t>
  </si>
  <si>
    <t>ABS塑料1.60°45°三角板。2.等腰直角三角形，其斜边580mm，两底角为45°。3.直角三角形的长直角边580mm，与斜边的夹角为30°，另一底角为60°。4.角度误差不超过±2°。5.三角板边宽40mm，板厚5mm，在等腰直角三角板的斜边上和直角三角板的长直角边上印有数字标识，有效示值全长为55cm，最小刻度为0.5cm。每1厘米的刻度线上标有数字标识，刻度粗细均匀一致。6.三角板平面度误差1mm，各边的直线度误差1mm。7.三角板的刻度线应垂直并抵达尺边，刻线和数字标识应清晰、正确、不得有重线、断线、缺字。</t>
  </si>
  <si>
    <t>圆规</t>
  </si>
  <si>
    <t>木制1.外形尺寸400mm。2.由圆规脚，粉笔夹，圆心定位部分和夹紧螺栓等组成。3.两脚用螺丝连接，由蝶形螺母调节松紧，两脚间最大张距600mm，可作出半径为30mm～250mm的圆。4.圆心定位可靠，转动灵活。</t>
  </si>
  <si>
    <t>1.公制刻度，最大示值范围800mm，全长示值偏差±1.2mm。2.尺头、尺身厚度3mm。3.结合部位牢固，表面平整光滑。4.平面度偏差2mm。5.工作边直线度偏差1mm。</t>
  </si>
  <si>
    <t>ABS塑料1.半圆形，圆弧上标有以度为单位的角度刻度，最小分度值1°，示值范围0°～180°；直边上有以厘米为单位的长度刻度。2.直径450mm。°3.角度误差±1°，全量程长误差：±1mm，平面度误并：2mm。4.刻线和数字排列整齐端正，刻线粗细均匀。</t>
  </si>
  <si>
    <t>直角坐标黑板</t>
  </si>
  <si>
    <t>规格：900mm×600mm。钢制黑板，颜色为黑色或墨绿色，双面使用。面板用A3冷轧板制成，厚度0.5mm。一面印30mm×30mm方格，线宽2mm。另一面印坐标点，直径2mm。</t>
  </si>
  <si>
    <t>探索勾股定理的材料</t>
  </si>
  <si>
    <t>1.由直角三角板、底图、正方形塑料板或坐标纸等组成。2.有大小不同、角度不同的直角三角板3块，斜边长100mm，厚度2mm。表面平整，无变形、毛刺。3.底图1张，勾股定理证明用。4.正方形塑料板（印有小方格、刻度均匀）或坐标纸若干，以满足不同直角三角板有边长要求，坐标纸应经过处理以便多次使用。</t>
  </si>
  <si>
    <t>多边形拼接条</t>
  </si>
  <si>
    <t>1.由三组颜色不同的、带孔的拼接条组成。2.每组四根，每根长度60mm，厚度1.5mm。3.每根杆上有多孔，一端和中间有钉，孔和钉配合恰当，应易插接，不易脱落。4.拼接条表面平整，无变形。</t>
  </si>
  <si>
    <t>探索圆的有关位置关系材料</t>
  </si>
  <si>
    <t>1.通过操作探索，了解圆的有关性质、直线与圆的位置关系、圆与圆的位置关系、弧长和扇形的面积以及圆锥体的侧面积。2.用折叠、旋转的方法探索圆的对称性，用轴对称变换的方法探索垂径定理及其逆定理；用图形运动的方法研究直线与圆、圆与圆的位置关系等。3.由不透明大圆片1个、透明小圆片1个、坐标纸5张、直线条1根、三角尺或直尺1个组成。</t>
  </si>
  <si>
    <t>探索几何形体展开操作材料</t>
  </si>
  <si>
    <t>1.材料应包括正方体、长方体、圆柱体、圆锥体、正四棱锥及相应尺寸的纸片若干。2.各几何体应配置盖以便打开，某一边最小尺寸30mm，厚度2mm。3.塑料件表面平整，无缩痕、无变形、无毛刺。</t>
  </si>
  <si>
    <t>探索几何形体截面操作材料</t>
  </si>
  <si>
    <t>1.材料应包括正方体、长方体、圆柱体、圆锥体、球、卡纸，以及典型截面长方形、正方形、三角形、圆等。2.各几何体应配置盖以便打开，某一边最小尺寸30mm，厚度2mm。典型截面长方形、正方形、三角形、圆等，厚度1mm。3.塑料件表面平整，无缩痕、无变形、无毛刺。</t>
  </si>
  <si>
    <t>探索旋转形几何形体的形成操作材料</t>
  </si>
  <si>
    <t>圆柱体、圆锥体等学生分组使用，满足新课标要求。</t>
  </si>
  <si>
    <t>转盘</t>
  </si>
  <si>
    <t>该转盘用于研究可能性的一般规律和学习统计学中的一些方法。 1.产品由转盘片、底座、立柱、指针组成。2.转盘片直径140mm，边缘厚度3mm，转盘片有2个，一个表面均匀分为10个区，每区上分别印有0--9的数字，字体清楚、清晰、美观大方；另一个均匀分为12个区，分3种颜色，色泽均匀、鲜艳。更换转盘片容易方便。3.底座直径为103mm,高40mm。4.主轴直径为3mm钢丝制成，表面镀锌处理。5.主轴与转盘用轴承连接，确保转盘转动灵活，盘面与主轴基本垂直。主轴与底座紧密结合，无松动现象。</t>
  </si>
  <si>
    <t>投针实验器</t>
  </si>
  <si>
    <t>产品为塑料投掷盘和投针组成；塑料投掷盘外形尺寸：180*110*32mm，底部印有间距40mm的平行线四条；投针数枚，；投掷盘表面光洁，没有变形现象；产品塑料部件外观没有明显缺陷，无毛刺。</t>
  </si>
  <si>
    <t>塑料球</t>
  </si>
  <si>
    <t>1、产品形状为圆形，材料为无毒、环保优质塑料。2、产品的颜色要求纯正、鲜艳，表面要求光滑、无毛刺。3、产品的规格尺寸及数量：直径（mm）：φ15、20粒、两种颜色、每色10粒、配不透明袋。4、塑料球保证在温度-25～40℃的条件下贮存不得产生变形、开裂。5、 产品表面无明显缺陷和变形。</t>
  </si>
  <si>
    <t>几何形体模型</t>
  </si>
  <si>
    <t>长方体、正方体、四棱柱、四棱锥、圆柱体、圆锥体、球满足新课标要求。应参考并符合JY0308-1991《初中几何形体模型》的要求。</t>
  </si>
  <si>
    <t>组合几何体模型</t>
  </si>
  <si>
    <t>由正方体6个、长方体6个、圆柱体1个、圆锥体1个及球体1个组成。产品全由优质塑料制成，表面光滑无毛刺。</t>
  </si>
  <si>
    <t>初中数与代数教学挂图</t>
  </si>
  <si>
    <t>幅数：27幅，每张幅面：对开，纸张规格128g铜版纸，履膜。印刷：彩色胶印，附光盘一张。符合GB/T 7705-2008  《平版装潢印刷品》的要求。</t>
  </si>
  <si>
    <t>空间与图形教学挂图</t>
  </si>
  <si>
    <t>幅数：29幅，每张幅面：对开，纸张规格128g铜版纸，履膜。印刷：彩色胶印，附光盘一张。符合GB/T 7705-2008  《平版装潢印刷品》的要求。</t>
  </si>
  <si>
    <t>统计与概率教学挂图</t>
  </si>
  <si>
    <t>幅数：4幅，每张幅面：对开，纸张规格128g铜版纸，履膜。印刷：彩色胶印，附光盘一张。符合GB/T 7705-2008  《平版装潢印刷品》的要求。</t>
  </si>
  <si>
    <t>数学资料教学挂图</t>
  </si>
  <si>
    <t>幅数：31幅，每张幅面：对开，纸张规格128g铜版纸，履膜。印刷：彩色胶印，附光盘一张。符合GB/T 7705-2008  《平版装潢印刷品》的要求。</t>
  </si>
  <si>
    <t>切纸刀</t>
  </si>
  <si>
    <t>　尺寸250*250mm,木底座,钢制刀片</t>
  </si>
  <si>
    <t>白卡纸(带四方格)、投影书写胶片</t>
  </si>
  <si>
    <t>初中物理</t>
  </si>
  <si>
    <t>钢制黑板</t>
  </si>
  <si>
    <t>900mm×600mm，双面 1. 钢制双面黑板，书写面为镀锌冷轧钢板制造，中间为人造板，并与金属板粘结牢固，边框采用铝制材料四周镶边。2. 美观、精致、洁美、牢固。无镜面反光，色泽均匀，书写流畅。3. 允许用绿白两用黑板代替。4. 使用普通或无尘粉笔时，应手感流畅、充实，笔迹清晰，经反复擦试无明显遗留粉笔痕迹。5.尺寸及要求:900mm×600mm，双面，黑板提手在长边边框中间安装牢靠，挂起或提拿时无明显歪斜。</t>
  </si>
  <si>
    <t>打孔器</t>
  </si>
  <si>
    <t>1. 为四件成套打孔器。2. 刀刃硬度HRC55，刃口锋利，无卷刃、缺口等缺陷。3. 捅条长105mm，直径3.5mm。4. 表面不应有明显的凹痕、裂缝、变形等缺陷。表面涂镀层应均匀，不应起泡、龟裂、脱落和磨损。金属零部件不应有锈蚀及其他机械损伤。5. 产品性能、外观、结构还应满足JY0001标准第4、6、7章的有关规定。</t>
  </si>
  <si>
    <t>手摇抽气机</t>
  </si>
  <si>
    <t>1、本产品结构为双缸式，即双缸交替工作。2、极限抽气压强：6Kpa。3、当产品抽气压力达到6 Kpa时，静置1分钟后，其漏气所引起的压力变化应lKpa。4、产品外表应经防锈处理，光洁美观。5、摇动抽气时应灵活轻巧。</t>
  </si>
  <si>
    <t>直联泵</t>
  </si>
  <si>
    <t>单相采用旋片式油封单级泵。抽气速率：1 I/S ，极限压力：6 Pa ，电机功率：120 W ，进气口径：Φ15mm ,外形尺寸280mm×150mm×200mm</t>
  </si>
  <si>
    <t>旋片式真空泵</t>
  </si>
  <si>
    <t>2XZ—0.5型，单相一、适用范围：  中学物理教学演示实验用。二、技术要求：  1. 输入电压：AC 220V±10%,50Hz。  2. 环境条件：温度：0～40℃    3. 湿度：85%。  4. 旋片式真空泵主要有电动机和泵体两部分构成。    5. 极限抽气真空度为6.7×10-2 Pa；抽气速度为1升/秒；泵轴转速500转/分；电功率250W。  6. 绝缘电阻应20MΩ。  7.性能、安全、结构、外观应符合JY0001第4、5、6、7的有关要求执行。</t>
  </si>
  <si>
    <t>两用气筒</t>
  </si>
  <si>
    <t xml:space="preserve">1、本产品为脚踏、手按式两用气筒。2、极限抽气压强：6．7×10Pa(50mmllg)3、最低打气压强：2．9×10 Pa(3Kgf／cm)4、要求工作时轻松自如，同弹好。 5、产品应配有不短于1.5米的导气管。  </t>
  </si>
  <si>
    <t>抽气筒</t>
  </si>
  <si>
    <t>尺寸：φ30mm×340mm×114mm，气筒长：200mm 。内径：φ22.5mm。吸气咀外径：φ9mm。极限抽气压力：6.7×103Pa(50mmHg)。</t>
  </si>
  <si>
    <t>打气筒</t>
  </si>
  <si>
    <t>尺寸：φ30mm×340mm×114mm，气筒长：200mm 。内径：φ22.5mm。打气咀外径：φ9mm。最低打气压力：2.9×105Pa(3Kgf/cm2)。产品应符合SB/T10205《打气筒》的要求。</t>
  </si>
  <si>
    <t>抽气盘</t>
  </si>
  <si>
    <t>1. 仪器由抽气盘，钟罩，电铃,、橡胶密封圈等组成。2. 抽气盘直径150mm，极限抽气压力6.7×103Pa。3. 塑料罩的外形端正、厚度均匀、内外表面要清洁，尺寸在公差范围内、密封性良好。4. 塑料罩要充分消除内应力，应无气泡、无明显的麻点、擦痕。5. 在规定的使用期限范围内，真空度在压力表显示应保持稳定。6. 塑料件底座表面应平整、无溶迹、缩迹，不许有气泡、烧粉和夹生现象，修整的边沿不得有变形、破边、凹凸不平缺陷。</t>
  </si>
  <si>
    <t>仪器车</t>
  </si>
  <si>
    <t>1． 规格：680mm×460mm×800mm。
2． 仪器车应分为2层，层间距300mm。
3． 车架用直径φ20mm、壁厚1mm的钢管制成，架高800mm。
4． 车架脚安装有φ80mm、厚20mm转动灵活的万向轮。
5． 车隔板为不薄于1mm的铁板制成，四周安装有30mm的挡板。
6． 整车安装好后应载重50Kg，应运行平稳，不得变形、摇晃、松动。</t>
  </si>
  <si>
    <t>水准器</t>
  </si>
  <si>
    <t>符合jy-2003《教学仪器设备产品的检验规则》符合jy-2003《教学仪器一般质量要求》的有规定</t>
  </si>
  <si>
    <t>充磁器</t>
  </si>
  <si>
    <t xml:space="preserve">1.启动开关为“常开式”开关。
2.外壳应使用非铁磁性材料。
3.充磁线圈的轴向长度80mm.
4.绝缘电阻20MΩ。
5.其他应符合JY/T0396-2007《充磁器》等有关标准条款的规定。 </t>
  </si>
  <si>
    <t>5×, 凸透镜直径φ50mm，放大倍率：5×。气泡度q为φ1.0 [0.5]。透镜框应能牢靠地夹持透镜。产品符合JY/T 0378-2004《放大镜》的有关规定。</t>
  </si>
  <si>
    <t>望远镜</t>
  </si>
  <si>
    <t>倍数：8倍，口径：40mm 长出瞳，蓝宝石型大目镜，镀多层宽带增透绿膜，黑色胶皮，广角视场。</t>
  </si>
  <si>
    <t>天文望远镜</t>
  </si>
  <si>
    <t>60/700，主镜口径90mm，焦距1000，焦比11.1，脚架EM9，极限星等级11.6。 经典的设计，操作简便，轻巧而不失稳重；丰富的配套设施，使您的观测上无需再添置更多的器材；轻便的镜身，带给您更多外出观测的机会。  产品配置：主镜、EM9赤道仪、附件盘、平衡杆、微调杆两个、5X24寻星镜（含支架）、1.5X正像镜、K20/K9目镜、2X巴洛镜、使用说明书、合格证。</t>
  </si>
  <si>
    <t>酒精噴灯</t>
  </si>
  <si>
    <t xml:space="preserve">坐式1． 实验室常用的工具，用于弯曲玻管（棒）和熔接玻璃管用，结构为座式。
2． 由壸体、预燃盘、壸嘴、喷管、火苗调节杆、通针等部分组成。
3． 壸体接缝必须紧密，不得漏酒精和漏气。
4． 壸体上旋盖螺纹配合必须紧密，不得漏气，开闭必须灵活。
5． 壸体装酒精容积300ml。
6． 壸体为铜材制作，美观大方，不得有碰伤现象。
7． 喷管与各管焊接处用银铜料焊接，不得因喷火燃烧而熔化焊接，不得漏气。
8． 火苗调节杆柄在调节火苗时不应变形。调节手轮不得因工作时焦熔。
</t>
  </si>
  <si>
    <t>听诊器</t>
  </si>
  <si>
    <t>1、医用级；
2、听诊器选择杯式听头，直径在45-50mm之间；
3、听头零件不松动，Y管完好无损不松动；
4、听诊器的材质为钢质。</t>
  </si>
  <si>
    <t>注射器</t>
  </si>
  <si>
    <t>1、初中物理通用仪器，100mL。2、注射管表面无缩迹、无溶迹、无毛刺。外形端正，厚薄均匀，内外表面清洁，无划伤。3、量值准确，刻度和数字清晰、无断线、不脱落。4、外筒与活塞之间配合严密，滑动自如。</t>
  </si>
  <si>
    <t>透明盛液筒</t>
  </si>
  <si>
    <t>1． 产品由透明塑料制成。
2． 外表尺寸：φ100×300mm，壁厚2mm。
3． 产品口部圆正，底部平整，表面无凹凸不平现象，无擦伤、划痕、裂缝，透明度好。</t>
  </si>
  <si>
    <t>透明水槽(圆形或方形)</t>
  </si>
  <si>
    <t>1． 产品由透明塑料制成。
2． 外表尺寸：300mm×300mm×150mm,壁厚2mm。
3． 产品口部方正，底部平整，表面无凹凸不平现象，无擦伤、划痕、裂缝，透明度好。</t>
  </si>
  <si>
    <t>碘升华凝华管</t>
  </si>
  <si>
    <t>密封式，玻璃制品</t>
  </si>
  <si>
    <t>物理支架</t>
  </si>
  <si>
    <t>1. 适用于中学物理实验教学用物理支架。
2. 型号规格：J1101型。</t>
  </si>
  <si>
    <t>方座支架</t>
  </si>
  <si>
    <t>㈠适用范围、型号规格：1. 适用于中学物理、化学、生物和小学科学实验教学用。2. 型号规格：J1102型。㈡技术要求：1. 方座支架附烧瓶夹一只，大小铁环各一只，垂直夹二只，平行夹一只；2. 底座尺寸210×135mm，表面平整、喷塑；立杆直径12mm,长600mm,表面镀铬，一端有M10×18mm螺纹。；3. 大铁环内径90mm,柄长105mm。小铁环内径50mm，柄长125mm.。圆环开口中心线与环柄呈120°夹角，开口宽20mm；4. 烧瓶夹夹口材料厚度2mm，宽度22mm，夹口内贴绒布缓压层；5. 垂直夹、平行夹夹体为S形，顶部有M6紧固螺钉，夹持直径范围为6mm～14mm；6. 底座放置平稳，支承夹持可靠，立杆与底座间的垂直度3mm，铁环组装后与立杆垂直，垂直度4mm；7. 其它符合JY0393-2007第4章有关规定。</t>
  </si>
  <si>
    <t>多功能实验支架</t>
  </si>
  <si>
    <t>1、初中物理通用仪器，本仪器为组合式，由底座、复夹、烧瓶夹、铁环、立杆和圆托盘等组成。2、两底座为Ａ型，一大一小，其上有供主杆插入的孔，立脚可调。3 、立杆尺寸：Φ12mm×1200mm，镀铬处理。4、大铁环内径Φ90mm±1.5mm，小铁环内径Φ50mm±1.5mm，柄长105mm±2mm。5、台边夹夹紧厚70mm，夹入深度40mm。6、圆托盘直径Φ200mm±2mm，厚5mm。7、吊钩卷内径Φ120mm±0.3mm。8、绝缘杆尺寸：Φ12mm×120mm，其上有2个接线柱。9、烧瓶夹夹口闭合间隙0.1ｍｍ，开口35ｍｍ。10、万向夹转动方向调节范围120°，球头直径Φ20ｍｍ。11、复夹夹持直径范围Φ6mm～14mm，孔径Φ120mm±0.3mm。</t>
  </si>
  <si>
    <t>升降台</t>
  </si>
  <si>
    <t>1． 产品由载物台、下底座、升降机构、摇手柄等组成。
2． 载物台尺寸150×150mm、下底板尺寸180×180mm，用金属制成，外表喷塑。
3． 升降范围：150mm，载重量10Kg。
4． 摇手柄摇动过程中应灵活轻便无阻滞。
5． 台面加载10Kg重物，在全程升降过程中应保持水平，所载重物无晃动、无倾斜、下滑现象</t>
  </si>
  <si>
    <t>三脚架</t>
  </si>
  <si>
    <t>1. 采用碳钢或φ6mm冷拉钢材造，三脚均布，高度156mm，三脚内接圆直径120mm。
2. 上支承环平整，直径80mm。
3. 三支撑脚与圆环间焊接牢靠，分布均匀，焊点光滑、平稳，三脚及支承环钢材直径6mm，表面经酸洗，磷化后喷塑或喷黑色防锈、耐热强化漆。
4. 表面不应有明显的凹痕、裂缝、变形等缺陷；表面涂镀层应均匀，不应起泡、龟裂、脱落和磨损；不应有锈蚀及其他机械损伤。</t>
  </si>
  <si>
    <t>泥三角</t>
  </si>
  <si>
    <t>1.由黄泥棒、铁丝组成。2.黄泥棒外径10mm±0.5mm，长53mm±1mm，其中心孔能穿过1mm的铁丝。3.三支棒组成等边三角形，黄泥棒体坚硬。</t>
  </si>
  <si>
    <t>旋转架</t>
  </si>
  <si>
    <t>1. 仪器由底座、支杆、旋转体构成。2.底座长90mm、宽60mm、高15mm壁厚1.5mm，中部轴套安装固定孔Φ8×6mm；轴套外径14mm，总高52mm上部有Φ22mm小孔，下部有Φ8×6mm柱，壁厚1.5mm；旋转架长38mm宽22mm高17mm，上面开有槽应便于放置玻棒和小条形磁铁，下面正中有选择套，尺寸为Φ2mm×6mm壁厚1.5mm，应便于放置玻棒和条形磁铁，组合后转动无阻滞现象。</t>
  </si>
  <si>
    <t>1． 输出电压：1.5V－9V直流稳压输出，每1.5V一档共六档；额定电流：1.5A。
a. 电压偏调：±（2％U标＋0.1V）
b. 电压稳定性：输入电压在198V－242V件变化，在满载时各档输出电压变化量2％U标＋0.1V。
c. 负载稳定性：输入电压保持220V不变，负载电流在0至满载范围内变化，各档输出电压变化量2％U标＋0.1V。
d. 纹波电压：电源电压保持220V，满载时各档纹波电压0.1％U标（有效值）。
2.  直流输出端子采用Ф4mm铜芯香蕉插座。
3.  有过载显示、过载保护和复位按钮：
a. 直流稳压输出有过载保护。
b. 电源的直流输出电流等于或其额定输出电流时，电源应正常工作，当输出电流在额定输出电流值的1.05－1.5倍时，电源应能过载保护。电源输出端应能直接点亮额定电流电源额定输出电流的白炽灯。
c. 各档输出电路短路时应能自动关断。
4． 连续工作时间8h。
5.  其他应符合JY0361-1999《教学电源》等有关条款的规定。</t>
  </si>
  <si>
    <t>教学电源</t>
  </si>
  <si>
    <t>交流，2V-12V，5A，每2A一档；直流：1.5V-12V，2A，分为1.5V、3V、4.5V、6V、9V、12V共6档</t>
  </si>
  <si>
    <t>蓄电池</t>
  </si>
  <si>
    <t>1． 额定电压：6V。
2． 额定容量：15Ah。
3． 蓄电池由3个额定电压为2V的单体蓄电池组成，结构采用阀控密封式结构，免维护式。
4． 蓄电池外观不得有裂纹及明显变形，且标志清楚</t>
  </si>
  <si>
    <t>调压变压器</t>
  </si>
  <si>
    <t>2kVA  1. 输入电压：交流220V 50HZ。  2. 输出电压：交流0~250V、连续可调。  3. 最大输出电流：8A。  4. 额定功率：2KVA。  5. 绝缘电阻：电源进线端和电压输出端与机壳绝缘电阻20M。  6. 空载电流：应0.2A。7．电压试验：仪器电源进线端和电压输出与机壳间Q给试验电压，带保护接地端子为15KV，不带保护接地端子的为3KV,漏电流输出5MA,试验电压保持1分钟，不应出现飞弧击穿现象。  8. 产品应能适应环境温度为－40~60C,环境湿度为50C90%RH的运输和贮存。</t>
  </si>
  <si>
    <t>充电器</t>
  </si>
  <si>
    <t>1.供蓄电池充电，工作电压：160V～250V。2.可供4V、6V、12V多个不同电压电瓶同时使用，充电电流可调最大2.5A。3.有过流、短路自动保护。4.电池充满自动停止。</t>
  </si>
  <si>
    <t>电池盒</t>
  </si>
  <si>
    <t>1号电池4个，可串并联电池盒由1节1号电池的4个电池盒组合而成，做串连或并联使用。各接触片使用磷铜片材料，表面镀铬并联采用接触片连接，串联采用钦扭连接。可参考企业标准。</t>
  </si>
  <si>
    <t>感应圈</t>
  </si>
  <si>
    <t>1.电源适应性：供电电压在AC220V±10%范围内，其工作特性不变。2.功耗：30W 3.放电距离：电子感应圈在正常工作状态下，供电电压在AC220V时，二极间最大放电距离30mm。4.电子感应圈在正常工作状态下，连续工作时间30min。5.高压输出端采用带护套插座。</t>
  </si>
  <si>
    <t>演示直尺</t>
  </si>
  <si>
    <t>最小分度值：1cm。外形尺寸：1000mm×45mm×8mm，全尺刻度累计误差2mm，尺面平面度公差3mm，尺边直线度公差2mm，两面均涂白色漆，历印，黑色刻度线和红色数字。</t>
  </si>
  <si>
    <t>木直尺</t>
  </si>
  <si>
    <t xml:space="preserve">1． 用木材制作，表面平整、挺直、无毛刺。木材材质应无节疤、无裂纹、无伤痕，并经过脱脂干燥处理，含水率18％。
2． 尺身印有黑色刻线和数字，最小刻度为1毫米，每5厘米为一大格，每10厘米的刻线上标有数字，有mm、cm、dm、m四种单位。
3． 漆层平整清洁、色调美观、厚薄均匀、有足够的附着力，在主要表面上不得有流挂、针孔、气泡等缺陷。
4． 刻线和数字排列整齐端正，刻线粗细一致。
5． 米尺的外形尺寸：1000mm×25mm×8mm
</t>
  </si>
  <si>
    <t>钢直尺</t>
  </si>
  <si>
    <t xml:space="preserve">一、适用范围、规格型号：
   1. 初中物理学生分组实验用。
   2. 规格型号：200mm
二、技术要求：
   1. 用不锈钢材料制成，尺的正面上下两边有刻线。钢直尺刻度最小分度值为1mm，每隔5 mm用一长刻线表示，标注相应的以厘米为计数单位的数字，以及mm，cm单位。
   2. 尺的平面度允差0.25mm
   3. 尺的弹性应符合JJG1第三项第5章要求。
   4. 尺的端边、侧边的直线度允差0.2mm。
   5. 尺的端边与侧边垂直度允差0.06mm。
   6. 尺的线纹宽度0.15～0.25mm，宽度允差0.05mm。
   7. 尺的示值误差：全长允差±0.10mm，厘米分度允差±0.08mm，毫米、半毫米分度允差±0.05mm。   8. 刻度线清晰、字迹清楚。
  9. 性能、安全、结构、外观应符合JY 0001第4、5、6、7的有关要求执行。
</t>
  </si>
  <si>
    <t>2000mm</t>
  </si>
  <si>
    <t>布卷尺</t>
  </si>
  <si>
    <t>30m</t>
  </si>
  <si>
    <t>游标卡尺</t>
  </si>
  <si>
    <t>一、适用范围、型号规格：   1. 适应于初中物理实验教学用游标卡尺。   2. J0005型、0～125mm、0.02mm。二、技术要求：   1. 应符合GB1214第4章的规定。   2. 检验方法应执行GB1214附录A的规定。</t>
  </si>
  <si>
    <t>外径千分尺(螺旋测微器)</t>
  </si>
  <si>
    <t>一、适用范围、型号规格：1. 适用于初中物理教学实验用螺旋测微器（千分尺）。2. J0006型。二、技术要求：1. 固定式测量砧，测量范围0.25mm，测量精度 0.01mm。2. 型式、基本参数与尺寸应符合GB1214第3章的要求。3. 技术要求应符合GB1216第4章的要求。4. 结构、外观应符合JY0001第6、7章有关规定。</t>
  </si>
  <si>
    <t>物理天平</t>
  </si>
  <si>
    <t>1． 最大称量500g，分度值20m g。 2.  砝码组合的总质量（包括标尺计量值）应天平的最大秤量。 2． 冲压件及铸件表面应光洁平整，不应有毛刺、锋棱、裂纹和显见砂眼。 3． 电镀件的镀层应色泽均匀，不应有露底和显见的麻点、水迹、擦伤等缺陷。 4． 油漆件表面应平整光滑，色泽均匀，不应有露底、起泡、挂漆、擦伤等缺陷。 5． 其它性能指标应符合GB/T4168－92 的有关规定。</t>
  </si>
  <si>
    <t>学生天平</t>
  </si>
  <si>
    <t xml:space="preserve"> 一、范围、规格：  1. 用于中学物理实验分组用学生天平。  2. 最大载荷：200克、所配砝码为4等。  3. 标称分度值：20mg。 二、技术要求： 1. 学生天平的计量性能指标： 1.1 示值变动性允差1分度； 1.2 左盘与右盘，空载与全载分度值之差1/3最大实际分度值； 1.3 不等臂允差3分度； 1.4 骑码标尺称量允差1分度。  2. 学生天平的其他性能指标应符合JY 104第2章有关要求。  3. 砝码组合及质量允差应符合JY 104第2.14条有关要求。  4. 砝码应符合 JY 104有关要求。</t>
  </si>
  <si>
    <t>1． 最大称量200g，分度值0.2 g。 2． 秤量允许误差为±0.5d(分度值)。 3． 砝码组合的总质量（包括标尺计量值）应天平的最大秤量。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t>
  </si>
  <si>
    <t>1． 最大称量500g，分度值0.5 g。 2． 秤量允许误差为±0.5d(分度值)。 3． 砝码组合的总质量（包括标尺计量值）应天平的最大秤量。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t>
  </si>
  <si>
    <t>一、适用范围、规格：1. 初中物理、化学、生物实验教学用。2. 规格：0.001g, 100g（三等砝码）。二、技术要求：1. 供电电源：AC220V±10%，50Hz±1Hz。2. 温度：0～40℃。3. 分辨率：0.001g。4. 称盘直径：φ90mm。5. 最大称量100g。6. 符合GB4168第2章的有关要求及JJG156第1章要求。7. 砝码应符合GB4167第2章的有关要求。</t>
  </si>
  <si>
    <t>单杠杆天平</t>
  </si>
  <si>
    <t>1. 天平放置于水平台上应平稳，不摇动、不偏斜。形应光洁，无毛刺、裂纹和明显的砂眼。  2. 刀子应垂直地紧固在杠杆上，支承刀相互平行，工作部位刀刃应平直。  3. 天平的刀子、刀承、拉带和挡刀板应进行热处理，硬度要求：刀子为HRC58～62；刀承和挡刀板为HV0.3kg766以上；拉带为HV0.3kg480～700。  4.  拉带与重力架连杆和拉带支架连接后，连接销为得松动。  5. 最大称量值：100g。  6. 精确度：10mg。</t>
  </si>
  <si>
    <t>案秤</t>
  </si>
  <si>
    <t>l、最大秤量：10000g。2、最小秤量：100g。3、分度值：10go。4、计量精度：四级。5、单盘式分秤：单盘面积150×150mm。6、圆形刻度盘：直径200mm。</t>
  </si>
  <si>
    <t>弹簧度盘秤</t>
  </si>
  <si>
    <t>8kg，8g   1. 产品为指针式弹簧度盘秤。   2. 最大称量值为1kg。   3. 产品外观、结构、性能符合GB/T11884《弹簧度盘秤》标准规定。</t>
  </si>
  <si>
    <t>金属钩码</t>
  </si>
  <si>
    <t>10g*1,20g*2,50g*2,200g*2，执行JY105标准</t>
  </si>
  <si>
    <t>金属槽码</t>
  </si>
  <si>
    <t>一、适用范围、规格：适用于初中学物理实验教学用。二、技术要求：  1. 产品由10g×1，20g×2，50g×2，200g×2规格槽码成套组成，另附10g金属槽码盘一个。  2. 槽码由钢质材料制成，表面镀铬。外观无毛刺、无锈蚀、无保护层破裂、剥落现象，包装盒牢固可靠。  3. 槽码质量误差±1g。</t>
  </si>
  <si>
    <t>机械停表</t>
  </si>
  <si>
    <t>0.1s。 1. 结构及外观的一般要求应分别符合JY 0001的相关要求。  2. 产品性能满足中学物理实验教学的要求。  2. 秒表在任何位置工作时不应停摆。  3. 秒表质量等级和平均分走时差、分走时偏差、最大秒走时差应符合QB/T 1534第4.3条要求。  4. 延时走时应符合 QB/T 1534第4.4条要求。  5. 上条机构、启动、停止、回零按钮、秒针、分针和秒针示值、刻度盘刻度等项应符合 QB/T 1534第4.5～4.15条要求。  6. 结构、外观应符合 QB/T 1534第4.16～4.19条要求。</t>
  </si>
  <si>
    <t>机械停钟</t>
  </si>
  <si>
    <t xml:space="preserve"> 1. 结构及外观的一般要求应分别符合JY 0001的相关要求。  2. 产品性能满足中学物理实验教学的要求。</t>
  </si>
  <si>
    <t>电子停表</t>
  </si>
  <si>
    <t>1.产品应采用微型电脑芯片，液晶显示屏。2.外观质量：机芯在表壳组件应稳固，液晶屏显示清晰、表玻璃透明无伤、印字清楚正确、表壳与玻璃后盖的配合应紧密，不得有明显的缝隙；表壳外棱角无锋利感；镀层无气泡，不脱落。3.分辨率：1/100s 4.工作电压：1.5或3.0V 5.走时精度：-0.5～+0.5s/d 6.产品还应符合QB/T1908-1993中4 技术要求中的有关条款。7.0.1s。</t>
  </si>
  <si>
    <t>电子停钟</t>
  </si>
  <si>
    <t>0.1s  1. 结构及外观的一般要求应分别符合JY 0001的相关要求。  2. 产品性能满足中学物理实验教学的要求。</t>
  </si>
  <si>
    <t>节拍器</t>
  </si>
  <si>
    <t>电子式或机械式</t>
  </si>
  <si>
    <t>沙漏</t>
  </si>
  <si>
    <t>一、适用范围：适用中学物理实验教学用。二、技术要求：   1. 由内置细沙的玻璃漏体和木质外框（盒）镶嵌制成。   2. 漏体为上下两个漏斗漏嘴相对连接，内装有流沙。每个漏斗容积150ml。   3. 漏沙时间为5分钟。   4. 玻璃漏体应外形端正，厚薄均匀，内外表面清洁，无划伤。   4. 玻璃漏体应外形端正，厚薄均匀，内外表面清洁，无划伤。   5. 沙漏模型应有三根支柱的外保护架。   6. 性能、结构、外观及其它技术要求符合JY 0001第4、6、7章的有关要求。</t>
  </si>
  <si>
    <t>日晷</t>
  </si>
  <si>
    <t>一、适用范围：  适用中学物理实验教学用。二、技术要求：   1. 由铜制的晷针、木质或塑料制的晷面及支撑底座组成，晷面直径280mm。   2. 结构可分为地平式、赤道式。   3. 晷针垂直穿过圆盘中心，起着圭表中心立竿的作用。   4. 日晷模型应可适用于不同纬度地区，纬度的调节、定位应方便、准确。   5. 晷面正反两面刻划出12个大格，每个大格代表2个小时，标有“子、丑、寅……亥”时辰。赤道式日晷应有朝北晷面和朝南晷面。   6. 性能、结构、外观应符合JY 0001第4、6、7章的有关要求。</t>
  </si>
  <si>
    <t>温度计</t>
  </si>
  <si>
    <t>1． 红液。 2． 测量范围：0－100℃；最小分度值：1℃；允许误差±1℃。 3． 玻管要直，不得弯曲，不得崩损缺口，红液不得断线。 4． 产品应符合《玻璃仪器通用技术要求》</t>
  </si>
  <si>
    <t xml:space="preserve">1． 感温物质：水银。
2． 测量范围：0－200℃；最小分度值：1℃；允许误差±1℃。
3． 玻璃应光洁透明，不得有裂痕。毛细管不得有明显的弯曲现象，其孔径应均匀，管壁内应清洁无杂质。
4． 感温液体（水银）必须纯洁、无杂质。液线不得中断。上升时不得有停滞和跳跃现象；下降时不得在管壁上留下液滴。
5． 产品应符合《玻璃仪器通用技术要求》
</t>
  </si>
  <si>
    <t>演示温度计</t>
  </si>
  <si>
    <t xml:space="preserve"> 1. 由玻璃温度计、标度板、保护套组成。2. 感温液：红色，装在感温泡和毛细管中。3. 感温泡：长135mm，位于温度计下端。4. 毛细管：安装在标度板上，是具有毛细管的玻璃管与管泡熔接在一起，熔接应光滑，无缺陷。其内径应均匀，液注上升或下降时无跳跃现象。毛细管的截面为三角形，当从正面观察时，有放大作用。5. 标度板：印刷在ABS塑料底版上，标度板长500mm，宽110mm，其标度线有两种温度指示，摄氏温度（符号℃）和热力学温度（符号K）。6. 刻度范围：摄氏温标0～100℃，热力学温标273～373K。每1℃刻线的长度为4mm。每1℃为短线、每5℃为中线、每10℃为长线。刻线和字迹应清晰、无断线。7. 误差±2℃</t>
  </si>
  <si>
    <t>热敏温度计</t>
  </si>
  <si>
    <t xml:space="preserve"> -10℃～+100℃，线性刻度</t>
  </si>
  <si>
    <t>双金属片温度计</t>
  </si>
  <si>
    <t xml:space="preserve">  1. 由双金属片、刻度板、玻璃罩、指针组成。  2. 双金属片温度计为圆形指针式温度计，有摄氏和华氏刻度，里面充油。  3. 面板标有-20℃～50℃，测量误差5%。  4. 刻度盘的漆层附着牢固，不脱落，表面平整光滑、薄厚均匀，不应有剥落和露底现象。  5. 指针转动灵活，无卡滞现象，刻度清晰，字迹清楚。  6. 玻璃罩应符合JY 0001第8章的有关要求。  7. 结构、外观应符合JY 0001第6、7的有关要求。       </t>
  </si>
  <si>
    <t>体温计</t>
  </si>
  <si>
    <t>水银，35～42℃</t>
  </si>
  <si>
    <t>电子体温计</t>
  </si>
  <si>
    <t>测量范围：32℃—42℃。   1. 液晶显示阿拉伯数字。   2. 测温范围：32.0℃～42.0℃。   3. 精确性：±0.2℃ 35.0℃，±0.1℃ 35.0℃到39.0℃，±0.2℃ 39.0。   4. 功耗：0.15毫瓦平衡模式。   5. 电池寿命：连续使用可多于200小时。   6. 警报器：当温度达到最高温度时信号声音会有10分钟。</t>
  </si>
  <si>
    <t>红外线快速体温检测仪</t>
  </si>
  <si>
    <t xml:space="preserve">  1. 工作环境温度：25～30℃   2. 测量范围：摄氏30～50℃   3. 分度值：摄氏0.1℃；准确度：0.5℃   4. 产品由红外线感应器探测头测量体温，通过LCD显示屏显示测量数据，附有便于测量握持的腕带。   5. 最小测量距离5cm。   6. 产品具有4秒无操作时，自动关机节电功能。有缺电提示显示。   7. 外观结构应满足JY0001标准第6、7章的有关规定。</t>
  </si>
  <si>
    <t>寒暑表</t>
  </si>
  <si>
    <t xml:space="preserve">1. 由木质材料镶嵌玻璃棒芯组成。
2. 采用摄氏（℃）和华氏（℉）木板双刻度，面板标有：摄氏 -30℃～50℃；华氏 -20℃～120℃的标志。
3. 玻璃棒芯感温液，正面放大玻璃液读数。
4. 温度准确度：±1℃（0℃～30℃）
5. 最小分度值：1℃
6. 储藏条件：-30℃～60℃
</t>
  </si>
  <si>
    <t>条形盒测力计</t>
  </si>
  <si>
    <t>一、适用范围、规格：  1. 适用于中学物理教学和小学科学教学及学生分组实验用测力计。  2. J2101型，10N、5N、2.5N、1N。二、技术要求：  1. 结构、外观应符合JY0001第6、7章有关规定及JY0127第4.3条要求。  2. 零位可调、拉力式条形盒型、最大量程10N，最小分度值0.2N。  3. 其余应符合JY0127第5章的有关要求。</t>
  </si>
  <si>
    <t xml:space="preserve">1． 由方形弹簧盒（带刻板）、弹簧、提环、挂钩、指针等组成。零点可调。
2． 条形盒测力规格：5N。
3． 分度值为量程的1／50，零点平均示差1／4分度，任一点的平均示差1／2分度，任一点的重复称量的最大示差1／4分度。
4． 产品应符合JY0127-91《教学测力计》的要求。
</t>
  </si>
  <si>
    <t xml:space="preserve">1． 由方形弹簧盒（带刻板）、弹簧、提环、挂钩、指针等组成。零点可调。
2． 条形盒测力规格：2.5N。
3． 分度值为量程的1／50，零点平均示差1／4分度，任一点的平均示差1／2分度，任一点的重复称量的最大示差1／4分度。
4． 产品应符合JY0127-91《教学测力计》的要求。
</t>
  </si>
  <si>
    <t xml:space="preserve">1． 由方形弹簧盒（带刻板）、弹簧、提环、挂钩、指针等组成。零点可调。
2． 条形盒测力规格：1N。
3． 分度值为量程的1／50，零点平均示差1／4分度，任一点的平均示差1／2分度，任一点的重复称量的最大示差1／4分度。
4． 产品应符合JY0127-91《教学测力计》的要求。
</t>
  </si>
  <si>
    <t>圆筒测力计</t>
  </si>
  <si>
    <t xml:space="preserve">1． 由外筒、内管、弹簧、端盖、提环、挂钩等组成。零点可调。
2． 量程：0～5N（牛顿）。
3． 分度值为量程的1／50，零点平均示差1／4分度，任一点的平均示差1个分度，任一点的重复称量的最大示差1／2分度。
4． 产品应符合JY0127-91《教学测力计》的要求。
</t>
  </si>
  <si>
    <t xml:space="preserve">1． 由外筒、内管、弹簧、端盖、提环、挂钩等组成。零点可调。
2． 量程：0～1N（牛顿）。
3． 分度值为量程的1／50，零点平均示差1／4分度，任一点的平均示差1个分度，任一点的重复称量的最大示差1／2分度。
4． 产品应符合JY0127-91《教学测力计》的要求。
</t>
  </si>
  <si>
    <t>平板测力计</t>
  </si>
  <si>
    <t xml:space="preserve">1． 由刻度板、弹簧、指针、拉杆、悬挂定位装置等组成。指针可调。
2． 量程：0～5N（牛顿）。
3． 分度值为量程的1／50，任一点平均示差1／2分度，任一点的重复称量的最大示差1／4分度。
4． 产品应符合JY0127-91《教学测力计》的要求。
</t>
  </si>
  <si>
    <t>圆盘测力计</t>
  </si>
  <si>
    <t>一、适用范围、规格：  1. 适用于中学物理教学演示实验用测力计。  2. J2105型，5N。二、技术要求：  1. 结构、外观应符合JY 0001第6、7章有关规定及JY 0127第4.3条要求。  2. 零位可调、拉压力式圆盘指针型、最大量程5N，最小分度值0.1N。  3. 余应符合JY 0127第5章的有关要求。</t>
  </si>
  <si>
    <t>演示测力计</t>
  </si>
  <si>
    <t xml:space="preserve">1． 由刻度板、弹簧、指针、拉杆、悬挂定位装置等组成。指针可调。
2． 外形尺寸：390×90mm；内槽：287×25mm。
3． 量程：0～2N（牛顿）或0～5N；最小分度值0.1N。
4． 示值允差全量程的4％，回零允差分度值的1/4。
5． 刻度板用铝合金制成，刻线清晰。
6． 指针用钢板，漆红色。
7． 产品应符合JY0127-91《教学测力计》的要求。
</t>
  </si>
  <si>
    <t>拉压测力计</t>
  </si>
  <si>
    <t>一、适用范围、规格：  1. 中学物理教学和实验中测量拉力和压力。  2. 量程：10N，分度值：0.2N。二、技术要求：  1. 拉力测力计由耐疲劳弹簧、指针、调节器、小勾、承压台和分度板等构成。  2. 量程：10N，分度值：0.2N。二、技术要求：  1. 拉力测力计由耐疲劳弹簧、指针、调节器、小勾、承压台和分度板等构成。  2. 材料用工程塑料或0.5mm的金属薄板制成，  3. 外形尺寸220mm×30mm×20mm。  4. 拉压测力计零点平均示差1/4分度。  5. 测力计任一点的平均示差1/2个分度。  6. 测力计任一点的重复称量的最大示差1/4分度。  7. 其它技术要求参照JY 0127执行。    8. 安全、结构、外观应符合JY 0001第5、6、7的有关要求执行</t>
  </si>
  <si>
    <t>双向测力计</t>
  </si>
  <si>
    <t xml:space="preserve">一、适用范围、规格：  1. 物理教学演示实验用。  2. 测量范围：双向10N。二、技术要求：  1. 双向测力计主要由左右对称的标尺、拉压弹簧、指针架、拉杆、托架、挂钩、限拉片等组成。  2. 最大测量范围10N，最小分度值0.5N。零点平均示差1/4分度，测力计任一点平均示差1/2分度，任一点的重复称量最大示差1/4分度。  3. 标尺由厚度1mm的铁皮制成。  4. 漆层附着牢固，不脱落，表面平整光滑、薄厚均匀，不应有剥落和露底。盘面刻度清晰，字迹清楚。  5. 测力计由工程塑料或金属材料制成，测力计两端挂钩，其材料应符合JY 0001中的7.4和7.7条的要求。  6. 其它技术要求应符合JY 0127的有关规定。  7. 结构、外观应符合JY 0001第6、7的有关要求执行。    </t>
  </si>
  <si>
    <t>握力计</t>
  </si>
  <si>
    <t>一、适用范围、规格：  1. 中学物理教学实验用。  2. 测量范围：0—1000N   分度：10N。二、技术要求：  1. 由测力盘、指针、握力杆、弹簧等组成。  2. 刻度盘标有0—1000N，刻度清晰，字迹清楚。  3. 握力杆漆层附着牢固，不脱落，表面平整光滑、薄厚均匀，不应有剥落和露底现象。  4. 性能、结构、外观应符合JY 0001第4、6、7章有关规定。</t>
  </si>
  <si>
    <t>拉力计</t>
  </si>
  <si>
    <t>一、适用范围、规格：  1. 中学物理教学实验用。   2. 测量范围：10N～500N。二、技术要求：  1. 采用表盘推拉力计。  2. 表盘推拉力计材料选用工程塑料或金属材料。表面平整清洁，不应有划痕、溶迹、缩迹和凹凸不平现象。  3. 刻度盘标有10—500N，最小单位5N。刻度清晰，字迹清楚。  4. 拉力计应能承受1分钟550N的拉力而不损坏。松开拉力后，应能恢复原有性能不变。  5. 性能、结构、外观应符合JY 0001第4、6、7章有关规定。</t>
  </si>
  <si>
    <t>演示电表</t>
  </si>
  <si>
    <t>1． 本仪器可作检流计、测量直流电压、电流用。并作为研究磁电式电表结构原理的直观教具。 2． 电表采用磁电式表头，指针长150mm，有零位调节钮（可调到中间）。并采用透明材料密封。 3． 量程范围： 检流计：100－0－-100µA（内阻500Ω）； 电压计：直流0－10V、0－25V； 电流计：直流0－500µA、0－5mA、0－100mA、0－1A、0－5A； 4． 电表精度要求5级。 5． 产品应符合JY0330－93《教学用指针式电表》的要求。</t>
  </si>
  <si>
    <t>数字演示电表</t>
  </si>
  <si>
    <t>直流电压、电流，检流；四位半符合jy-2003《教学仪器设备产品的检验规则》符合jy-2003《教学仪器一般质量要求》的有规定</t>
  </si>
  <si>
    <t>电能表</t>
  </si>
  <si>
    <t>单相，符合jy-2003《教学仪器设备产品的检验规则》符合jy-2003《教学仪器一般质量要求》的有规定</t>
  </si>
  <si>
    <t>绝缘电阻表</t>
  </si>
  <si>
    <t>500V，符合jy-2003《教学仪器设备产品的检验规则》符合jy-2003《教学仪器一般质量要求》的有规定</t>
  </si>
  <si>
    <t>直流电流表</t>
  </si>
  <si>
    <t>1． 等级指数2.5级，量程0.6A、3A。 2． 过冲：对全偏角180°的仪表，其过冲不得超过标度尺长度的20%。 3． 响应时间：对仪表突然施加能使其指针最终指示在标度尺2/3处的激劢，在4s之后的任何时间，其指针偏离最终静止位置不得超过标度尺全长的1.5%。 指针长度150mm的电表，其响应时间为6s。 4． 标度尺分度：间隔应相当于被测量单位或指示单位的1、2、5倍或该单位乘以或除以10、100。对多量限和（或）多标尺的电表，至少有一个测量量限或标度尺满足上述要求。分度值不得基本误差的极限值。 5． 分度数字：标在标度盘上的分度数字，不得超出三位数（整数或小数），配合标度尺的标度值应采用我国法定计量单位及其词头。 6． 偏转方向：随着被测量的增加，电表指针的偏转方向，应从左到右，对多标度尺的电表至少应在一个标度尺能满足上述要求。 7． 标度盘：标度盘正面为无光白色，色调柔和，刻度线条平直不间断，清晰鲜明，色差明显。电表的细分刻度线条宽度0.3mm。表面清洁平整。 8． 标度尺工作位置：电表标度尺工作位置与水平面成45°角或水平。 9． 指针：指针应挺直，涂色与标度盘颜色的色差要明显。指针长度不短于45mm，指针尖端应掩盖住标度尺上最短分度线长度的1/2，指针与表盘的距离不超过1.6mm。 10． 偏离零位：电表偏离零位，不得超过标度尺的1%。 11． 零位调节器：零位调节器的全部调节范围不应标度尺长的2%或2°，取其较小值，零位调节应旋转灵活。 12． 表壳：表壳外形造型要美观，边沿要平直，表面平整光滑，无破损开裂，无划痕、麻点。不得有凹凸不平缺陷。表壳应作防静电处理。 13． 面板与装配： a．面板表面应光滑平整，无划痕、麻点。文字、数字、符号标点应清晰。刻度线条 粗细要均匀，与面板底色色差要显著。 b．表壳与玻璃应密封良好，内部应清洁，无灰尘、铁屑等杂物。玻璃表面无显著气泡、痕迹，无松动和隙缝。 c．安装在表壳上的接线柱有防脱落装置，钮帽应转动灵活，有效行程4mm。插头要有足够的弹性，接触要良好。直流表接线柱正极为红色，负极为黑色。 d．防接触封印。当电表封好印，只要封印不破坏，就不能接触到测量机构和外壳同的附件。 e．面板上的转换开关紧固牢靠，不得松动；分档对位应准确；接触导电良好、可靠。 14． 产品应符合JY0330-93《教学用指针式电表》的要求。</t>
  </si>
  <si>
    <t>直流电压表</t>
  </si>
  <si>
    <t>1． 等级指数2.5级，量程3V、15V。 2． 过冲：对全偏角180°的仪表，其过冲不得超过标度尺长度的20%。 3． 响应时间：对仪表突然施加能使其指针最终指示在标度尺2/3处的激劢，在4s之后的任何时间，其指针偏离最终静止位置不得超过标度尺全长的1.5%。指针长度150mm的电表，其响应时间为6s。 4． 标度尺分度：间隔应相当于被测量单位或指示单位的1、2、5倍或该单位乘以或除以10、100。对多量限和（或）多标尺的电表，至少有一个测量量限或标度尺满足上述要求。分度值不得基本误差的极限值。 5． 分度数字：标在标度盘上的分度数字，不得超出三位数（整数或小数），配合标度尺的标度值应采用我国法定计量单位及其词头。 6． 偏转方向：随着被测量的增加，电表指针的偏转方向，应从左到右，对多标度尺的电表至少应在一个标度尺能满足上述要求。 7． 标度盘：标度盘正面为无光白色，色调柔和，刻度线条平直不间断，清晰鲜明，色差明显。电表的细分刻度线条宽度0.3mm。表面清洁平整。 8． 标度尺工作位置：电表标度尺工作位置与水平面成45°角或水平。 9． 指针：指针应挺直，涂色与标度盘颜色的色差要明显。指针长度不短于45mm，指针尖端应掩盖住标度尺上最短分度线长度的1/2，指针与表盘的距离不超过1.6mm。 10． 偏离零位：电表偏离零位，不得超过标度尺的1%。 11． 零位调节器：零位调节器的全部调节范围不应标度尺长的2%或2°，取其较小值，零位调节应旋转灵活。 12． 表壳：表壳外形造型要美观，边沿要平直，表面平整光滑，无破损开裂，无划痕、麻点。不得有凹凸不平缺陷。表壳应作防静电处理。 13． 面板与装配： a．面板表面应光滑平整，无划痕、麻点。文字、数字、符号标点应清晰。刻度线条 粗细要均匀，与面板底色色差要显著。 b．表壳与玻璃应密封良好，内部应清洁，无灰尘、铁屑等杂物。玻璃表面无显著气泡、痕迹，无松动和隙缝。 c．安装在表壳上的接线柱有防脱落装置，钮帽应转动灵活，有效行程4mm。插头要有足够的弹性，接触要良好。直流表接线柱正极为红色，负极为黑色。 d．防接触封印。当电表封好印，只要封印不破坏，就不能接触到测量机构和外壳同的附件。 e．面板上的转换开关紧固牢靠，不得松动；分档对位应准确；接触导电良好、可靠。 f．附件通路板上的附加电阻、分流电阻等应结构牢固，焊接可靠，导电性能良好、焊点圆滑光亮，通路板上的导电连接片要与电表接线柱配合适当。  g．附件通路板上应有测量范围的规格，并有与电表壳或标度盘相同的编号。附件通路板与电表表接插口配合良好，导电可靠。当其接触不良或断路时，确保表头不致损坏。 14． 产品应符合JY0330-93《教学用指针式电表》的要求。</t>
  </si>
  <si>
    <t>灵敏电流计</t>
  </si>
  <si>
    <t>由测量结构、测量路线、外壳等组成。测量机构采用磁电系仪表结构.标度盘，机械零位调节臂均固定在支架上。准确度等级：2.5级。灵敏度：±300μA内阻：80-125Ω；2.4-3KΩ，规格：138mm×100mm×97mm</t>
  </si>
  <si>
    <t>多用电表</t>
  </si>
  <si>
    <t>1、2.5级2、外壳为胶木制，成型美观光滑，上有三个调节旋钮和四个接线柱孔3、指针灵活，测量准确，表面清晰，分格均匀4、配测笔一套。可测量范围：交流电压：0-10-50-250-1000V，2500V直流电压：0-2.5-10-50-250-1000V2500V直流电流：0.05-0.5-5-50-500mA电阻：0-1Ω-10Ω-100Ω-1KΩ-10KΩ</t>
  </si>
  <si>
    <t>投影电流表</t>
  </si>
  <si>
    <t>示面板与水面平行，测量范围：（-0.2~0~0.6A）（-1~0~3A），测量精度：2.5级，阻尼时间：4s，外形尺寸：100mm*120mm*40mm，指针长度：50mm，最小分度值为0.02A、0.1A，对外界磁场的防御等级为Ⅲ级</t>
  </si>
  <si>
    <t>投影电压表</t>
  </si>
  <si>
    <t>指示面板与水面平行，测量范围：（-1~0~0.6A）（-1~0~3V）(-5~0~15V)，测量精度：2.5级，阻尼时间：4s，外形尺寸：100mm*120mm*40mm，指针长度：50mm，最小分度值为0.5V、0.1V，对外界磁场的防御等级为Ⅲ级</t>
  </si>
  <si>
    <t>投影检流计</t>
  </si>
  <si>
    <t>1、测量范围：-0.1mA-0-+0.1mA,-1mA-0-+1mA;2、偏差;5% 3、外形尺寸：100mm*120mm*40mm;4、指针长度：50mm.</t>
  </si>
  <si>
    <t>教学示波器</t>
  </si>
  <si>
    <t xml:space="preserve">㈠适用范围：
  中学物理教学演示实验用。
㈡技术要求：
  1. 电源：交流220V±10V  50Hz±5。 
  2. 工作温度：0℃～40℃。
  3. 相对湿度90%（40℃）。
  4. 描频率：10Hz～100KHz分四档：10Hz～100Hz；100Hz～1KHz；1KHz～10KHz；10KHz～100KHz。
  5. 绝缘电阻20MΩ。
  6. 其它技术要求应符合JY 0011的第5章的要求。
  7. 安全、结构、外观应符合GB 4793和JY 0001第5、6、7章的有关要求执行。
</t>
  </si>
  <si>
    <t>大屏幕示波器</t>
  </si>
  <si>
    <t>1.垂直系统 频率响应：直流DC-10kHz，3dB 偏转因数：20mVpp/cm±10% 衰减倍率：1、10、100三档误差±10% 输入电阻：1MΩ±10% 位移线性误差：10% 2.扫描系统 扫描频率：10Hz-1kHz，分两档连续可调，10Hz-100kHz，100Hz-1kHz 同步：内正、负同步，显示2格能同步 3.水平系统 频率响应：DC-2kHz，3dB 偏转因数：100mV/cm 4.试验信号 波形：正弦波频率：50Hz 幅度：200mV±10% 5.显像管有效显示面积：8格×10格 1格=2cm 6.显示屏：对角线长度：35cm，黑白电视显像管 7.使用电源：交流220V±10%</t>
  </si>
  <si>
    <t>密度计</t>
  </si>
  <si>
    <t>1． 标准温度20℃，温度范围0～70℃，分度值为1度。 2． 密度范围：1.000～2.000。 3． 在液体中倾斜度0.2分度值。 4． 其它性能指标应符合GB/T 17764－1999的有关规定</t>
  </si>
  <si>
    <t>1． 标准温度20℃，温度范围10～70℃，分度值为1度。 2． 密度范围：0.700～1.000。 3． 在液体中倾斜度0.2分度值。 4． 其它性能指标应符合GB/T 17764－1999的有关规定。</t>
  </si>
  <si>
    <t>湿度计</t>
  </si>
  <si>
    <t>1、初中物理演示仪器，规格：指针式，由金属外壳、玻璃面罩、游丝、指针、刻度盘组成。2、金属外壳上装有悬挂装置。3、刻度盘为圆形，直径100mm。4、产品漆层附着牢固，不脱落，表面平整光滑、薄厚均匀，不应有剥落和露底。5、盘面印有0%～100%的刻度，最小分度值1%，刻度清晰，字迹清楚，示值允差±5%。指针转动灵活，无卡滞现象。</t>
  </si>
  <si>
    <t>罗盘</t>
  </si>
  <si>
    <t>1.罗盘的侧面有测绘尺，两端为距离估定器。2.估定器两尖端长12.3mm，照准与准星间长为123mm，为尖端长的10倍。</t>
  </si>
  <si>
    <t>空盒气压计</t>
  </si>
  <si>
    <t xml:space="preserve">1． 量程范围80-106 Kpa，分度值0.25 Kpa，气压计示值误差最大不超过0.25Kpa。
2． 在整个量程范围内，增减气压后，指针回复原位误差0.25Kpa。
3． 空盒表面应光洁，无碰伤、划伤，焊接处无缝隙，漏气等缺陷。
4． 空盒中心与拉杆应同轴，多膜盒垂直放置，各膜盒连接牢固、互相平行。
5． 刻度盘表面应平整，无划伤，刻线和数字均匀清晰，可见度好。
6． 指针应平直，以轴心孔为支点，二端平衡，指针与刻度盘表面平行。在全量程范围内指针应盖住短线四分这一到四分之三，指针安装在刻度盘中心位置。
7． 指针应有微调机构。指针应转动灵活、平稳，不得有跳动现象。
8． 空盒气压计向任何方向倾斜90°时，轻击表壳，指针改变1/2分度值。
9． 玻璃罩与底座接合处应密封良好，打气至最大值或抽气至最小值，折叠皮管，停两分钟，指针移动1/2分度值。
</t>
  </si>
  <si>
    <t>圆柱体组</t>
  </si>
  <si>
    <t>有铜、铁、铝各一只，几何尺寸完全相同，直径 Φ20mm±0.05mm，高32mm±0.05mm。符合JY/T0394-2007《圆柱体组》的要求。</t>
  </si>
  <si>
    <t>立方体组</t>
  </si>
  <si>
    <t>1、本产品由尺寸均为25mm×25mm×25mm的铜块、铁块、铝块、木块等组成。2、本产品尺寸误差应±0.5mm。3、配合弹簧、量杯等，可以测算其在液体中所受的浮力和物体的密度等。4、 产品表面应无明显缺陷和变形。6、产品符合本标准外还应符合JY 0001中的有关规定。</t>
  </si>
  <si>
    <t>运动和力实验器</t>
  </si>
  <si>
    <t>1.由平面板、短斜面、小车、小球2个（钢塑各1个）、硬盒2个、毛巾1条、布1块组成。
2.平面板600mm，斜短板200mm,板宽120mm，板面平直；有可调节斜面倾角的支撑。
3.小车车身尺寸120mm×75mm×40mm,四轮均有轴承，小车轮距50mm，轴距60mm，车轮直径20mm。小车在500mm长度平面内，直线运动偏差5mm。其它材料尺寸应与平面板尺寸相适合。
4. 能较好的演示及实验“运动和力的关系”教学内容中模拟伽利略理想实验等相关实验内容。</t>
  </si>
  <si>
    <t>惯性演示器</t>
  </si>
  <si>
    <t>钢球、弹簧钢片、支架、底座、铁片或塑料片等部分组成。钢球直径φ20ｍｍ。弹片由厚0.5－0.75ｍｍ弹簧钢制成，表面防锈处理。立柱高100ｍｍ,柱端有盛球的碗， 碗口直径φ20ｍｍ。铁片（塑料片）尺寸应50ｍｍ×30ｍｍ，中心有盲孔。</t>
  </si>
  <si>
    <t>摩擦计</t>
  </si>
  <si>
    <t>执行JY40标准由磨擦板和磨擦块组成。磨擦板外形尺寸500mm×50mm×10mm。磨擦块外形尺寸100mm×40mm×30mm。上面有两个砝码孔，端面中心有挂钩。</t>
  </si>
  <si>
    <t>螺旋弹簧组</t>
  </si>
  <si>
    <t>1． 产品由弹簧、指针、挂钩等组成。 2． 产品由钢丝绕成的螺旋弹簧5种为一组，其工作极限负荷分别为5N、3N、2N、1N、0.5N。 3． 弹簧刚度选取分别为：5N为0.025N/mm，3N为0.015N/mm，2N为0.01N/mm，1N为0.005N/mm，0.5N为0.0025N/mm。 4． 弹簧伸长长度200mm，分别达到5N、3N、2N、1N、0.5N拉力，其误差2％。 5． 其它性能指标应符合GB/T 1239.1－1989的有关规定。</t>
  </si>
  <si>
    <t>阿基米德原理实验器</t>
  </si>
  <si>
    <t>由塑料吊桶、塑料圆柱体、溢液杯组成。塑料圆柱的体积为100ml，有等分刻度线，质量120g，直径φ35mm，塑料吊桶透明，外直径φ40mm，容积为100ml有等分刻度线，溢液杯透明，上端有零调装置。</t>
  </si>
  <si>
    <t>阿基米德原理及其应用实验器</t>
  </si>
  <si>
    <t>1．由测力计、塑料吊桶、塑料圆柱体、溢液杯组成。2．演示测力计左侧量程为：0-2N，最小分度值为0.1N、最大分度值为0.5N。右侧刻度线和左侧刻度线一致，并有游标指针两只。3． 塑料桶和塑料圆柱体的总质量为140g，在桶、柱臂上均有三条容积、体积等分线，线宽1mm。塑料桶容积为100ml。4． 溢水杯溢液管下口高度不应低于70mm。5． 符合JY0001－2003《教学仪器一般质量要求》的有关规定。</t>
  </si>
  <si>
    <t>液体压强与深度关系实验器</t>
  </si>
  <si>
    <t>U形管、微小压强计、盛液筒</t>
  </si>
  <si>
    <t>连通器</t>
  </si>
  <si>
    <t>1． 本产品由玻璃连通器和底座两部分组成。 2． 外形尺寸：200×120×200mm。 3． 玻璃件选用钠钙玻璃或硼硅玻璃。 4． 玻璃件壁厚1.0mm。 5． 玻璃件细管外径为12mm，粗管外径为30mm。 6． 玻璃件必须经过退火处理，消除应力。 7． 底座要平稳，表面光滑无痕。 8． 产品应符合国标《连通器》的要求。</t>
  </si>
  <si>
    <t>帕斯卡球</t>
  </si>
  <si>
    <t>一、适用范围、型号规格：  1. 适用于中学物理演示实验用帕斯卡球。  2. J2111型。二、技术要求：  1. 性能、结构、外观应符合JY 0001第4、6、7章有关规定。  2. 技术要求应符合JY 106第2.1～2.7条的规定。</t>
  </si>
  <si>
    <t>浮力原理演示器</t>
  </si>
  <si>
    <t xml:space="preserve">a) 产品主要由容器、浮体、塑料杯、浮块、夹具、胶管等组成。
b) 容器为无色塑料制品，口部内径121mm，高180mm，壁厚2.5mm。
c) 浮体为着色半透明塑料制品，呈正方体盒状，边长为50mm，在相对的两个面上设有两个不相通的圓形平底凹腔。塑料杯口部内径75mm，高80mm，壁厚1.2mm。
d) 浮块由木块和塑料片组成。
e) 木块外形尺寸40×40×38mm。
f) 塑料片为边长40mm的正方形塑料板，厚度1.5mm。
g) 夹具为弹簧钢丝或弹簧钢板制品。
h) 胶管内径为6mm，长度60mm，浮体任一凹腔用胶管与微小压强计相连通，在液深100mm处，经30分钟后，微小压强计的液面差没有明显变化。
</t>
  </si>
  <si>
    <t>物体浮沉条件演示器</t>
  </si>
  <si>
    <t>组合式；盒内有简易液压计，铁，铝，木，塑料圆柱体，塑料吊筒，潜艇模型等十种配件组成。塑料件表面光洁，无明显变形，金属件无毛刺，无锈斑。符合JY/T0370-2004《物体沉浮演示条件》标准。</t>
  </si>
  <si>
    <t>潜水艇浮沉演示器</t>
  </si>
  <si>
    <t>1.由透明气室及吸排气装置配套组成，气室顶端有吸排气孔， 下端有进、排水孔。2. 气室用无毒、透明塑料制成。气室容积300cm3。3. 性能、结构和外观符合JY 0001第4、6、7有关规定。</t>
  </si>
  <si>
    <t>液体内部压强实验器</t>
  </si>
  <si>
    <t>1． 本仪器由承压盒、支杆、胶管和胶膜等组成。 2． 承压盒的内径φ36mm，转轴孔径φ4mm，孔的轴线通过盒口中心并与盒口在同一平面内，允许偏差为0.5mm。 3． 胶管内径6mm，壁厚1mm，长度600mm。 4． 支杆由φ4低碳钢制成，一端弯角为90±1°，表面镀铬。 5． 产品应符合JY107-82《液体内部压强演示器》的要求。</t>
  </si>
  <si>
    <t>微小压强计</t>
  </si>
  <si>
    <t>1． 产品由U形玻璃管、刻度板、三通管、乳胶管、螺旋夹、夹持柄等组成。 2． 量度范围：300mm。 3． 外形尺寸：380×65×30mm。 4． U形管用内径均匀的玻璃管制成，其内径为4～6mm，壁厚1mm。U形管竖直长度380mm，两侧距离30±1mm一端成喇叭口，另一端成“接头”状。 5． 三通管用外径为6+0.5mm的玻璃管制成，三个端头均为“接头”状。 6． 乳胶管长250mm，内径6mm。 7． 刻度板最小刻度为5mm，刻度总长为300mm。 8． 产品应符合JY133-82《微小压强计》的要求。</t>
  </si>
  <si>
    <t>液体对器壁压强演示器</t>
  </si>
  <si>
    <t>1． 产品由透明的圆管和圆缸组成。圆缸侧壁上，在不同深度固定有三个喷嘴。还有一个带螺纹的侧管，附件有螺塞、鼓膜塞、圆底板各2件；橡胶膜10片。 2． 规格尺寸： 圆管内径φ25mm；管长210mm；壁厚2.5mm； 圆缸内径φ80mm；缸深200mm；壁厚2.5mm。 3． 圆管、圆缸外形匀称，光洁透明，无龟裂破损，外壁标有指示深度的红色刻度线，分度为0.5cm，线的长度和宽度应均匀一致。 4． 圆缸上的侧管和喷嘴在缸壁的凸出长度为6mm，喷嘴孔径为2mm。 5． 产品应符合JY229-87《液体对器壁压强演示器》的要求。</t>
  </si>
  <si>
    <t>气体浮力演示器</t>
  </si>
  <si>
    <t>大球内胆、大气球符合jy-2003《教学仪器设备产品的检验规则》符合jy-2003《教学仪器一般质量要求》的有规定</t>
  </si>
  <si>
    <t>马德堡半球</t>
  </si>
  <si>
    <t xml:space="preserve">1． 产品由两个附有拉手的铸铁组成。 2． 产品为铸铁件应符合： （1）铸铁件其中一个半球上装有旋塞和抽气管咀。 （2）半球（圆盘）外径φ105mm，内径φ80mm。 （3）金属件外表面喷漆、平整、光滑、无毛刺。两半球（圆盘）的合口处和旋塞应进行成组研磨，并配套编号。半球（圆盘）的合口处光洁度▽5，不得有砂眼、气孔和毛刺。金属球体内表面涂防锈漆。 （4）旋塞和抽气管咀由黄铜制成。旋塞锥度1∶7，外径φ8mm，旋塞一端装有与通气孔方向一致带箭头的旋片，旋塞应松紧适宜、转动灵活。 （5）当半球（圆盘）的内外压强差为500mmHg，经30分钟后，其压差480mmHg。 4． 产品应符合JY108-82《马德堡半球》的要求。 </t>
  </si>
  <si>
    <t>大气压系列实验器</t>
  </si>
  <si>
    <t xml:space="preserve">  1. 由透明杯、橡胶套圈、胶塞、多孔盖、方格盖板、带嘴盖板、小气球、弹簧夹、乳胶管组成。  2. 透明杯的直径80mm，高度120 mm。  3. 乳胶管长400 mm，壁厚2 mm，有一定的弹性。  4. 弹簧夹采用钢丝，表面镀锌，无锈蚀。  5. 橡胶套圈与透明杯应结合紧密。胶塞与透明杯底部的胶塞嘴应配合紧密。  6. 塑料表面应平整清洁、不应有划痕、溶迹、塑迹，边缘不应有毛刺、变形、破边和凹凸不平现象。  7. 性能、结构、外观应符合JY 0001第4、6、7章有关规定。 </t>
  </si>
  <si>
    <t>压力和压强演示器</t>
  </si>
  <si>
    <t xml:space="preserve">1、本产品供初中物理教学演示压力和压强的原理用。2、本产品由压强小桌和海绵块组成。3、小桌桌面尺寸为88mm×88mm。4、小桌高为62mm。  </t>
  </si>
  <si>
    <t>流体流速与压强关系演示器</t>
  </si>
  <si>
    <t>产品由底板、背板、U型管、连接硬管、三通、变速管、上水箱、下水箱、蝶形阀、水箱托板、水嘴、水泵、柱标、连接软管、立柱、大小U型卡等配件组成。</t>
  </si>
  <si>
    <t>杠杆</t>
  </si>
  <si>
    <t>1． 用塑料制作，表面平整、挺直、均匀、无毛刺。 2． 产品由杠杆尺、轴、调平装置和四只挂钩组成。杠杆尺为400×25×8mm，中心有φ4mm的铜轴套。 3． 杠杆尺正面以轴心为零点向两端刻印厘米单位刻度线，刻线清晰，每5cm印一长线并标注数字。杆身有效长度为400mm。 4． 杠杆尺两端装有镀锌调平螺母，尺端包头加固。杠杆应平衡。 5． 产品应符合JY172-84《杠杆》的要求。</t>
  </si>
  <si>
    <t>演示滑轮组</t>
  </si>
  <si>
    <t>1． 演示滑轮组的组成及规格： 单滑轮配备数量:2个，轮盘数量:1个，外径D:70mm，轮缘厚a:8mm, 轮毂厚b：10mm, 槽深c：5mm; 三并滑轮配备数量:2个，轮盘数量:3个，外径D:70mm，轮缘厚a:8mm, 轮毂厚b：10mm, 槽深c：5mm;    三串滑轮配备数量:2个，轮盘数量:3个，其一为外径D:70mm，轮缘厚a:8mm, 轮毂厚b：10mm, 槽深c：5mm;其二为外径D:53mm，轮缘厚a:8mm, 轮毂厚b：10mm, 槽深c：5mm; 其三为外径D:40mm，轮缘厚a:8mm, 轮毂厚b：10mm, 槽深c：5mm;   2． 三并滑轮为直边半封闭式，三串滑轮和单滑轮为单边悬臂式，滑轮的上下挂钩方向互成90°或可转动。 3． 允许负荷：2千克（19.6牛顿）。 4． 轮盘用酚醛塑料制成。框架用碳钢冷轧板制成。中轴由钢丝制成，框架表面作防锈处理。 5． 轮盘应转动灵活，轮盘沿轴向串动距离1mm。 6． 滑轮悬挂后，其框架侧边均应铅直，误差1.5mm。 7． 各轮盘平面与框架的平行度公差1mm。 8． 一对单滑轮，当负荷500克时，机械效率应90％。每对三并、三串的滑轮，当负荷1500克时，机械效率应60％。 9． 产品应符合JY134-82《演示滑轮组》的要求。</t>
  </si>
  <si>
    <t>滑轮组</t>
  </si>
  <si>
    <t>1． 滑轮组的组成及规格： 单滑轮配备数量：2件 轮盘数量：1个；二串滑轮配备数量：2件 轮盘数量：2个；  外径D：40mm ；轮缘厚a：7mm ； 轮毂厚b：10mm ；槽深c：4.5mm 。 2． 框架结构形式均为直边封闭式，上下挂钩互成互成90°或可转动。 3． 允许负荷：2千克（19.6牛顿）。 4． 轮盘用酚醛塑料制成。框架用碳钢冷轧板制成。中轴由钢丝制成，框架表面作防锈处理。 5． 轮盘应转动灵活，轮盘沿轴向串动距离1mm。 6． 滑轮悬挂后，其框架侧边均应铅直，误差1.5mm。 7． 各轮盘平面与框架的平行度公差1mm。 8． 一对单滑轮，当负荷500克时，机械效率应90％。 9． 产品应符合JY135-82《滑轮组》的要求。</t>
  </si>
  <si>
    <t>滚摆</t>
  </si>
  <si>
    <t>1． 滚摆由摆体（摆轮和摆轴）、悬线、支柱、横梁和底座组成。
2． 摆轮直径Φ120mm。摆轴直径Φ8mm，长150mm
3． 产品应符合JY110-82《滚摆》的要求。</t>
  </si>
  <si>
    <t>离心轨道</t>
  </si>
  <si>
    <t xml:space="preserve">  1. 产品由钢球、塑料球、环形轨道及底座组成。  2. 外形尺寸：600×120×330mm。  3. 轨道成型规则圆滑，无锈蚀，球体在轨道上运动无阻滞、跳动或脱轨现象。  4. 底座可靠，在水平台上放置平稳。  5. 各器件基本尺寸和公差符合JY169标准规定要求。</t>
  </si>
  <si>
    <t>力学实验盒</t>
  </si>
  <si>
    <t>一、适用范围：适用于中学物理实验教学用。二、技术要求：  1. 结构及外观的一般要求应符合JY 0001的相关要求。  2. 产品性能满足中学物理实验教学的要求。</t>
  </si>
  <si>
    <t>初中力学演示板</t>
  </si>
  <si>
    <t xml:space="preserve"> 1. 为手提式组合教具，全部教具组装于合成革箱内，并附有装箱定位图。仪器由实验底板、大三角支板、紧固销、塑料吊杯、支撑杆、平直导轨、双向测力计等组成。  2. 完成初中物理力学“重力的方向和重锤线”、“用弹簧称测力”、“弹簧的伸长跟所受的拉力成正比”、“二力平衡的条件”、“物体的惯性”、“摩擦”、“杠杆的作用和平衡条件”、“轮轴的作用和平衡条件”、“定滑轮、动画轮和滑轮组的作用”、“功的原理”、“斜面”、“机械效率”、等22个实验。  3. 双向测力计应符合JY 0127—91教学用测力计 有关技术要求。  4. 余配件的品种、数量及技术条件应符合Q/AQA513-1995力学演示板有关要求。  5. 构及外观的一般要求应分别符合JY0001第4、5、6、7章的有关要求。</t>
  </si>
  <si>
    <t>飞机升力原理演示器</t>
  </si>
  <si>
    <t>1.产品由机翼模型、风机、底座、滑杆等组成。2.机翼模型尺寸80×60mm。3.风机应符合GB/T13274《一般用途轴流通风机技术条件》。4.用风机正对机翼前沿吹风应能使机翼上升。</t>
  </si>
  <si>
    <t>手摇离心转台</t>
  </si>
  <si>
    <t>1． 产品由机座、主动轮（附摇柄）和从动轮等组成。
2． 外形尺寸：550×240×150mm。
3． 机座材料为铸铁，配有橡胶脚，平放、立放均平稳可靠。
4． 主动轮直径为Φ240mm，从动轮直径为Φ40mm。
5． 主动轮和从动轮转动应灵活、平稳，转动时皮带不得脱落。
6． 各部件均应作防锈处理。
7． 产品应符合JY220-87《手摇离心转台》的要求。</t>
  </si>
  <si>
    <t>音叉</t>
  </si>
  <si>
    <t>1． 产品由单支音叉组成，附有共鸣箱和音叉槌。 2． 音叉频率分别为256Hz。 3． 音叉用钢材制成，叉股宽8.5mm，两支股内间距9mm，圆柄φ8mm，音叉全长200mm。 4． 两叉股表面平整，叉股内侧平面与底部圆弧光滑相切，表面镀铬，并有F256频率标志。 5． 叉股厚5.5mm，两叉股的厚度差0.05mm。 6． 频率误差F2560.5Hz（20℃时）。 7． 音叉表面粗糙度，外侧面和两平面Ra最大允许值1.25μm，内侧面Ra最大允许值2.5μm。 8． 共鸣箱用东北松木或桐木制造，木材应经脱脂干燥处理，箱体无节疤和裂痕，箱内腔体积为300×80×40mm3。 9． 共鸣箱的插座与音叉柄配合应紧密，音叉柄插入后无动摇现象。 10． 音叉槌用橡胶制造，球径26mm，杆为木材或塑料，杆长180mm。 11． 产品应符合JY227-87《F256音叉、F512音叉》的要求。</t>
  </si>
  <si>
    <t>1． 产品由单支音叉组成，附有共鸣箱和音叉槌。 2． 音叉频率分别为512Hz。 3． 音叉用钢材制成，叉股宽8.5mm，两支股内间距9mm，圆柄φ8mm，音叉全长160mm。 4． 两叉股表面平整，叉股内侧平面与底部圆弧光滑相切，表面镀铬，并有F512频率标志。 5． 叉股厚5.5mm，两叉股的厚度差0.05mm。 6． 频率误差0.8Hz（20℃时）。 7． 音叉表面粗糙度，外侧面和两平面Ra最大允许值1.25μm，内侧面Ra最大允许值2.5μm。 8． 共鸣箱用东北松木或桐木制造，木材应经脱脂干燥处理，箱体无节疤和裂痕，箱内腔体积为140×80×40mm3。 9． 共鸣箱的插座与音叉柄配合应紧密，音叉柄插入后无动摇现象。 10． 音叉槌用橡胶制造，球径26mm，杆为木材或塑料，杆长180mm。 11． 产品应符合JY227-87《F256音叉、F512音叉》的要求。</t>
  </si>
  <si>
    <t>发音齿轮</t>
  </si>
  <si>
    <t>1． 产品由三片齿板、转动轴等组成。 2． 齿轮用钢材制成，外形尺寸φ78×134mm。 3． 三片齿板的顶圆直径为φ78mm，齿数分别为80、60、40齿，齿的分布均匀，齿片应平整，无毛刺。 4． 三片齿板相距23mm，顺序装在转动轴上，装配应牢固端正，不得有松动现象。 5． 三片齿板表面镀铬，其余表面镀锌。 6． 产品应符合JY224-87《发音齿轮》的要求。</t>
  </si>
  <si>
    <t>单摆</t>
  </si>
  <si>
    <t xml:space="preserve"> 1. 由摆球、线绳、支架组成（用物理支架）。  2. 钢球、塑料球直径∮20mm。  3. 摆球均沿直径方向钻孔，共穿线使用，钢球表面镀铬、抛光。  4. 摆球附悬线1根，长度均1000mm。  5. 塑料球表面应平整清洁，边缘不应有毛刺、变形和破边和凹凸不平等现象。  6. 结构、外观应符合JY 0001第6、7章有关规定。</t>
  </si>
  <si>
    <t>纵波演示器</t>
  </si>
  <si>
    <t>一、适用范围、型号规格：  适用于中学物理实验教学用。二、技术要求：  1. 由支架、螺旋弹簧、振源及附件、连接杆和衬布等部件组成。  2. 工作条件：无风。  3. 支架应有足够的强度，表面经防锈处理。4. 振源。4.1 振子为柱体或球体金属件。表面镀铬，振子可在弹簧钢片上调整其高度。4.2 弹簧钢片应有足够的长度和钢度，表面防锈处理。通过改变振子位置，其频率可在2.5～3.3Hz范围内调整。  5. 螺旋弹簧需经防锈处理，在工作状态下应满足下表要求。弹簧工作长度 全长圈数 波速（mm/s） 波的传播可见距离100mm 200±10 0.5 2个单程；1250mm 230±10  ；1600mm 250±10  1个单程。  6. 螺旋弹簧吊线结点应在一条直线上，且分布均匀。  7. 外观质量应符合JY 0001第6章的有关规定。</t>
  </si>
  <si>
    <t>声传播演示器</t>
  </si>
  <si>
    <t>1． 产品要求说明声波分别在空气、液体、固体中的传播情况。 2． 产品由声源发生器、媒介容器、声波放大器等组成。 3． 声源所发声音应清晰悦耳、动听。 4． 媒介容器应透明、无渗漏。 5． 声音放大器应不失真反映声源的声音，在声源关闭时应无任何杂音。 6． 声源发生器、声音放大器所用电源应有外接接线柱，电源电压6V。</t>
  </si>
  <si>
    <t>超声应用演示器</t>
  </si>
  <si>
    <t>一、适用范围：  用于中学物理做超声波清洗等功能实验用。二、技术要求：  1. 振子的功率：100W   2. 槽内容积：2.81升   3. 内槽尺寸：240mm×140mm×100mm   4. 振子频率：标准频率40KHz   5. 槽体材质：SUS304   6. 排水方式：放液阀门   7. 绝缘电阻20MΩ   8. 性能、安全、结构、外观应符合JY 0001第4、5、6、7章的有关要求。</t>
  </si>
  <si>
    <t>声速测量仪</t>
  </si>
  <si>
    <t xml:space="preserve">  1. 结构及外观的一般要求应分别符合JY 0001的相关要求。  2. 满足中学物理实验教学的要求。</t>
  </si>
  <si>
    <t>量热器</t>
  </si>
  <si>
    <t>一、适用范围、型号规格：  1. 适用于中学物理演示实验用量热器。  2. J2251型。二、技术要求：  1. 由内筒、外筒、上盖、绝热支架和搅拌器组成   2. 性能、结构外观应符合JY 0001第4、6、7章有关规定。   3. 技术要求应符合JY 231第2.1～2.8条的规定。</t>
  </si>
  <si>
    <t>内聚力演示器</t>
  </si>
  <si>
    <t>1． 由两只带有金属和挂钩的铅圆柱体组成，并配有旋转式刮削器。2． 圆柱体直径φ20mm、长45mm。3． 铅的纯度不得低于99.9％。4． 铅圆柱体的有效使用长度18mm。5． 挂钩安装在圆柱体侧面的孔心中。6． 圆柱体无砂眼气孔，表面漆层均匀、美观。7． 削平两圆柱体端面压接在一起后，承受纵向拉力60牛顿。8． 产品应符合JY171-84《内聚力演示器》的要求。</t>
  </si>
  <si>
    <t>空气压缩引火仪</t>
  </si>
  <si>
    <t>1． 产品由气缸、底座、端盖、活塞等组成。 2． 气缸由有机玻璃制成，缸长130mm，外径φ25mm，内径φ10mm。缸体透明度好，表面无划痕。 3． 底座直径φ65mm，底座与缸体连接牢固，放置平稳。活塞与气缸气密性应良好。 4． 手柄直径φ40mm，表面应光滑、无毛刺；活塞杆直径φ8mm，表面镀铬，手柄与活塞杆连接牢固并具有足够的机械强度。 5． 产品在正常的冲击力作用下，实验效果应明显。 6． 连续压缩引火100次，密封圈的使用效果不变。 7． 产品应符合JY137-82《空气压缩引火仪》的要求。</t>
  </si>
  <si>
    <t>爆燃器</t>
  </si>
  <si>
    <t>酒精点火，透明盒，附电子点火器符合jy-2003《教学仪器设备产品的检验规则》符合jy-2003《教学仪器一般质量要求》的有规定</t>
  </si>
  <si>
    <t>机械能热能互变演示器</t>
  </si>
  <si>
    <t>一、适用范围、型号规格：  1. 适用于初中物理教学演示实验用“机械能热能转换演示器”。  2. J2254型。</t>
  </si>
  <si>
    <t>金属线膨胀演示器</t>
  </si>
  <si>
    <t>一、适用范围及规格：  1. 中学物理教学演示用。  2. 外形尺寸：380mm×135mm×270mm。二、技术要求：  1. 由金属试棒、支架、传动机构、指针、标尺和底座组成，附专用酒精灯和火焰罩。  2. 金属试棒3支，分别为经校直的铝棒、铜棒、钢棒。直径均为6mm，长度200±0.5mm，表面氧化处理。  3. 支架由金属材料制成，左右架中两相邻的试棒插孔的中心距离均为12mm，右支架插孔外端带有调节螺丝，与传动机构配合，在常温下能将指针调至零位。  3. 支架由金属材料制成，左右架中两相邻的试棒插孔的中心距离均为12mm，右支架插孔外端带有调节螺丝，与传动机构配合，在常温下能将指针调至零位。  5. 其它技术要求应符合JY225中的2.4—2.8条的要求。</t>
  </si>
  <si>
    <t>固体缩力演示器</t>
  </si>
  <si>
    <t>一、适用范围、型号规格：  1. 适用于初中物理教学演示使用固体缩力演示器。  2. J2259型。二、技术要求：  1. 结构外观应符合JY 226第1.2、1.3条要求及JY 0001第6、7章有关要求。  2. 其余应符合JY 226第2章的规定。</t>
  </si>
  <si>
    <t>热传导演示器</t>
  </si>
  <si>
    <t>一、适用范围、型号规格：  1. 适用于初中物理教学演示用实验用热传导演示。  2. J2260型二、技术要求：  1. 基本性能、结构外观应符合JY 0001第4、6、7章的有关要求。  2. 该产品由直径相同为ф6±0.1㎜，长度相等为L100±2㎜的铜、铝、铁金属杆各1支和铜环、支杆、底座组成。产品高度应200㎜，仪器表面防锈处理。  3. 仪器组装后应放置平稳、联接牢固，原理正确，直观形象。</t>
  </si>
  <si>
    <t>双金属片</t>
  </si>
  <si>
    <t>一、适用范围、型号规格：  1. 适用于初中物理教学演示实验用双金属片。  2. J2265型。二、技术要求：  1. 材料：由铜、铁组成。  2. 基本性能、结构外观应符合JY 0001第4、6、7章的有关要求。  3. 该产品由长度≧250㎜、宽≧25㎜、厚≧0.5㎜铜、铁板材各1片铆合而成，铆合应牢固，手持端木柄应涂漆。</t>
  </si>
  <si>
    <t>气体做功内能减少演示器</t>
  </si>
  <si>
    <t xml:space="preserve">1.产品由底座、贮气筒、做功气室、活塞等部件组成。
2.气体做功时，温度变化10℃。温度显示、压强显示观察清晰。3.采用透明亚克力做主材料，观察效果好
</t>
  </si>
  <si>
    <t>声热实验盒</t>
  </si>
  <si>
    <t xml:space="preserve">一、适用范围、型号规格：  适用于初中物理演示声现象和热现象实验。二、技术要求：  本仪器为组合式结构，所配器材如下表。
序号 器材名称   数量   用途     备注
1    盒子         1   音调实验
2    小锤         1   声音传播
3    喇叭         1   声音传播 带固定片
4    插片座       2   声音传播
5    小铃铛       1   声音传播
6    薄膜板       1   声音传播
7    弦调节轴     2   音调实验
8    弦支座       2   音调实验
9    弦定位座     2   音调实验
10   弦（粗、细）各1  音调实验
11   三角形片     1   音调实验
12   橡皮筋       2   发生体振动
13   电池盒       2  
14   导线         2  
15   土电话       2    简单的绳电话
16   细线         5m   简单的绳电话
17   水银温度计 0～100℃   1    温度实验
18   水银温度计 0～200℃   1    温度实验
19   气温计                1    温度实验
20 体温计 1 温度实验
21 烧杯 250ml 1 温度实验 
22 塑料板 （中间有小孔） 1 温度实验
23 酒精灯 1 温度实验
24 试管 1 熔化凝固
25 石棉网 1 熔化凝固
26 横杆 1 沸腾实验 挂温度计
27 注射器 1 液化实验
28 橡皮帽 1 液化实验
29 烧瓶夹 1 熔化凝固升华
30 碘升华管 1 升华凝华 </t>
  </si>
  <si>
    <t>纸盘扬声器</t>
  </si>
  <si>
    <t>1、初中物理演示仪器，本产品适用于中学物理实验使用。2、纸盘扬声器的直径200mm，阻抗为8Ω，功率为5W ，动圈式。3、外观色调一致，表面整洁平整，无毛刺。</t>
  </si>
  <si>
    <t>手持式喇叭</t>
  </si>
  <si>
    <t>手持式，满足初中教学使用要求，符合相关标准规定</t>
  </si>
  <si>
    <t>玻棒(附丝绸)</t>
  </si>
  <si>
    <t>教师用，1、玻棒材质：实心，φ14mm×300mm。2、丝绸尺寸应360mm×360mm，桑蚕织品，颜色为本色或有机玻棒(附丝绸)，教师用,符合JY179标准</t>
  </si>
  <si>
    <t>玻棒材质：实心(附丝绸)，学生用</t>
  </si>
  <si>
    <t>胶棒(附毛皮)</t>
  </si>
  <si>
    <t>教师用，1、硬橡胶棒或聚碳酸酯棒(附毛皮)，毛皮为经过鞣制的猫皮、兔皮或羊羔皮。在规定工作条件下，用毛皮裹胶棒或聚碳酸酯棒做一次快速拉出，棒上所带电荷用指针式验电器检验，指针式验电器张角胶棒30°，聚碳酸酯棒45°。符合JY179标准</t>
  </si>
  <si>
    <t>或聚碳酸酯棒（附毛皮），学生用</t>
  </si>
  <si>
    <t>箔片验电器</t>
  </si>
  <si>
    <t>1． 本产品由外壳、圆球或圆盘、导电杆、箔片及中位卡组成。 2． 外壳应牢固、平整、底座平稳，透光部分应光洁透明，无气泡及划痕。 3． 园球或园盘、导电杆及中位片用金属制成，镀铬抛光后，表面光洁无毛刺。安装后应紧固无松动及歪斜现象。 4． 导电杆与外壳间应有绝缘套管，安装后应无明显缝隙，取下方便，不致损坏箔片。 5． 金属箔片厚度0.02mm，长度25mm，带电时应能顺利张开，两边张角应对称，不飞翻弯曲，电荷消失后应能完全回零。 6． 在圆球或圆盘上加8KV的直流高压时，泊片的两边张开与中位片的角度应45°。移去高压后，箔片张开角度保持30°以上的时间应1分钟。 7． 产品应符合JY202－85《箔片验电器》的要求</t>
  </si>
  <si>
    <t>学生用一、适用范围、型号规格：  1. 适用于中学物理分组实验用箔片验电器。  2. J2304型，每付1对。二、技术要求：  1. 应符合JY 202第1.2条及JY 0001第6、7章有关规定。  2. 其余应符合JY 202第2章有关规定。  3. 性能、安全、结构、外观应符合JY 0002第4、5、6、7章有关规定。</t>
  </si>
  <si>
    <t>指针验电器</t>
  </si>
  <si>
    <t>1． 本产品由两只灵敏度相同的指针验电器组成。指针验电器由外壳、圆球或圆盘、导电杆、绝缘子、指针、指针架、接地线柱等构成。 2． 壳体应连接牢固、平整周正，底座平稳，表面无明显划痕，壳体的演示面应有指针张开角度的刻度，如有活动门则门与壳体之间的配合应严密活动方便。 3． 圆球或圆盘及导电杆用金属制成，镀铬抛光后，表面应光洁无毛刺。 4． 圆球或圆盘与导电杆之间用M4螺纹配合，装配后整体平整周正。 5． 指针用薄金属片制成；长度100mm，针体平直，表面光滑无毛刺，下部成箭头形，漆红色。 6． 指针架用金属制成，镀铬抛光后表面光滑无毛刺。指针装在指针架上时，动作应灵敏可靠，不前后偏斜摇摆，电荷消失后应能顺利向零。 7． 在圆球或圆盘上连接9KV直流高压电源的一极时，指针张开角度45°，移去高压后，指针保持30°以上的时间应10分钟。 8． 本产品中两只验电器的指示灵敏度指针指示张角0°到60°范围内不得有明显的偏差。指针指示文化中不应有跳动现象。 9． 产品应符合JY203－85《指针验电器》的要求。</t>
  </si>
  <si>
    <t>感应起电机</t>
  </si>
  <si>
    <t xml:space="preserve">1． 在温度为20℃、相对湿度为65%的环境中，摇柄转速120转／分，火花放电距离55mm。在温度为0～40℃范围，相对湿度80%的条件下，仪器应正常工作，火花放电距离30mm。
2． 起电盘采用直径275mm，厚3mm的有机玻璃板制成。
3． 起电机两电梳之间采用无横梁、悬臂式结构。
4． 底座采用绝缘性能优良的木质材料制成。
5． 起电盘径向跳动，两盘跳动量1.5mm。
6． 两盘盘面不平度应使起电盘在转动中两盘内侧任一点间距离2.5mm，最大不超过5.5mm。
7． 起电盘中心轴横向窜动量1mm。手摇转柄轴横向窜动量2mm。
8． 起动盘转动应平稳灵活，在手摇转柄转速120转／分的条件下，仪器无颤动现象。
9． 电刷在起电盘上与铝箔接触良好。
10． 电梳由针状金属杆或柬状裸铜丝制成。
11． 起电盘上铝箔粘接整齐牢固。
12． 莱顿瓶极板涂敷高度应120mm，涂敷层牢固不得有划伤或局部脱落。
13． 产品应符合JY115－82《感应起电机》的要求。
</t>
  </si>
  <si>
    <t>枕形导体</t>
  </si>
  <si>
    <t>一、适用范围、规格：  1.  中学物理教学演示实验用。  2. 枕形导体有可拆式和不可拆式两种。二、技术要求：  1．枕形导体用铜或铝制成，铜质导体应用镍、锌或铬镀层、表面抛光，铝质导体应做电化学处理。  2. 缘支柱用有机玻璃制成，底座用绝缘材料制成。  3．性能、安全、结构、外观应符合JY 0001第4、5、6、7的有关要求。</t>
  </si>
  <si>
    <t>小灯座</t>
  </si>
  <si>
    <t>1． 小灯座由底板、接线柱，灯座组成。  2． 小灯座为螺口灯座与E10／13、E10／14、1c9／14计小电珠配用。 3． 小灯座最高工作电压为36V，最大工作电流为2.5A。 4． 底座用黑色塑料制成，表面平整光洁。外形尺寸75X35X10mm，底座上有两个直径为4.5mm的安装孔，孔的中心距离为40±0.5mm。应有足够的强度。 5． 接线柱为644型，行程6mm。 6． 灯座用厚0.5～0.6mm的磷铜片制做，表面镀镍。灯座与两接线柱之间用宽8mm的铜片连接和灯座为一整体。 7． 小电珠旋入后，应接触良好可靠，不应有接触不良或短路。 8． 未旋入小电珠时，两接线柱间电阻100MΩ。 9． 未旋入小电珠时，两接线柱间抗电强度为500V。 11． 产品应符合JY116－82《小灯座》的要求。</t>
  </si>
  <si>
    <t>单刀开关</t>
  </si>
  <si>
    <t>由底座，接线柱，闸刀，刀座，刀承和绝缘手柄组成。符合JY0117-1991《教学用闸刀开关》要求</t>
  </si>
  <si>
    <t>滑动变阻器</t>
  </si>
  <si>
    <t>1． 技术规格：电阻20Ω；额定电流2 A。 2． 电阻值误差应10％。 3． 滑动变阻器绕线应紧密排齐、平整。 4． 电阻线绝缘层承受1.5KV的电压不被击穿；滑动变阻器承受1.5KV的电压试验，不应出现飞弧或击穿现象。 5． 在额定电流下工作时，温升不应超过300℃，试验后绕线无松动，绝缘层无破损现象。 6． 瓷管表面上釉，光滑平整，无裂纹。 7． 常温常湿条件下绝缘电阻应20MΩ。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支架、护罩采用金属材料制成，与绕线电阻管和滑杆结合牢固、端正，放置平稳，接线柱在支架两端10． 产品应符合JY0028－1999《滑动变阻器》的要求。</t>
  </si>
  <si>
    <t>1． 技术规格：电阻50Ω；额定电流1.5 A。 2． 电阻值误差应10％。 3． 滑动变阻器绕线应紧密排齐、平整。 4． 电阻线绝缘层承受1.5KV的电压不被击穿；滑动变阻器承受1.5KV的电压试验，不应出现飞弧或击穿现象。 5． 在额定电流下工作时，温升不应超过300℃，试验后绕线无松动，绝缘层无破损现象。 6． 瓷管表面上釉，光滑平整，无裂纹。 7． 常温常湿条件下绝缘电阻应20MΩ。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支架、护罩采用金属材料制成，与绕线电阻管和滑杆结合牢固、端正，放置平稳，接线柱在支架两端10． 产品应符合JY0028－1999《滑动变阻器》的要求。</t>
  </si>
  <si>
    <t>1． 技术规格：电阻5Ω；额定电流3 A。 2． 电阻值误差应10％。 3． 滑动变阻器绕线应紧密排齐、平整。 4． 电阻线绝缘层承受1.5KV的电压不被击穿；滑动变阻器承受1.5KV的电压试验，不应出现飞弧或击穿现象。 5． 在额定电流下工作时，温升不应超过300℃，试验后绕线无松动，绝缘层无破损现象。 6． 瓷管表面上釉，光滑平整，无裂纹。 7． 常温常湿条件下绝缘电阻应20MΩ。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 10． 产品应符合JY0028－1999《滑动变阻器》的要求。</t>
  </si>
  <si>
    <t>电阻圈</t>
  </si>
  <si>
    <t>1． 电阻圈的电阻丝应采用精密电阻合金丝（如康铜线、锰铜线、新康铜线等）绕制。表面氧化处理。 2． 每组包含以下三种规格的电阻圈各一只： 5Ω  额定电流1.5A 裸露式表面最大温升（℃）70 封闭式表面最大温升（℃）55 10Ω  额定电流1.0A 裸露式表面最大温升（℃）65 封闭式表面最大温升（℃）50 15Ω  额定电流0.6A 裸露式表面最大温升（℃）40 封闭式表面最大温升（℃）35 3． 接线端钮应为铜质材料，连线后其接触电阻不应0.1Ω。 4． 电阻圈阻值的基本误差1%。 5． 电阻圈在额定电流下工作2h后，各性能指标仍能达到规定要求。 6． 电阻圈在无包装状态下，从1m高处自由落下到水泥地面无明显损伤。 7． 电阻圈经-40℃4h后，各性能指标仍能达到规定要求。 8． 外观的质量要求：绕线平整、间距均匀、使用中或使用后不得松动。氧化层不得脱落，支座不得出现灼焦现象。 9． 产品应符合JY0029－91《电阻圈》的要求。</t>
  </si>
  <si>
    <t>电阻定律演示器</t>
  </si>
  <si>
    <t>1． 本产品由底板及铜、铁、镍铬三种金属导线、接线柱、连接片、支撑架等组成。 2． 外形尺寸： 1060×150×40mm。 3． 金属导线应精细均匀，在有效长度内不能有弯折、锈蚀现象。 4． 三种金属导线的规格、阻值如下表： 铜1根  导线直径（mm） 0.5±0.04  有效长度（mm）1000±2　 参考阻值（Ω）0.09  铁1根 导线直径（mm） 0.5±0.04  有效长度（mm）1000±2 参考阻值（Ω）0.5  镍铬2根 导线直径（mm）0.5±0.04  有效长度（mm）1000±2 参考阻值（Ω）5  5． 金属导线、接线柱与底板装接应牢固、无松动现象。金属导线在两接线柱间的长度为1000±2mm。 6． 金属导线的材质、直径在底板上应有明显的标记。 7． 底板应平整无变形、表面作防护处理。 8． 连接片为1mm厚的黄铜制成，表面镀铬。 9． 接线柱为铜质，直径8mm，与底板绝缘良好。 10． 产品应符合JY217－87《电阻定律演示器》的要求。</t>
  </si>
  <si>
    <t>电阻定律实验器</t>
  </si>
  <si>
    <t xml:space="preserve">1． 本产品由钢制底板及铜、铁、镍铬三种金属导线、接线柱、连接片、支撑架等组成。 2． 外形尺寸： 1060×150×40mm。 3． 金属导线应精细均匀，在有效长度内不能有弯折、锈蚀现象。 4． 三种金属导线的规格、阻值如下表： 铜1根  导线直径（mm） 0.5±0.04  有效长度（mm）1000±2　 参考阻值（Ω）0.09  铁1根 导线直径（mm） 0.5±0.04  有效长度（mm）1000±2 参考阻值（Ω）0.5  镍铬2根 导线直径（mm）0.5±0.04  有效长度（mm）1000±2 参考阻值（Ω）5  5． 金属导线、接线柱与底板装接应牢固、无松动现象。金属导线在两接线柱间的长度为1000±2mm。 6． 金属导线的材质、直径在底板上应有明显的标记。 7． 底板应平整无变形、表面作防护处理。 8． 连接片为1mm厚的黄铜制成，表面镀铬。 9． 接线柱为铜质，直径8mm，与底板绝缘良好。 10． 产品应符合JY217－87《电阻定律演示器》的要求。  </t>
  </si>
  <si>
    <t>演示电阻箱</t>
  </si>
  <si>
    <t>1． 演示电阻箱是插头式电阻箱的解剖形式，用来演示插头式电阻箱的基本构造和原理。2． 产品由展开在一平板上、相互串联的四个电阻线圈组成，四个电阻阻值分别为1Ω、2Ω、2Ω和5Ω可分别由四个短路插头短路。3． 1Ω、 2Ω、 2Ω电阻用线径为0.55mm的康铜丝绕制，允许通过的最大电流为2A；5Ω电阻用直径为0.45mm的康铜丝绕制，允许通过的最大电流为1A。4． 单个电阻阻值的最大允许误差为0.05Ω。测试方法：用电桥分别测量。5． 零电阻0.05Ω。测试方法：将短路插头全部插入，用双电桥反复测三次，取三次的算术平均值应0.05Ω。6． 产品应符合JY30－79《演示电阻箱》的要求。7． 符合JY0001－2003《教学仪器一般质量要求》的有关规定。</t>
  </si>
  <si>
    <t>教学电阻箱</t>
  </si>
  <si>
    <t>电阻值范围：0~9999Ω，最小步进值：1Ω，电阻箱阻值变换方式为开关式，电阻准确度：0.5级（环温20℃，相对湿度80%，零电阻0.04Ω）</t>
  </si>
  <si>
    <t>简式电阻箱</t>
  </si>
  <si>
    <t>1． 电阻箱阻值调节范围0～9999Ω；电阻箱最小步进值1Ω。2． 电阻箱阻值变换方式为开关式，每十进开关上电阻值的比值是：1：2：2：2：2或1：1：1：1：1：1：1：1：1。3． 电阻箱参考功率为0．5W，标称使用功率为1W。4． 电阻箱电路对外壳的金属部分之间的绝缘电阻应100MΩ。5． 电阻箱电路对外壳的金属部分应能承受频率为50Hz的交流电压2000V，历时一分钟的试验而不击穿。6． 产品应符合JY32－88《简式电阻箱》的要求。7． 符合JY0001－2003《教学仪器一般质量要求》的有关规定。</t>
  </si>
  <si>
    <t>演示线路实验板</t>
  </si>
  <si>
    <t>初中演示组，初中学生组，底板为ABS塑料压制，单板面积为：360*240平方毫米。厚度为20mm。底板上有12*8个等距圆孔，供接插元件插座用。元件插座为聚乙烯塑料压制，表面装有电路元件，下方有两个等距塑料插柱可插入底板的等距圆孔。配套器件：小灯座3只，灯泡3.8v/0.3A,2.5v/0.3A灯泡两个，电池盒4只，单掷电键3只，线绕电阻8w-5Ω、4w-10Ω各两个，底板：360*240平方毫米、96孔一块，小插接座20只，吊环3只，插头导线115、145mm各12支，叉头导线135、225、315mm各4支。</t>
  </si>
  <si>
    <t>初中电学演示箱</t>
  </si>
  <si>
    <t>磁贴式一、适用范围：  适用于中学物理实验教学用。二、技术要求：  1. 结构及外观的一般要求应符合JY 0001的相关要求。  2. 产品性能满足中学物理实验教学的要求。</t>
  </si>
  <si>
    <t>学生线路实验板</t>
  </si>
  <si>
    <t>一、适用范围：  适用于中学物理学生分组实验用。二、技术要求：  1. 线路实验板为拼接式，由线路底板、三角支板、紧固销、吊环等组成。  2. 规格型号应符合 JY 218表1的要求。  3. 紧固销用于底板拼合时应松紧适度，每块底板配备应五只。  4. 各种插座插脚的直径为φ6±0.3mm,中心距为30mm的整数倍。  5. 其它技术要求应符合 JY 218中的2.2、2.4、2.5条的要求。</t>
  </si>
  <si>
    <t>单刀双掷开关</t>
  </si>
  <si>
    <t>1． 开关的最高工作电压36V，额定工作电流6A。2． 开关闸刀的宽度7mm，闸刀厚度0.7mm。接线柱直径为φ4mm，有效行程4mm。3． 开关通额定电流，导电部分允许温升35℃，操作手柄允许温升25℃。4． 开关的绝缘强度应能承受1200V，漏电流为5mA，频率50Hz的正弦交流试验电压历时1min的耐压试验，应无飞弧、无击穿现象。5． 开关在额定直流电流工作条件下，其接线两端直流电压降应100mV。6． 开关在高温50±2℃和低温－40±2℃各贮存4h，其工作性能不变。7． 开关应具有足够的强度。</t>
  </si>
  <si>
    <t>双刀双掷开关</t>
  </si>
  <si>
    <t>本产品应符合JYll7-91《教学用闸刀开关》的要求。 1. 性能、结构和外观符合JY 0001第4、6、7有关规定  2. 开关的最高工作电压36V，额定工作电流6A。  3. 其余应符合JY 117第6章有关规定。</t>
  </si>
  <si>
    <t>焦耳定律演示器</t>
  </si>
  <si>
    <t xml:space="preserve">1．仪器由贮气盒、玻璃管、连接软管、刻度板等构成。
2．电源电压：DC0～15V。
3．工作电流：2A。
4．教学演示效果明显。
5．符合JY0001－2003《教学仪器一般质量要求》的有关规定。
</t>
  </si>
  <si>
    <t>焦耳定律实验器</t>
  </si>
  <si>
    <t>1.使用电源D.C，6-12V 2.演示效果能在10分钟内完成 3.仪器的实验误差7% 4.安装在示教板上，方便演示使用</t>
  </si>
  <si>
    <t>保险丝作用演示器</t>
  </si>
  <si>
    <t>1． 产品使用电源：交流198V－242V，50Hz。 2． 面板长450mm，宽30mm。正面有相应的实验电路图，电路图绘制应正确、清晰、不易脱落，图形符号应符合JY0001的有关规定。 3． 绝缘实验导线或裸实验导线用的接线柱为铜质，接线柱间的距离280mm，绝缘实验导线或裸实验导线与接线柱连接后，导线与面板间的距离30mm。 4． 接保险丝的接线柱为铜质，两接线柱间的距离80mm。 5． 电路开关开合松紧适宜，控制准确；接线柱、灯泡口接触良好，各连接件连接方便可靠。 6． 实验材料及要求按下表： 材料名称 要求 保险丝   额定电流1A，长度5m 保险丝   额定电流2A，长度5m 保险丝   额定电流3A，长度5m 保险丝   额定电流5A，长度5m 铜导线   单芯，直径0.5m，长80mm，数量10根 绝缘实验导线   额定电流3A，长290mm，数量30根 裸实验导线   单芯，直径0.7mm，长285mm，数量10根 短路导线   多芯铜线，长150mm，两端有接线夹 负载（灯泡）   12V  50W，数量4只 负载（灯泡）   12V  10W，数量2只 7． 保险丝在长时间通过额定电流时不熔断，通过二倍额定电流时短时间内熔断。 8． 绝缘实验导线的芯线为金属合金导线，外套为无毒塑料管或纸管；当通过电流二倍额定值时，绝缘实验导线外套管应能冒烟、燃烧。9． 在9m外观看实验现象应清晰。 10． 当输入电压为220V时，电源输出空载电压14.5V；额定电流时负载电压12V。额定电流值由产品规定，10A。 11． 用裸实验导线连接电路，并在接保险丝的两接线柱间接铜导线，接入产品规定的最大负载，通电5min后姜负载短路，保持5min，关闭电源。重新开启电源，仪器应能正常工作。</t>
  </si>
  <si>
    <t>玩具电动机</t>
  </si>
  <si>
    <t>一、适用范围、规格：  1. 中学物理分组实验用。  2. 功率0.6W，直流3V。二、技术要求：  1. 由底座、风扇、小电动机组成。  2. 底座、风扇用硬质塑料制成。  3. 玩具电动机拆装方便，实验效果明显，性能稳定。  4. 性能、结构、外观应符合JY 0001第4、6、7章有关规定。</t>
  </si>
  <si>
    <t>电子门铃</t>
  </si>
  <si>
    <t>一、适用范围：  1. 中学物理分组实验用。  2. DC：3V。二、技术要求：  1. 外壳、电池盒、音乐集成电路、微型喇叭及开关组成。  2. 声音悦耳、柔和、清脆。  3. 开关接触及断开良好可靠。电池盒夹持电池可靠，松紧适当，夹取方便。  4. 性能、结构、外观应符合JY 0001第4、6、7章有关规定。</t>
  </si>
  <si>
    <t>条形磁铁</t>
  </si>
  <si>
    <t>1． D-CG-LT-180型：主参数（长度）180mm，磁极横截面积405mm2、磁感应强度应0.07T。 2． 教学用磁钢极性标注，指北极（N）为红色，指南极（S）为白色或蓝色。N、S字母的颜色为蓝色或白色。 3． 教学用磁钢经高温老化处理后，磁感应强度第1条的要求。 4． 教学用磁钢按运输要求包装后，应能经受在正常搬运时高度为800mm的自由跌落实验，试验后磁感应强度第1条的要求。 5． 教学用磁钢按运输要求包装后，应能经受频率为30Hz，振幅为0.2mm，振动试验10min，试验后磁感应强度第1条的要求。 6． 教学用磁钢磁性材料的磁特性下表的规定，提倡采用磁特性优于铝铁碳、铁氧体的其它材料。  材料牌号    剩磁[B](Wb/m2) 矫顽力[He](KA/m) 最大磁能积（BH）(maxKJ/m3) 铝铁碳LTT3.6  0.50           11.2             2.8－3.6 铁氧体 Y10T   0.20           128-160          6.4-9.6 铁氧体 Y15    0.28-0.36      128-192          14.3-17.5 其它材料      0.56           27               9.2 7． 产品应符合JY0057－94《教学用磁钢》的要求</t>
  </si>
  <si>
    <t>蹄形磁铁</t>
  </si>
  <si>
    <t>1． D-CG-LU-80型：主参数（高度）80mm，磁极横截面积200mm2、磁感应强度应0.055T。 2． 教学用磁钢极性标注，指北极（N）为红色，指南极（S）为白色或蓝色。N、S字母的颜色为蓝色或白色。 3． 教学用磁钢经高温老化处理后，磁感应强度第1条的要求。 4． 教学用磁钢按运输要求包装后，应能经受在正常搬运时高度为800mm的自由跌落实验，试验后磁感应强度第1条的要求。 5． 教学用磁钢按运输要求包装后，应能经受频率为30Hz，振幅为0.2mm，振动试验10min，试验后磁感应强度第1条的要求。 6． 教学用磁钢磁性材料的磁特性下表的规定，提倡采用磁特性优于铝铁碳、铁氧体的其它材料。  材料牌号      剩磁[B]         矫顽力[He]     最大磁能积（BH）max 铝铁碳LTT3.6  0.50Wb/m2       11.2KA/m       2.8－3.6KJ/m3 铁氧体 Y10T   0.20Wb/m2       128-160KA/m    6.4-9.6KJ/m3 铁氧体 Y15    0.28-0.36Wb/m2  128-192KA/m    14.3-17.5KJ/m3 其它材料      0.56Wb/m2       27KA/m         9.2KJ/m3 7． 产品应符合JY0057－94《教学用磁钢》的要求。</t>
  </si>
  <si>
    <t>磁感线演示器</t>
  </si>
  <si>
    <t>外壳用有机玻璃制成，盒内装蓖麻油及适量铁粉，外壳应无变形、无划伤、无漏油，盒内允许有一个直径2mm的气泡，演示观察磁力线应清晰、形象仪器能承受-20～40℃高低温贮存和运输，仪器所附条蹄磁铁磁感应强度45mT。</t>
  </si>
  <si>
    <t>立体磁感线演示器</t>
  </si>
  <si>
    <t>1、初中物理演示仪器，用于初中物理演示永磁体磁场和电磁场的存在及磁力线的空间分布。2、仪器由条形磁铁及六个矩形透明磁感应板立片、蹄形磁铁及月牙形透明磁感应板和固定支架组成。3、透明磁感应板上装有多个小磁针，磁针转动灵活，其板面应平整光洁、无碰伤、无划痕、无毛刺。4、透明磁感应板和固定支架易于组装插合。演示时显示磁力线分布的立体空间形状明显、直观。具有六片透明显示板单片显示板尺寸200×100×2（mm）组合尺寸220×220×210（mm）能显示5条磁感线，配条形、蹄形磁钢</t>
  </si>
  <si>
    <t>磁感线演示板</t>
  </si>
  <si>
    <t>可投影，技术要求应符合JY/Ｔ0397的相关规定</t>
  </si>
  <si>
    <t>电流磁场演示器</t>
  </si>
  <si>
    <t>环线圈有机玻璃盒尺寸154×118×0mm，支脚高度为40mm。有机玻璃盒密封良好，观察面透明度好，无划痕。线圈骨架用聚苯乙稀制成，内圓直径64mm，外圓直径76mm，槽宽4mm，槽壁厚2mm。线圈采用QZ漆包圓铜线，直径0.47mm，匝数30+3匝。演示时磁力线显示范围120×100mm；螺线管线圈有机玻璃盒尺寸154×118×10mm支脚高度为40mm。骨架用无色透明聚苯乙稀制成，内圓直径64mm，外圓直径76mm，槽宽4mm，槽壁厚2mm。线圈总匝数为120匝+10匝，平均绕线在4个间距为17mm的圓形骨架中，线圈采用QZ漆包圓铜线，直径0.47mm演示时磁力线显示范围120×100mm；直线电流圈有机玻璃盒尺寸130×108×100mm，支脚高度70mm，线圈骨架用无色透明聚本乙稀粘成形，其中一个长边垂直穿过盒的中心，矩形尺寸140×100，骨架壁厚2mm，槽深和槽宽均为4mm。线圈采用QZ漆包圓铜线，直径0.47mm，匝数30+3匝。演示时磁力线显示范围110×90mm。</t>
  </si>
  <si>
    <t>菱形小磁针</t>
  </si>
  <si>
    <t>1． 每组包含菱形小磁针16支，磁针体尺寸28mm×8mm；支座底径24mm，总高25mm。2． 磁针体的中间铆接铜轴承套。3． 磁针出厂一年内，磁针体的平均剩磁5mT。4． 磁针体表面喷漆，漆层均匀无脱落。指北极（N）为红色，指南极（S）为白色或蓝色。5． 支座用非铁磁性材料制成。底座平整、稳定，顶部装镀铬钢针。6． 磁针在外力作用下，磁针体应转动灵活，无明显偏斜或阻滞现象。去掉作用力后，磁针体应能自行回归指向，回归指向偏差5º。7． 磁针在无外强磁场或铁磁性物体影响下，磁针应无明显倾斜。8． 产品应符合JY0012－90《磁针》的要求。9． 符合JY0001－2003《教学仪器一般质量要求》的有关规定。</t>
  </si>
  <si>
    <t>翼形磁针</t>
  </si>
  <si>
    <t>1． 每组包含翼形磁针2支，磁针体尺寸140×8mm；支座底径71mm，总高112mm。2． 磁针体的中间铆接铜轴承套，内嵌玻璃轴承。3． 磁针出厂一年内，磁针体的平均剩磁9mT。4． 磁针体表面喷漆，漆层均匀无脱落。指北极（N）为红色，指南极（S）为白色或蓝色。5． 支座用非铁磁性材料制成。底座平整、稳定，顶部装镀铬钢针。6． 磁针在外力作用下，磁针体应转动灵活，无明显偏斜或阻滞现象。去掉作用力后，磁针体应能自行回归指向，回归指向偏差5º。7． 磁针在无外强磁场或铁磁性物体影响下，磁针应无明显倾斜。8． 产品应符合JY0012－90《磁针》的要求。9． 符合JY0001－2003《教学仪器一般质量要求》的有关规定。</t>
  </si>
  <si>
    <t>演示原副线圈</t>
  </si>
  <si>
    <t>1． 演示原付线圈由演示原线圈、演示付线圈、软铁芯三部分组成。 2． 外形尺寸：70xl06xll3mm 3． 演示原付线圈骨架用黑色塑料或木料制成，表面光洁，演示付线因底座平整，直立于平面时不应晃动。 4． 对演示原线圈的要求：园筒内径：13±0.5mm；园筒外径：22±1mm。采用直径0.59mmQZ型漆包线分四层平绕400±8匝，绕线宽度65mm。绕线引出端应明显看出线圈的实际绕向，并焊接在固定于铜质接线柱的焊片上，装接牢固。绕线表面应有示向胶线三匝。 5． 二对演示付线圈的要求：园筒内径：35±1mm；园筒外径：49±1mm。采用直径0.27mmQZ型漆包线分五层平绕115±20匝，绕向要和演示原线一致，绕线宽度69mm。 6． 绕线引出端应明显看出线目的实际绕向，并焊接在固定于铜质接线柱的焊片上，装接牢固。 7． 绕线表面应有示向胶线三匝。 8． 对铁芯的要求：采用长度113mm，直径为12±0.2mm的软钢棒，表面要求镀锌、钝化处理或镀铬。棒的上端应装塑料手柄。 9． 进行电磁感应和验证感生电流规律的实验效果应明显。演示原线圈（带铁芯）通以2A的直流电流，插入演示付线圈时，J0401型演示电流计的指针摆动幅度应满刻度的2／3。 10． 产品应符合JY120－82《演示原副线圈》的要求。</t>
  </si>
  <si>
    <t>原副线圈</t>
  </si>
  <si>
    <t>1、产品为组合式，原线圈1套、副线1套、软铁芯1套组成；2、原线圈：（1）由骨架、漆包线、连接片、接线柱组成；（2）骨架选用PBT工程塑料制成，内孔Ф11mm，绕线外径15mm，有效绕线距55mm；（3）漆包线Ф0.5mm绕制匝数200匝；（4）连接表面镀锡处理；（5）接线柱选用M4塑料旋帽；（6）组合后的原线圈应漆包线绕制平整，绕线走向标示明显，无重叠、漏线现象，连接部位牢固。3、副线圈：（1）由骨架、漆包线、连接片、接线柱组成；（2）骨架选用PBT工程塑料制成，内孔Φ24mm，绕线外径28mm，有效绕线距49.5mm；（3）漆包线Φ0.2mm绕制匝数370匝；（4）连接表面镀锡处理；（5）接线柱选用M4塑料旋帽。（6）组合后的副线圈应漆包线绕制平整，绕线走向标示明显，无重叠、漏线现象，连接部位牢固。4、软铁芯选用软铁材料制成，表面防锈处理，一端应有塑料帽，软铁Φ10mm，长80mm。5、其余按JY121－88《原付线圈》技术要求执行。</t>
  </si>
  <si>
    <t>蹄形电磁铁</t>
  </si>
  <si>
    <t>1． 工作电压：直流，6V。工作电流：1A。 2． 蹄形电磁铁产生的吸力49N。 3． 铁芯剩余磁力应5.88N，既在断电后衔铁和重物总质量600G时应自行与铁芯脱离。 4． 磁路平均总长度220mm，两磁极面中心距离40mm。 5． 衔铁尺寸应符合：长等于铁芯两端面外端间最大距离；宽等于铁芯宽度或直径；厚4.0mm。 6． 铁芯上部中间和衔铁下方中间有挂钩，挂钩承重196N。 7． 线圈骨架用塑料布制成。骨架上在两端应有接线柱，接线柱要安装牢固。接线柱、焊片及垫圈均为铜质。接线柱分别用红、黑色表示接入后的电流方向。 8． 符合JY0013－90《蹄形电磁铁》的要求。</t>
  </si>
  <si>
    <t>电磁铁实验器</t>
  </si>
  <si>
    <t>1、基本性能，结构外观应符合ZBY51001-88第4、5、6章有关规定。2、能灵活方便地完成条形电磁铁、蹄形电磁铁的实验。3、螺线管线圈共有2只，线圈匝数相同，可方便串并联。线圈外有明显的绕向、匝数、直流电阻值标志，直流电阻值10-20Ω与标称值误差5%，线圈引线方便重复实验，在任何装配情况下，不会短路。4、电源电压3V，电流600mA，衔铁承受拉力10N。5、2只螺线管各配铁芯1只，铁芯用电工纯铁制成，当电磁铁断电后，衔铁应自行脱落。6、连接导线2根，导线两端导电片压接牢固，每根导线长度10cm。</t>
  </si>
  <si>
    <t>电铃</t>
  </si>
  <si>
    <t>1． 电铃由电磁铁、衔铁、铁铃、衬板和底座组成。 2． 工作电压：直流3～6V。 3． 外形尺寸：90×85×225mm。 4． 音响效果：在15米范围内铃声清晰。 5． 电磁铁线圈的直流电阻为10～20Ω。 6． 衔铁的触点为银质。 7． 电路导线的走向应醒目整齐。 8． 铁铃采用φ75mm（或φ55mm）国产自行车铃盖。 9． 底板应放置平稳。 10． 产品应符合JY208－85《电铃》的要求。</t>
  </si>
  <si>
    <t>演示电磁继电器</t>
  </si>
  <si>
    <t>工作电压：直流6~9V。电流：60±10mA。</t>
  </si>
  <si>
    <t>电磁继电器</t>
  </si>
  <si>
    <t>一、适用范围、型号规格：  1. 适用于中学物理分组实验用电磁继电器。  2. J2414型。</t>
  </si>
  <si>
    <t>磁场对电流作用实验器</t>
  </si>
  <si>
    <t>产品由底座、强磁U型磁铁、导电管和轨道组成；
规格尺寸180mm×125mm×60mm；
U型磁铁长100mm、宽60mm、高50mm，钕铁硼强磁块2片，单片尺寸50mm×15mm×2mm；
导电管为Φ6mm×90mm的黄铜管，管壁厚度0.5mm；
用6V档直流稳压学生电源做实验，应效果良好</t>
  </si>
  <si>
    <t>左右手定则演示器</t>
  </si>
  <si>
    <t>1． 左右手定则演示器由底座、撑杆、接线板（棒）、方形线圈组成。 2． 底座用190mm×140mm×4mm的非金属材料制成，其底部安装垫角。 3． 撑杆长度440mm，与底座装接牢固。 4． 悬挂方形线圈的接线板(棒）要用具有一定强度的绝缘材料制成，长度150mm,其上装有红、黑两只接线柱。 5． 方形线圈要求：线圈框架为非金属材料，结构为正方形，内边长为63±3mm，其上有绕线槽。线圈引线采用导线截面积0.8mm2的多股软线制成，线端接线叉加套管。 6． 底座、撑杆、接线板（棒）、方形线圈装接后，线圈框架底端内边两端到底座的高度差3mm，其中部到底座的高度为46±3mm。 7． 配合D-CG-LU-100型蹄形磁铁（磁极端面磁感应强度为0.5±0.1T）演示左手定则。在方形线圈的输入电流为1.5A时，方形线圈偏离平衡位置的位移应130mm。 8． 产品应符合JY0014－90《左右手定则演示器》的要求。</t>
  </si>
  <si>
    <t>小型电动机实验器</t>
  </si>
  <si>
    <t>卧式，由定子、转子、电刷、转子支架和底座组成。定子磁铁含一个永久磁铁和一个励磁线圈（带铁芯），励磁线圈绕线平整；换向器与转子轴的同轴度0.5mm；电刷采用弹性良好的材料。</t>
  </si>
  <si>
    <t>手摇交直流发电机</t>
  </si>
  <si>
    <t>1． 本机输出端电压：在转子转速为1600转/分时，空载电压8V，串入4.8V，0.3A小灯泡，负载电压5V。  2． 本机两个电刷放在整流子两端时，输出为交流电，放在整流子中间时，输出为直流电。 3． 转子线圈用Ф0.47～0.49mm高强度漆包线，平绕440匝，误差±5%，转子外表刷绝缘清漆。 4． 磁铁两极应有明确的表示色,红色为N极,蓝色为S极。 5． 电枢转轴,由元钢制成,电枢支架上两轴孔的不同轴度0.1mm,转手与极靴的距离1.5mm,无碰撞和磨擦。 6． 本机底座为木制,平面无变形,裂缝,四脚平放,不晃动,漆面应光洁,均匀,美观大方。 7． 底板上各紧固件不得松动,转动部分应灵活,均匀,杂音小。 8． 对演示效果的要求和测试方法  空载电压: 交直流电压：8V 两个电刷片，放在整流子的两端，或中间，输出端效空载，接上交直流电压表，当转子转速为1600转／分时，测得电压为8V。 测试仪器精度1.5级的仪器。 负载电压: 交直流电压：5V 电路连接同上。输出端接上4.8V，0.3A小灯泡作负载，当转子转速为1600转／分时，小灯泡正常发光。电压表测得输出端交直流电压为5V。测试仪器精度1.5级的仪器。  9． 产品应符合JY21－79《手摇交直流发电机》的要求。</t>
  </si>
  <si>
    <t>电机原理说明器</t>
  </si>
  <si>
    <t>1.演示直流电动机定子与转子并激加10V-6V电压，转速可变；2.演示直流发电机，定子加6V电压，转子转速180转/分，电机输出80цA；3.演示交流发电机，定子加6V电压，电机输出电流使电流计指针左右偏转满刻度。</t>
  </si>
  <si>
    <t>阴极射线管(磁效应管)</t>
  </si>
  <si>
    <t xml:space="preserve"> 1. 产品由磁效应管和胶木底座组成.  2. 产品的主要性能应符合JY 181第1.3.1条要求,荧光板上光束明亮、清晰。当没有外加磁场时，光束不应有明显的偏转。荧光板上光束尾端宽度3mm。  3. 磁效应管的基本尺寸应符合JY 181第2.2条要求。  4. 其余应符合JY 181第2.7、2.8、2.9、2.10、2.11条要求。  5. 产品成型后应充分消除内应力，在偏光应力仪下检查应成紫红色。  6. 性能、安全、结构、外观应符合JY 0001第4、5、6、7章的有关要求。</t>
  </si>
  <si>
    <t>低频信号发生器</t>
  </si>
  <si>
    <t>20Hz~20kHz，有功率输出  1. 信号范围：20Hz～20KHz，有功率输出。  2. 工作环境条件：温度 0～40℃  3. 相对湿度 90%（40℃）  4. 使用电源：交流 220V±22V  50Hz±2.5Hz。  5. 安全要求：教学用信号发生器应装有保护接地端子。  6. 绝缘电阻：20MΩ  7. 电压试验：1.5kV（漏电流5mA），不应出现飞弧和击穿。  8. 技术性能应符合JY 0362第4.5条的有关要求。  9. 性能、安全、结构、外观应符合JY 0001第4、5、6、7章的有关要求。</t>
  </si>
  <si>
    <t>电学实验盒</t>
  </si>
  <si>
    <t xml:space="preserve">一、适用范围：  适用于中学物理实验教学用。二、技术要求：  1. 结构及外观的一般要求应符合JY 0001的相关要求。  2. 产品性能满足中学物理实验教学的要求。 </t>
  </si>
  <si>
    <t>能的转化演示器</t>
  </si>
  <si>
    <t>机械、电、热、光能的相互转化</t>
  </si>
  <si>
    <t>能的转化实验器</t>
  </si>
  <si>
    <t>产品可完成以下实验：⑴机械能与电能的相互转换，说明机械能转换为电能、电能转达换为机械能。⑵机构能、电能、风能的变化，说明机械能转换为电能后又转换为风能。⑶电能、声能的变化，说明电能转换为声能。⑷电能、热能、光能的变化，说明电能转换为热能和光能。⑸电能、磁能、机械能的变化，说明电能转换为磁能，磁能又转换为机械能。⑹光能、电能、机械能的变公，说明光能转换为电能，电能又转换为机械能。</t>
  </si>
  <si>
    <t>磁悬浮演示器</t>
  </si>
  <si>
    <t>一、适用范围：  适用于中学物理实验教学用。</t>
  </si>
  <si>
    <t>光具盘</t>
  </si>
  <si>
    <t>1． 产品由矩形光盘、圆形光盘、光源、狭缝、光学零件等组成的磁吸附式光具盘，型号为：G-GP-XC-6。 2． 矩形光盘尺寸为：650mm×240mm，平面度误差2 mm。 3． 圆形光盘直径为250mm，平面度误差1mm。装在矩形光盘上应转动灵活，并能停止在任意位置上。 4． 光源电压24V，电流6A。光源出口处照度6Klx。开启光源后，外壳最大温升60°。 5． 狭缝数7条，缝宽为3±0.2mm，相邻两条缝的中心距为13±0.5mm。 6． 光学零件见下表： 零件名称         结构尺寸（mm） 焦距（mm） 配备数量 梯形玻璃砖1块        结构尺寸（mm）L=85；h=25； --d=15；∠A=45°；∠B=60°   等腰直角三棱镜1个    结构尺寸（mm）S=53； d=15   半圆柱透镜1个        结构尺寸（mm）R=37；d=15   凹凸柱面镜1个        结构尺寸（mm）L=85；h=25；d=2 焦距（mm）±100  大双凸柱透镜1个      结构尺寸（mm）L=110； h=25 焦距（mm）155  小双凸柱透镜1个      结构尺寸（mm）L=60；H=25 焦距（mm）100  小双凹柱透镜1个      结构尺寸（mm）L=60；H=25 焦距（mm）-100  平面反射镜1个        结构尺寸（mm）L=85；h=15；d=5   正三棱镜2个          结构尺寸（mm）S=25；h=25；∠A=60°   双凸透镜1个          结构尺寸（mm）D=40 焦距（mm）100  7． 产品应符合JY0033-91《光具盘》的规定。</t>
  </si>
  <si>
    <t>凹面镜</t>
  </si>
  <si>
    <t>1． 本仪器由凹面镜、镜框、支架、镜座等组成。 2． 凹面镜的直径为100±2mm。 3． 凹面镜的焦距为65±10mm。 4． 凹面镜的基片采用普通玻璃制成，在距基片中心三分之二半径范围内，不得有目测到的气泡、结石和条纹。 5． 反射膜镀层应均匀，在距中心三分之二半径范围内不得有色斑、擦痕、印迹等疵病，并应有牢固的保护层。 6． 凹面镜对平行于主光轴的光束在焦平面上的光斑直径应6mm。 7． 镜框、支架、镜座均为金属结构，整机应有足够的稳度。 8． 镜面可按需要在任意方向止动，升降范围50mm。 9． 本产品应符合JY138-82《凹凸面镜》的规定。</t>
  </si>
  <si>
    <t>凸面镜</t>
  </si>
  <si>
    <t>1． 本仪器由面镜、镜框、支架、镜座等组成。 2． 凸面镜的直径为100±2mm。 3． 凸面镜的焦距为－65±10mm。 4． 凸面镜的基片采用普通玻璃制成，在距基片中心三分之二半径范围内，不得有目测到的气泡、结石和条纹。 5． 反射膜镀层应均匀，在距中心三分之二半径范围内不得有色斑、擦痕、印迹等疵病，并应有牢固的保护层。 6． 镜框、支架、镜座均为金属结构，整机应有足够的稳度。 7． 镜面可按需要在任意方向止动，升降范围50mm。 8． 本产品应符合JY138-82《凹凸面镜》的规定。</t>
  </si>
  <si>
    <t>玻璃砖</t>
  </si>
  <si>
    <t>1． 玻璃砖为非等腰梯形，两底角分别为60°和45°。 2． 玻璃砖用光学玻璃或普通玻璃磨制，其折射率应在1.50～1.55范围内。  3． 可以用脱脂棉、纱布清洁。 4． 外形尺寸：上底长为35mm；两底角为60±0.5°和45±0.5°；高度为35±1mm；厚度为15±1mm。 5． 玻璃料的一拉质量要求应符合GB903一65《无色光学玻璃》中的要求，条纹类别为2类，条纹级别为C级，气泡类别为7类。 6． 玻璃砖中的一梯形面为粗加工面，光洁度为▽5，上下里底面、两斜面及另一样形面为精加工面，应进行抛光处理。 7． 玻璃砖的上下两面底面平行度为0.10mm。 8． 以抛光的梯形面为基标准面，上、下两底面、两斜面与基准面垂直度为0.1mm。 9． 玻璃砖的边缘倒角按GB1204-75《光学零件的倒角》的要求进行。 10． 精加工面不允许有目测到的划痕和砂眼，边缘不许有裂、碎、缺角。 11． 产品应符合JY140－82《玻璃砖》的要求。</t>
  </si>
  <si>
    <t>光具座</t>
  </si>
  <si>
    <t>1.导轨采用铝合金结构，  2、主机由铝合金导轨，支脚、滑块、刻度尺组成。3、导轨全长1000mm。4、附件：光源筒 ∽6v-8v 3w;双凸透镜φ40mm f=100mm、φ30mm f=50mm;平凸透镜φ50mm f=300mm;双凹透镜φ30mm f=-75mm;一字屏100×80mm2;白色光屏100×80mm2;毛玻璃120×80mm2；烛台φ26mm；插杆φ6×110mm2   。5、导轨上附刻度尺总长1000mm,滑块上应有一中央刻线,利于学生读数。</t>
  </si>
  <si>
    <t>光具组</t>
  </si>
  <si>
    <t>1、供中学物理学生分组作几何光学实验用；2、由支架、透镜、透镜框、光源、光屏等组成；3、光源出口处照度500LX，0.5m处照度出口照度的3／5</t>
  </si>
  <si>
    <t>三棱镜</t>
  </si>
  <si>
    <t>1． 产品由三棱镜、托架、支柱、底座等组成。 2． 三棱镜体外形为正三棱柱，边长25mm，相邻两角为60±0.5°，棱长80mm。 3． 三棱镜体采用中部色散NF-NC0.0080的玻璃磨制。 4． 三棱镜体表面不许有目测到的划痕和砂眼，边缘不许有裂、碎、缺角。 5． 托架应有足够的强度，三棱镜体应能作任意方向的转动，并能停止在任意位置。 6． 支柱高度可调，其升降范围30mm。整个仪器应有足够的稳度。 7． 应符合JY142-82《三棱镜》》的有关规定。</t>
  </si>
  <si>
    <t>白光的色散与合成演示器</t>
  </si>
  <si>
    <t>1． 产品由三棱镜2个（一对）、光源、光屏及底座等组成。 2． 两块棱镜应配对，其折射率之差0.003，中部色散之差0.0004。 3． 三棱镜的顶角为60±0.5°，有效边长25mm，高度25mm，非工作面磨砂。应有保护性倒角。 4． 棱镜固定可靠，装卸方便。 5． 产品应符合的要求JY0310-91《白光的色散与合成演示器技术备件》的规定。</t>
  </si>
  <si>
    <t>透镜及其应用实验器</t>
  </si>
  <si>
    <t xml:space="preserve">1、产品使用低压6-8V光源、凸透镜、凹透镜、透镜夹持柄、光屏等器件组成。
2、产品应能较好完成中学物理教学内容中关于透镜焦距的测量以及照相机、望远镜、投影仪原理的演示和实验。
3、光学元件应符合JY0001标准8.1.6条的规定，金属器件应无行刺、无锈蚀，成型规整。
</t>
  </si>
  <si>
    <t>平面镜成像实验器</t>
  </si>
  <si>
    <t>有平面镜110×80×5mm，支架，三角板，成像标志等组成。平面镜为镀膜玻璃，玻璃表面应光滑无痕，镀层应均匀。边缘不许有裂。</t>
  </si>
  <si>
    <t>光的传播、反射、折射实验器</t>
  </si>
  <si>
    <t xml:space="preserve">1. 由底座，半透明水槽，激光光源，平面镜，曲线玻璃管等组成。
2.光源能够360度旋转。
3. 能演示光的传播、反射、折射，演示效果明显，性能稳定。
4. 性能、结构、外观应符合JY 0001第4、6、7章有关规定。
</t>
  </si>
  <si>
    <t>激光笔</t>
  </si>
  <si>
    <t>镭射距离100M,波长650NM</t>
  </si>
  <si>
    <t>光的三原色合成实验器</t>
  </si>
  <si>
    <t xml:space="preserve">1．仪器使用光源为红、绿、蓝发光二极管。
2．工作电压：DC6V；工作电流：0.3A。
3．调节红、绿、蓝三色的光强，三色光斑互相重叠部分的色彩随之改变，当红、绿、蓝三色的光强比例合适时，三色光斑互相重叠部分呈白色，红、蓝色光斑重叠部分为品红色，红、绿色光斑重叠部分为黄色，蓝、绿色光斑重叠部分为青色，实验效果明显，且操作方便。
4．符合JY0001－2003《教学仪器一般质量要求》的有关规定。
要求：每一套为一个包装。 </t>
  </si>
  <si>
    <t>紫外线作用演示器</t>
  </si>
  <si>
    <t>技术要求1． 产品由防紫外线罩，紫外线灯，日光灯，滤光片，荧光片，主机盒等组成。2． 使用电源AC220V±22V 50Hz.3． 紫外线灯为AC220V 6W 波长265mm、 254mm各一只。4． 日光灯：220V， 8W一只。5． 主机盒上端各功能开关，标识清楚，使用正常。6． 紫外线防辐射罩由红色有机玻璃粘制而成，表面光洁，不易破损。7． 滤色片为52×70mm厚度2mm有机玻璃黄、蓝、红、绿各一片。表面光洁，无气泡，划痕。8． 荧光片在365mm紫外线灯下，荧光清晰可见。9． 绝缘电阻20MΩ.10、绝缘强度：交流1500V历时1分钟11、演示效果明显。12、符合JY0001－2003《教学仪器一般质量要求》的有关规定。</t>
  </si>
  <si>
    <t>红外线作用演示器</t>
  </si>
  <si>
    <t>技术要求:1． 本仪器包含：红外线发现实验器、红外线性质说明器和红外线控制器，三套实验装置。2． 红外线发现实验器应在屏上清晰显示经三棱镜分光后获得的可见光谱，屏上射出的光的亮度应能使红外线控制器产生响应。3． 红外线性质说明器使用凹面镜焦距为60±10mm。铁球和热辐射计应能分别经调正固定在二凹面镜的焦点上。4． 红外线控制器应能进行控制灯的开关实验和红外线报警器的实验。反应灵敏度应能在红外线发现实验中当电源电压达到AC12V时足以产生响应，控制器工作电源DC6V±1V。5． 仪器结构件装配牢固，位置可调正的部件调正灵活方便。6． 各功能开关，接插件标志清晰，作用正常。7． 符合JY0001－2003《教学仪器一般质量要求》的有关规定。</t>
  </si>
  <si>
    <t>手持直视分光镜</t>
  </si>
  <si>
    <t xml:space="preserve">符合jy-2003《教学仪器设备产品的检验规则》符合jy-2003《教学仪器一般质量要求》的有规定 </t>
  </si>
  <si>
    <t>轮轴模型</t>
  </si>
  <si>
    <t>J2120型一、适用范围、型号规格：  1. 适用于初中物理教学演示实验用轮轴模型。  2. J2120型。  3. 产品由台阶轮、主轮、支架、摇臂和平衡块等部件组成。</t>
  </si>
  <si>
    <t>轴承模型</t>
  </si>
  <si>
    <t>1． 模型由滑动轴承、滚动轴承组成。滑动轴承由铸铁座、铜套、钢制轴配合制成；滚动轴承由轴承钢制成，外圈对称剖为两半，合并后其不圆度公差0.5mm。 2． 转动灵活、轻便，无松旷或卡死现象。 3． 可拆式。</t>
  </si>
  <si>
    <t>抽水机模型</t>
  </si>
  <si>
    <t>1、模型由泵体、活塞、进水管、出水管、进水阀、活塞阀、手柄、底座等组成，总体尺寸为210mm*150mm*180mm。2、泵体、进水管用无色透明塑料制成，表面光洁、无划伤，裂纹等缺陷。3、活塞、阀门用有色材料制成，颜色鲜明易辨，活塞直径55mm。4、活塞与泵体内壁密封良好，上下摇动手柄杠杆时，活塞应上下运动自如，无卡滞现象。5、手柄表面光洁，手柄握持部分，长度90mm。6、底座兼用水槽用，水槽容积250ml。7、水密性：泵体内贮满水后，不渗漏持续时间2分钟。</t>
  </si>
  <si>
    <t>离心水泵模型</t>
  </si>
  <si>
    <t>1． 产品由泵体总成（泵体、叶轮、透明窗、进水出水口）、驱动机构、底座和进（含底阀）、出水管等组成。 2． 水泵模型结构为齿轮传动式，叶轮额定转速为600转/分。 3． 在额定转速下，扬水高度0.6米，吸水高度0.6米。 4． 水泵正常抽水停止后，60分钟内不经补充注水，仍可再行正常抽水。 5． 产品应符合JY222-87《离心水泵模型》的要求。</t>
  </si>
  <si>
    <t>液压机模型</t>
  </si>
  <si>
    <t>一、适用范围、型号规格：  1. 适用于中物理演示实验用。  2. J2112型。二、技术要求：  1. 工作条件环境温度：－100C～＋400C 使用液体：锭子油（HG—7） 重    量：6.3kg 重    量：6.3kg。  2. 外形尺寸：340×135×295mm  3. 结构、外观应符合JY 0001第6、7章要求。  4. 产品由大缸体、小缸体、角式截止阀、底座和压力弹簧构成。  5. 性能应符合JY 43第2.1～2.9条的规定。</t>
  </si>
  <si>
    <t>水轮机模型</t>
  </si>
  <si>
    <t>1． 产品为轴流式水轮机模型。 2． 产品由机壳、叶轮、轴杆、支架、底座、水槽等组成，主要部件由硬塑料制成，各部件比例适当，位置正确，连接牢固，工作稳定可靠。 3． 叶轮转动灵活，无跳动卡滞现象。叶轮直径100mm。 4． 外形尺寸：Φ165×225mm。</t>
  </si>
  <si>
    <t>飞机升力模型</t>
  </si>
  <si>
    <t>产品由风机、飞机模型、透明罩、滑杆、滑杆压板、底座等组成。风机工作电压：AC220V±22V  50HZ；风机导风管口横截面为长方形，风力稳定、均匀，风量大小可调节；飞机模型采用优质塑料脱模而成，造型逼真，机翼尺寸110×80×20mm；透明罩采用透明性好的有机玻璃板制作，长185mm，高85mm； 滑杆采用金属杆制作，表面镀铬，高度120mm；底座放置平稳，尺寸为520×150×30mm。可验证机翼上下倒放无升力。</t>
  </si>
  <si>
    <t>汽油机模型</t>
  </si>
  <si>
    <t>1． 工作电压：直流1.5V～2V。 2． 模型应示汽油机的汽缸体、进汽阀、排汽阀、汽阀弹簧、进汽道、排汽道、活塞、活塞环、连杆、曲轴、飞轮、火花塞、凸轮、水套。 3． 模型在演示时，四个冲程工作过程动作准确、前后衔接，并配有指示灯说明： 冲程 进汽阀 排汽阀 活塞动作 指示灯 吸气 打开   关闭   由上而下 吸气口指示灯亮 压缩 关闭   关闭   由下而上 在压缩冲程结束及作功冲程开始的瞬间气缸顶部指示灯亮 作功 关闭   关闭   由上而下 在压缩冲程结束及作功冲程开始的瞬间气缸顶部指示灯亮 排气 关闭   打开   由下而上 排气口指示灯亮 4． 仪器的转动和手动部分轻便灵活，无晃动和卡死现象。 5． 电路排列整齐、接触良好。 6． 用不同颜色表示有关机构。 7． 产品主要部件光洁，无毛刺、无缺陷，金属构件应镀铬。</t>
  </si>
  <si>
    <t>柴油机模型</t>
  </si>
  <si>
    <t>1． 工作电压：直流1.5V～2V。 2． 模型应示柴油机的汽缸体、进汽阀、排汽阀、汽阀弹簧、进汽道、排汽道、活塞、活塞环、连杆、曲轴、飞轮、火花塞、凸轮、水套。 3． 模型在演示时，四个冲程工作过程动作准确、前后衔接，并配有指示灯说明（见下表）： 冲程 进汽阀 排汽阀 活塞动作  指示灯 吸气 打开   关闭   由上而下  吸气口指示灯亮 压缩 关闭   关闭   由下而上  在压缩冲程结束及作功冲程开始的瞬间气缸顶部指示灯亮 作功 关闭   关闭   由上而下  在压缩冲程结束及作功冲程开始的瞬间气缸顶部指示灯亮 排气 关闭   打开   由下而上  排气口指示灯亮 4． 仪器的转动和手动部分轻便灵活，无晃动和卡死现象。 5． 电路排列整齐、接触良好。 6． 用不同颜色表示有关机构。 7． 产品主要部件光洁，无毛刺、无缺陷，金属构件应镀铬。</t>
  </si>
  <si>
    <t>磁分子模型</t>
  </si>
  <si>
    <t>电机模型</t>
  </si>
  <si>
    <t>一、适用范围、型号规格：  1. 适用于初中物理教学演示实验用。  2. J2440型。二、技术要求：  1. 电源：DC3～6V。  2. 立式结构，设计合理、构造简单新颖、教学效果好。  3. 结构外观应符合JY 0001第6、7章的有关要求。</t>
  </si>
  <si>
    <t>电话原理模型</t>
  </si>
  <si>
    <t>物质的形态和变化</t>
  </si>
  <si>
    <t>1、适用于按照《全日制九年义务教育物理课程标准》编写的并经国家教材审定通过的各种版本的初中物理教材。 2、幅面对开；120克铜版纸。幅数5幅。3、图像清晰，色泽自然鲜明，套印准缺。4、版权信息完整。</t>
  </si>
  <si>
    <t>物质的属性</t>
  </si>
  <si>
    <t>1、适用于按照《全日制九年义务教育物理课程标准》编写的并经国家教材审定通过的各种版本的初中物理教材。 2、幅面对开；120克铜版纸。幅数2幅。3、图像清晰，色泽自然鲜明，套印准缺。4、版权信息完整。</t>
  </si>
  <si>
    <t>物质的结构与物体的尺度</t>
  </si>
  <si>
    <t>1、适用于按照《全日制九年义务教育物理课程标准》编写的并经国家教材审定通过的各种版本的初中物理教材。 2、幅面对开；120克铜版纸。幅数1幅。3、图像清晰，色泽自然鲜明，套印准缺。4、版权信息完整。</t>
  </si>
  <si>
    <t>新材料及其应用</t>
  </si>
  <si>
    <t>多种多样的运动形式</t>
  </si>
  <si>
    <t>机械运动和力</t>
  </si>
  <si>
    <t>1、适用于按照《全日制九年义务教育物理课程标准》编写的并经国家教材审定通过的各种版本的初中物理教材。 2、幅面对开；120克铜版纸。幅数13幅。3、图像清晰，色泽自然鲜明，套印准缺。4、版权信息完整。</t>
  </si>
  <si>
    <t>声和光</t>
  </si>
  <si>
    <t>1、适用于按照《全日制九年义务教育物理课程标准》编写的并经国家教材审定通过的各种版本的初中物理教材。 2、幅面对开；120克铜版纸。幅数8幅。3、图像清晰，色泽自然鲜明，套印准缺。4、版权信息完整。</t>
  </si>
  <si>
    <t>电和磁</t>
  </si>
  <si>
    <t>1、适用于按照《全日制九年义务教育物理课程标准》编写的并经国家教材审定通过的各种版本的初中物理教材。 2、幅面对开；120克铜版纸。幅数12幅。3、图像清晰，色泽自然鲜明，套印准缺。4、版权信息完整。</t>
  </si>
  <si>
    <t>能量、能量的转化和转移</t>
  </si>
  <si>
    <t>1、适用于按照《全日制九年义务教育物理课程标准》编写的并经国家教材审定通过的各种版本的初中物理教材。 2、幅面对开；128克铜版纸。幅数2幅。3、图像清晰，色泽自然鲜明，套印准缺。4、版权信息完整。</t>
  </si>
  <si>
    <t>机械能</t>
  </si>
  <si>
    <t>1、适用于按照《全日制九年义务教育物理课程标准》编写的并经国家教材审定通过的各种版本的初中物理教材。 2、幅面对开；120克铜版纸。幅数3幅。3、图像清晰，色泽自然鲜明，套印准缺。4、版权信息完整。</t>
  </si>
  <si>
    <t>内能</t>
  </si>
  <si>
    <t>1、适用于按照《全日制九年义务教育物理课程标准》编写的并经国家教材审定通过的各种版本的初中物理教材。 2、幅面对开；120克铜版纸。幅数4幅。3、图像清晰，色泽自然鲜明，套印准缺。4、版权信息完整。</t>
  </si>
  <si>
    <t>电磁能</t>
  </si>
  <si>
    <t>1、适用于按照《全日制九年义务教育物理课程标准》编写的并经国家教材审定通过的各种版本的初中物理教材。 2、幅面对开；120克铜版纸。幅数10幅。3、图像清晰，色泽自然鲜明，套印准缺。4、版权信息完整。</t>
  </si>
  <si>
    <t>能量守恒</t>
  </si>
  <si>
    <t>能源与可持续发展</t>
  </si>
  <si>
    <t>初中物理实验教学指导书</t>
  </si>
  <si>
    <t>符合教学设备管理要求</t>
  </si>
  <si>
    <t>初中物理实验仪器手册</t>
  </si>
  <si>
    <t>量筒</t>
  </si>
  <si>
    <t>1、规格：10ml。2、符合GB/T 12804、JY/T 0423-2011的有关规定。</t>
  </si>
  <si>
    <t>1、规格：50ml。2、符合GB/T 12804、JY/T 0423-2011的有关规定。</t>
  </si>
  <si>
    <t>1、规格：100ml。2、符合GB/T 12804、JY/T 0423-2011的有关规定。</t>
  </si>
  <si>
    <t>量杯</t>
  </si>
  <si>
    <t>1.容量：250mL。2.外形尺寸要求：全高350±15mm，底部直径85 mm，壁厚1.2 mm，底厚4 mm。3.最小分度值：5ml。4.示值允差：标准温度20℃时±0.8ml。5.分度线宽度不应超过0.5mm。6.分度线清晰、完整。刻线宽0.4mm。长线长度周长的1/4，中线长度周长的1/6，短线周长的1/8。7.表面应平整光洁、无划痕、溶迹、缩迹，边缘无毛刺和凹凸不平。</t>
  </si>
  <si>
    <t>试管</t>
  </si>
  <si>
    <t>1、规格：φ15mm×150mm。2、符合符合GB/T 21298-2007、JY/T 0423-2011的有关规定。</t>
  </si>
  <si>
    <t>1、规格：φ32mm×200mm,硬质。2、符合符合GB/T 21298-2007、JY/T 0423-2011的有关规定。</t>
  </si>
  <si>
    <t>烧杯</t>
  </si>
  <si>
    <t>1、规格：250mL。2、符合GB/T 15724、JY/T 0423-2011的规定。</t>
  </si>
  <si>
    <t>1、规格：500mL。2、符合GB/T 15724、JY/T 0423-2011的规定。</t>
  </si>
  <si>
    <t>烧瓶</t>
  </si>
  <si>
    <t xml:space="preserve">圆、长，500mL   </t>
  </si>
  <si>
    <t>平、长，250mL</t>
  </si>
  <si>
    <t>酒精灯</t>
  </si>
  <si>
    <t>1、规格：150mL，单头。灯体高80mm±10mm，灯盖高62mm±3mm，全高120mm±12mm，灯体直径84mm±5mm，灯口直径20mm±2mm，灯颈高25mm±5mm，灯体壁厚1.5mm±0.5mm，灯盖壁厚2.5mm±1mm。2、以酒精为燃料的加热工具，由灯体、灯芯管和陶瓷灯帽组成，灯身与灯盖盖合精密。灯身无密集气泡，无密集条纹。3、其余要求应符合JY/T 0423-2011的规定。</t>
  </si>
  <si>
    <t>漏斗</t>
  </si>
  <si>
    <t>1、规格：90mm。斗口外径90mm±4mm，斗高72mm±4mm，斗下支管长90mm±5mm，斗壁厚1.5mm，下支管外径10mm，下支管壁厚1.5mm。2、 其余要求应符合JY/T 0423-2011的规定。</t>
  </si>
  <si>
    <t>平底管</t>
  </si>
  <si>
    <t>φ12mm×150mm</t>
  </si>
  <si>
    <t>T形管</t>
  </si>
  <si>
    <t>1、规格：T形。φ7mm～8mm。下支管长度应50mm±5mm，全长应100mm±10mm，壁厚1mm。2、外观：节瘤最大直径不超过1.5mm，数量不得多于3个。结石最大直径不超过0.8mm，数量不得多于2个。3、其余要求应符合JY/T 0427-2011、JY/T 0423-2011的规定。</t>
  </si>
  <si>
    <t>镊子</t>
  </si>
  <si>
    <t>金属</t>
  </si>
  <si>
    <t>石棉网</t>
  </si>
  <si>
    <t>1、供中学化学实验和小学科学教学实验用。2、本品用于化学实验时隔热。3、石棉网外形尺寸为125mm×125mm±1mm。4、铁丝网上涂防锈漆，四边加折5mm。5、石棉膏涂复面积Φ80mm涂复厚度应在1±0.2mm。6、石棉膏表面平整、牢固、均匀，无划痕，无粉尘脱落。7、其余要求应符合JY 0001—2003的有关规定。</t>
  </si>
  <si>
    <t>玻璃管</t>
  </si>
  <si>
    <t>φ7～φ8mm</t>
  </si>
  <si>
    <t>千克</t>
  </si>
  <si>
    <t>乳胶管</t>
  </si>
  <si>
    <t>1． 产品用优质乳胶制造。 2． 产品内径为5~6㎜，壁厚1㎜。 3． 产品每根之长度应10米。</t>
  </si>
  <si>
    <t>蒸发皿</t>
  </si>
  <si>
    <t>1、实验用加热仪器，规格60mm。2、陶瓷制造。3、蒸发皿外径：62mm～63mm。 蒸发皿高：≈28mm。 壁厚：≈4mm。 蒸发皿底径：≈40mm。4、口圆整、光滑，不得有缺口，厚薄均匀，底部平整，不凸凹，放置平面不摇晃，器身不扁瘪。5、其余要求应符合JY/T 0451-2011《教学用玻璃仪器玻璃蒸发皿》、JY/T 0431-2011的有关规定。</t>
  </si>
  <si>
    <t>电工材料</t>
  </si>
  <si>
    <t>鳄鱼夹、插口夹、香蕉插头、电阻丝、导线等</t>
  </si>
  <si>
    <t>家庭电路器材</t>
  </si>
  <si>
    <t>空气开关、漏电保护器、螺丝口灯座、卡口灯座、三孔插座、三孔插头、插入式保险盒、拉线开关、按钮开关、声控开关、光控开关、导线等</t>
  </si>
  <si>
    <t>彩色透光片</t>
  </si>
  <si>
    <t>红、绿、蓝</t>
  </si>
  <si>
    <t>颜料的三原色</t>
  </si>
  <si>
    <t>品红、黄、蓝</t>
  </si>
  <si>
    <t>适量</t>
  </si>
  <si>
    <t>甲电池</t>
  </si>
  <si>
    <t>一、适用范围、规格：  1. 中学物理分组实验用。  2. 1.5V。二、技术要求：  1. 接线柱为铜质。  2. 性能、安全、结构、外观应符合JY 0001第4、5、6、7的有关要求</t>
  </si>
  <si>
    <t>1号电池</t>
  </si>
  <si>
    <t>电珠(小灯泡)</t>
  </si>
  <si>
    <t>2.5V</t>
  </si>
  <si>
    <t>模型照相机</t>
  </si>
  <si>
    <t>由镜头、机身、光屏组成</t>
  </si>
  <si>
    <t>简易潜望镜、望远镜、显微镜</t>
  </si>
  <si>
    <t>可拆卸型  18cm</t>
  </si>
  <si>
    <t>日晷仪、七色板、水三棱镜、水透镜</t>
  </si>
  <si>
    <t>由双凸透镜、双凹透镜，白屏、光源，平凸透镜组成</t>
  </si>
  <si>
    <t>不倒翁。小蒸汽机</t>
  </si>
  <si>
    <t>包装尺寸：24*15*15cm重：380g</t>
  </si>
  <si>
    <t>小乐器、橡皮筋吉他、乌笛、排箫</t>
  </si>
  <si>
    <t>固定架1、吸管5、塞子5个等；可以组成橡皮筋、吉他、鸟笛、排箫模型</t>
  </si>
  <si>
    <t>机翼模型、潜艇模型</t>
  </si>
  <si>
    <t>符合新课标教学标准，简易制作材料</t>
  </si>
  <si>
    <t>验电器、电磁铁、简单电动机</t>
  </si>
  <si>
    <t>由电机固定套、底座、风扇、验电器组成</t>
  </si>
  <si>
    <t>二极管发音机、有线电报机与发报机</t>
  </si>
  <si>
    <t>产品由二极管收音机组装成套元件、有线电报机组装成套元件组成，附有组装接线图，介绍有调试与使用方法。</t>
  </si>
  <si>
    <t>太阳能净水器</t>
  </si>
  <si>
    <t>附件：2个软管，2个外丝；产品为不锈钢体，尺寸为Φ100mm×310mm</t>
  </si>
  <si>
    <t>滚上体、秤、陀罗</t>
  </si>
  <si>
    <t>沉浮亭、喷泉、虹吸管、帕斯卡圆桶</t>
  </si>
  <si>
    <t>趣味静电实验材料</t>
  </si>
  <si>
    <t>各类静电配套器材</t>
  </si>
  <si>
    <t>风筝、降落伞</t>
  </si>
  <si>
    <t>组合面镜、哈哈镜、简易变焦透镜、万花筒</t>
  </si>
  <si>
    <t>结构、制做、使用</t>
  </si>
  <si>
    <t>船闸模型、飞机、火箭模型、潜艇模型</t>
  </si>
  <si>
    <t>简单机器人</t>
  </si>
  <si>
    <t>质量可靠，性能稳定，本产品符合教育部教学仪器配备参考</t>
  </si>
  <si>
    <t>半导体致冷器</t>
  </si>
  <si>
    <t>产品的组成：产品由致冷组件、支杆、底座、水槽、接线装置、电源导线、取冰器等组成。致冷组件由储冷板（铝槽）、陶瓷片、散热块、导热硅脂等组成。铝槽由厚度1mm的铝板制作，内空尺寸：40×40mm，深10mm。支杆采用直径φ8mm的金属杆制作，支杆高度145mm，表面镀铬；底座外形尺寸：230×110×30mm；水槽采用“372”材料制作，内空尺寸为100×100×100mm，壁厚2mm； 电源导线采用多股铜芯绝缘软导线，内接导线长度250mm，外接导线长度300mm。产品的工作电压为DC：12V、3A</t>
  </si>
  <si>
    <t>频闪观察器</t>
  </si>
  <si>
    <t>根据理新编标杆要求而设计，通过频闪光源观察静态运动图片产生电影动态效果。由底座、光源、控制器、静态图片圆盘等组成。</t>
  </si>
  <si>
    <t>测电笔</t>
  </si>
  <si>
    <t xml:space="preserve">1. 由测电头、绝缘手柄组成。
2 . 采用氖泡显示
3. 测量范围：交流12V—220V 。
4. 手柄绝缘性能良好。
</t>
  </si>
  <si>
    <t>一字螺丝刀</t>
  </si>
  <si>
    <t>一、适用范围、规格型号： 1、适用于初中物理、化学、生物和小学科学实验室用。2、型号规格：75mm×0.6mm×4mm 二、技术要求：1、旋杆长度采用45#钢，工作部硬度HRC48。2、旋杆长度L：75mm，直径D：4mm  3、旋杆应经镀鉻防锈处理。 4、旋柄为硬质塑料制成，表面光洁、无毛刺，无缩迹。与旋杆接合牢固，并有产品标记及标</t>
  </si>
  <si>
    <t>十字螺丝刀</t>
  </si>
  <si>
    <t>一、适用范围：1、适用于初中物理、化学、生物和小学科学实验室用。2、型号规格：75mm 二、技术要求：1、旋杆材料采用45#钢，工作部长度内硬度HRC48～54。2、旋杆长度L：75mm，直径D：4mm 3、旋杆应经镀铬防锈处理。4、旋柄为硬质塑料制成，表面光洁无毛刺，无缩迹，与旋杆接合牢固，并有产品标记和标准编号。5、其它技术要求按 GB10635的规定执行。</t>
  </si>
  <si>
    <t>尖咀钳</t>
  </si>
  <si>
    <t>一、适用范围：   1. 初中物理和小学科学实验室用。   2. 型号规格：160mm 二、技术要求：   1. 载荷F550N   2. 其它技术要求按 GB 6290的规定。</t>
  </si>
  <si>
    <t>电工刀</t>
  </si>
  <si>
    <t>手感好，防滑设计，直刃200mm</t>
  </si>
  <si>
    <t>45号钢精铸，结实耐用，手感舒适，钻头夹持0.6-6mm</t>
  </si>
  <si>
    <t>木锉</t>
  </si>
  <si>
    <t>250mm，带手柄</t>
  </si>
  <si>
    <t>木工锯</t>
  </si>
  <si>
    <t>580mm，工字型</t>
  </si>
  <si>
    <t>木工锤</t>
  </si>
  <si>
    <t>250g</t>
  </si>
  <si>
    <t>铇</t>
  </si>
  <si>
    <t>280mm,刨刀宽44mm</t>
  </si>
  <si>
    <t>斧</t>
  </si>
  <si>
    <t>0.6KG,330mm长</t>
  </si>
  <si>
    <t>钢手锯</t>
  </si>
  <si>
    <t>一、适用范围、规格：1、初中物理、生物和小学科学实验室用。 2、规格：锯架300mm，锯条300mm。二、技术要求： 1、由钢锯架、钢锯条组成。2、产品材料采用钢板制，调节式，最小锯切深度64mm。 3、前、后固定销与相应孔的配合间隙不得0.3mm。4、安装锯条后，锯条中心平面与锯架中心平面的行度不得2mm。5、锯架在达到900N拉力历经1min后，不应有永久变形，拉钉不得松动脱落。 6、钢板制锯架在达到900N张力时，侧弯不得超过1.8mm。7、手柄握捏部位应光滑舒适。采用钢材、塑料、木料及合金等材料。8、锯架表面不应有裂纹，锈渍、毛刺、剥落等缺陷，表面处理色泽一致。9、锯条硬度应符合SG 1080中第6条表3中的有关要求。10、锯条的技术要求应符号SG10的第2章的有关要求。</t>
  </si>
  <si>
    <t>剥线钳</t>
  </si>
  <si>
    <t>一、适用范围初中物理、化学、生物和小学科学实验室用。二、技术要求1、规格150mm；2、镀铬双色JN2100塑柄，鸭嘴形</t>
  </si>
  <si>
    <t>一、适用范围：1、初中物理、化学、生物和小学科学实验室用。2、型号规格：180mm。二、技术要求：1、规格尺寸应符合 GB6295.2表格1的有关要求。2、技术要求应符合GB6295.2的第2章有关要求。3、其它技术要求应符合GB6290夹扭钳和剪切钳通用技术条件的规定。</t>
  </si>
  <si>
    <t>手锤</t>
  </si>
  <si>
    <t xml:space="preserve">羊角锤锤头采用优质高碳钢锻造，表面经镜面抛光处理，锤头边缘钢材特殊淬火，轮廓清晰、表面不应有裂纹、折叠、缺口、凹凸不平、生锈等缺陷,规格：250G，其他符合QB/T 1290.8-1991 《羊角锤》标准。 </t>
  </si>
  <si>
    <t>锉刀</t>
  </si>
  <si>
    <t>250mm，带柄</t>
  </si>
  <si>
    <t>三角锉刀</t>
  </si>
  <si>
    <t>250MM,带手柄</t>
  </si>
  <si>
    <t>十只装金刚锉</t>
  </si>
  <si>
    <t>活扳手</t>
  </si>
  <si>
    <t>材质：中碳钢，规格：8寸活动扳手，其他符合GB/T 4440-1998 《活扳手》的要求。</t>
  </si>
  <si>
    <t xml:space="preserve"> 物理实验室常用工具，质量符合JY0001－2003《教学仪器一般质量要求》、JY0002－2003《教学仪器产品的检验规则》的要求。外包装用硬质塑料箱，内有固定架。</t>
  </si>
  <si>
    <t>电烙铁</t>
  </si>
  <si>
    <t>30W外热式电烙铁</t>
  </si>
  <si>
    <t>3寸，钳口碳钢，钳身铸铁材料</t>
  </si>
  <si>
    <t>φ1～φ13mm</t>
  </si>
  <si>
    <t>手电钻</t>
  </si>
  <si>
    <t>台虎钳</t>
  </si>
  <si>
    <t>100mm，材料铸铁</t>
  </si>
  <si>
    <t>砂轮机</t>
  </si>
  <si>
    <t>单相，300W3000vpm</t>
  </si>
  <si>
    <t>防酸碱工作服 ，1、白色全棉连体。2、型号：大号。3、长袖带纽扣的紧缩。4、胸前有带纽扣的暗兜。</t>
  </si>
  <si>
    <t>1. 具有遮挡、过滤各类强光及射线辐射的功能，并具有较好的耐腐蚀性能。2. 眼镜四周有防护罩。3. 侧面能够完全遮挡。4. 性能、安全、结构及外观的一般要求应分别符合JY0001-2003标准的第4、5、6、7章的有关要求。</t>
  </si>
  <si>
    <t>手套</t>
  </si>
  <si>
    <t>1.产品为外覆PVC材料，内为棉质材料制成。2. 表面应具有较好的耐酸、耐碱及其他化学试剂腐蚀的性能。3. 柔韧性好，穿戴后便于进行各类实验操作。4. 产品规格为中号。</t>
  </si>
  <si>
    <t>双</t>
  </si>
  <si>
    <t>初中化学</t>
  </si>
  <si>
    <t>打孔夹板</t>
  </si>
  <si>
    <t>1、产品由上夹板、下夹板、螺钉及紧固蝴蝶螺母等组成。2、产品长175mm,宽40mm。3、上下夹板应由实木制成，表面光洁。4、上夹板应备有直径为6mm,8mm,10mm,12mm直穿孔4个。5、紧固螺钉与下夹板紧固为一体，不得松动；紧固螺钉长度80mm.上夹板上下高度可调，由蝴蝶螺目定位。6、上夹板、下夹板厚度11mm，具有足够强度，正常情况下使用不得断裂。7、其余要求应符合 JY0001─2003的规定。</t>
  </si>
  <si>
    <t>打孔器刮刀</t>
  </si>
  <si>
    <t>1、产品由刀架、刀片、刀片定位销钉、刀片张角定位螺钉和手柄组成。2、刀架应采用金属材料制作，表面作防锈处理。刀架工作端为1：4锥度圓锥体，经调节刀片张角，可修削刀口直径4mm～13mm的打孔器刀口。3、刀片应采用工具钢片，具有足够钢性和硬度。4、手柄表面光洁，大小适当，握持手感舒适。5、刀片与刀架配合灵活，便于装拆。6、其余要求应符合 JY0001─2003的规定。</t>
  </si>
  <si>
    <t>手摇钻孔器</t>
  </si>
  <si>
    <t xml:space="preserve">1． 本产品由手柄轴、衬套筒、螺母、连接板、螺钉、螺杆、钻头、夹板、底座等组成。
2． 底座用铸铁制造，表面要求平整，无缩孔、裂缺现象。表面烤漆。
3． 底座可平放或竖放。
4． 手柄轴用钢材制成，表面镀锌处理。手柄轴与手柄应连接牢固。
5． 衬套筒用钢材制成，表面镀锌处理。
6． 连接板一块，用钢材制成。上有丝孔。
7． 螺杆一根，用45＃钢材制成，螺杆上螺纹与连接板上丝孔配合。转动时应灵活，无阻滞。钻孔过程中应无偏心现象。
8． 钻头4个，外径尺寸分别为：φ6mm、φ8mm、φ10mm、φ12mm。钻头另一端有与螺杆连接的螺纹，与螺杆结合牢固。刃口平整、锋利。
9． 夹板所夹持的胶塞在钻孔时应稳固不动。
10． 所有构件均应作防锈处理。
</t>
  </si>
  <si>
    <t>电动钻孔器</t>
  </si>
  <si>
    <t>符合JY0001－2003《教学仪器一般质量要求》、JY0002－2003《教学仪器产品的检验规则》的要求适用于初中理科教学。</t>
  </si>
  <si>
    <t xml:space="preserve">1． 规格：680mm×460mm×800mm。
2． 仪器车应分为2层，层间距300mm。
3． 车架用直径φ20mm、壁厚1mm的钢管制成，架高800mm。
4． 车架脚安装有φ80mm、厚20mm转动灵活的万向轮。
5． 车隔板为不薄于1mm的铁板制成，四周安装有30mm的挡板。
6． 整车安装好后应载重50Kg，应运行平稳，不得变形、摇晃、松动。
</t>
  </si>
  <si>
    <t>电动离心机</t>
  </si>
  <si>
    <t xml:space="preserve"> 1. 产品为电动式，电压：220V  功率：80w,  0～30分任意定时，有级调速，套管容量6×20ml。  2. 金属零部件表面涂镀层应均匀，不应有锈蚀。产品各组成部分及表面不应有明显的凹痕、划伤、裂缝、变形等其他机械损伤。  3. 仪器的性能、安全、结构及外观的一般要求应分别符合JY0001标准的第4、5、6、7章的有关要求</t>
  </si>
  <si>
    <t>离心沉淀器</t>
  </si>
  <si>
    <t xml:space="preserve">  1. 产品由夹持钳、立柱、试管托架、摇柄、试管套管等部分组成。
  2. 产品表面不应有明显的凹痕、划伤、裂缝、变形等缺陷。表面涂镀层应均匀，不应起泡、龟裂、脱落和磨损。金属零部件不应有锈蚀及其他机械损伤。
  3. 夹持钳可将产品稳固的定位于工作台面，在正常使用转速下，试管托架转动平稳，不得有试管破损及液体飞溅等现象。
  4. 仪器的性能、安全、结构及外观的一般要求应分别符合JY0001标准的第4、5、6、7章的有关要求。
</t>
  </si>
  <si>
    <t>磁力加热搅拌器</t>
  </si>
  <si>
    <t>酒精喷灯</t>
  </si>
  <si>
    <t>电加热器</t>
  </si>
  <si>
    <t>密封式 执行GB 4706.22标准</t>
  </si>
  <si>
    <t>蒸馏水器</t>
  </si>
  <si>
    <t>规格：5L不锈钢 出水量：5L/h 消耗功率：4.5KW 输入电压：22V 产品应符合教育部标准JY0001《教学仪器产品一般质量要求》的有关规定。</t>
  </si>
  <si>
    <t>列管式烘干器</t>
  </si>
  <si>
    <t>化学实验设备，供试管瓶子干燥用。电热式。额定电压：220V。发热功率：500W。干燥位：13个。热风温度：50℃－60℃。绝缘电阻：冷态1MΩ。干燥时间：3－5min。耐压强度：AC1.5kv、50Hz正弦波，历时１分钟，无击穿、飞弧现象</t>
  </si>
  <si>
    <t>烘干箱</t>
  </si>
  <si>
    <t>技术要求：
1.内室采用优质不锈钢薄板制作，洁净耐用。设有钢化玻璃观察窗，便于观察。可选用智能数显控温仪表，控温精确、稳定。
2.控温范围：室温～300℃，温度波动度±1℃
3.工作电流: 220V±22V，50HZ±0.5HZ。
4.工作室尺寸38cm×38cm×35cm
5.绝缘电阻和耐压实验应符合JY0009-90。</t>
  </si>
  <si>
    <t>5ml 塑料</t>
  </si>
  <si>
    <t>塑料洗瓶</t>
  </si>
  <si>
    <t>1． 产品为乳白色塑料制品。
2． 产品造型为有一喷出水咀的瓶体，容量为250ml。
3． 出喷水咀口径为1mm，水位应与盛水口等高。
4． 盛水口应有螺旋瓶盖，盖紧后不应漏水。
5． 喷水靠挤压瓶体使水从喷水咀喷出。</t>
  </si>
  <si>
    <t>试剂瓶托盘</t>
  </si>
  <si>
    <t>工程塑料制品，外形尺寸330×270×70（mm），四周及底面有加强筋</t>
  </si>
  <si>
    <t>实验用品提蓝</t>
  </si>
  <si>
    <t>工程塑料制品，外形尺寸450×270×180（mm），四周及底面有加强筋</t>
  </si>
  <si>
    <t>塑料水槽</t>
  </si>
  <si>
    <t>250mm×170mm×100mm</t>
  </si>
  <si>
    <t>1、密闭式。由玻璃密封管体和手柄组成，管的高度45mm，直径30mm，两端内凹面深度为4±1mm。管内密封碘的质量0.1克。2、手柄长100mm，直径为ф6±1mm。3、管体外形端正，玻璃熔接平滑均匀，无气泡、无条纹。管体在90℃热水中检测无泄漏（无气泡溢出）。4、管体应耐80℃温差的急冷骤热。5、升华与凝华的全过程耗时应10分钟。6、其余要求应符合JY/T 0448-2011《碘升华凝华管》、JY 0001—2003的有关规定。</t>
  </si>
  <si>
    <t>万能夹</t>
  </si>
  <si>
    <t>1、中学化学实验中夹持特殊器械或不规则物品用。2、成型规整、美观，表面无锈蚀，无损伤。3、具备可靠的强度和夹持能力，便于与实验装置配合、组装。4、其余要求应符合JY 0001—2003的有关规定。</t>
  </si>
  <si>
    <t>1. 采用碳钢或φ6mm冷拉钢材造，三脚均布，高度156mm，三脚内接圆直径120mm。2. 上支承环平整，直径80mm。3. 三支撑脚与圆环间焊接牢靠，分布均匀，焊点光滑、平稳，三脚及支承环钢材直径6mm，表面经酸洗，磷化后喷塑或喷黑色防锈、耐热强化漆。4. 表面不应有明显的凹痕、裂缝、变形等缺陷；表面涂镀层应均匀，不应起泡、龟裂、脱落和磨损；不应有锈蚀及其他机械损伤。</t>
  </si>
  <si>
    <t>试管架</t>
  </si>
  <si>
    <t xml:space="preserve"> 1.产品为木质或塑料制品，木质制品所用木材需经脱脂干燥处理；塑料制品（透明聚碳酸脂注塑成型）产品外观无明显扭曲、变形现象。2.底座厚度8mm，孔板厚度8mm。3. 产品为8孔型式，φ22±1 mm孔径8孔，各孔中心间距30±1mm。4. 试管柱8个，直径φ10±1mm，长65±5mm。5. 孔板与底座上表面间距70±5mm。6. 底座上表面对应孔板上的各孔大小，刻有便于试管放置的凹槽，槽深3mm。7. 试管柱与底座上表面的垂直度2mm。8. 塑料制品的试管架，产品在工作台面上放置，应稳定可靠。</t>
  </si>
  <si>
    <t>漏斗架</t>
  </si>
  <si>
    <t>1、漏斗架由底座、立杆和漏斗安放板等组成。2、底座（1）底座由杂木制成。（2）外型尺寸260mm×65mm×25mm。3、立杆（1）立杆直径Φ12mm～15mm，长270mm。（2）立杆应挺直并与底座垂直。4、漏斗安放板（1）安放板应能在立杆上自由调节高度，并在任一高度上固定，固定可靠。（2）安放板上可安放两个漏斗。5、稳定性要求:在安放板上放置两个漏斗, 使板调到立杆的最高端,整个装置应稳固可靠,不发生翻倒。</t>
  </si>
  <si>
    <t>滴定台</t>
  </si>
  <si>
    <t>1、滴定台由台板、立杆组成。2、台板由黑色花岗岩构成,外形尺寸300x150x12mm。3、立杆用直径Φ10mm的圆钢镀锌制成， 长度550mm。</t>
  </si>
  <si>
    <t>滴定夹</t>
  </si>
  <si>
    <t>滴定夹是滴定台的组成部份。由塑料制成，蝶式结构，外形尺寸等于200mm×110mm。两端能夹持20mm以下直径的滴定管，两管平行，当两管盛满液体后，不下滑。</t>
  </si>
  <si>
    <t>多用滴管架</t>
  </si>
  <si>
    <t>1、管架应由底座、主柱、管夹等组成，表面应具防腐处理层。2、管夹应夹持牢固、稳定可靠。管夹表面应具缓冲垫，应防腐蚀。3、应具固定漏斗、烧瓶、试管等装置。4、夹持滴点管数量4支。5、其余要求应符合JY 0001—2003的有关规定。</t>
  </si>
  <si>
    <t>100g，0.001g</t>
  </si>
  <si>
    <t>400g，0.1g</t>
  </si>
  <si>
    <t>1． 感温物质：水银。
2． 测量范围：0－200℃；最小分度值：1℃；允许误差±1℃。
3． 玻璃应光洁透明，不得有裂痕。毛细管不得有明显的弯曲现象，其孔径应均匀，管壁内应清洁无杂质。
4． 感温液体（水银）必须纯洁、无杂质。液线不得中断。上升时不得有停滞和跳跃现象；下降时不得在管壁上留下液滴。
5． 产品应符合《玻璃仪器通用技术要求》</t>
  </si>
  <si>
    <t>数字测温计</t>
  </si>
  <si>
    <t>测量方式：单路、双路测温传感器  测温范围：-30℃- +199.9℃ 测量精度：±0.6%（量程）±1个字（末位）   1. 工作电压：220V±10%。   2. 测温范围：-30～+200℃。   3. 分辨率：0.1℃。   4. 精度1%   5. 温度显示方式：LED显示。   6. 可进行两路温度测量，两路测量的转换设有手动及自动切换装置。   7. 温度测量读数稳定后有指示装置。   8. 仪器的性能、安全、结构及外观的一般要求应分别符合JY0001标准的第4、5、6、7章的有关要求。</t>
  </si>
  <si>
    <t>1、2.5级2、外壳为塑料制，成型美观光滑，上有三个调节旋钮和四个接线柱孔3、指针灵活，测量准确，表面清晰，分格均匀4、配测笔一套。可测量范围：交流电压：0-10-50-250-1000V，2500V直流电压：0-2.5-10-50-250-1000V2500V直流电流：0.05-0.5-5-50-500mA电阻：0-1Ω-10Ω-100Ω-1KΩ-10KΩ</t>
  </si>
  <si>
    <t>酸度计(pH计)</t>
  </si>
  <si>
    <t>笔式，数字型，0.1级符合JY0001－2003《教学仪器一般质量要求》、JY0002－2003《教学仪器产品的检验规则》的要求适用于初中理科教学。</t>
  </si>
  <si>
    <t>水电解演示器</t>
  </si>
  <si>
    <t>化学用仪器，供中学化学演示水的电解实验用。电源电压：DC16～24V。有底座、玻管两支和球形漏斗各部分。电极为铂片，尺寸10×5×0.1mm，纯度99.8%。玻管：外径15±2mm，长度450±3mm，容积为40ml。活塞密封性能良好。球形漏斗容积60ml。玻件应光洁透明，厚度1mm，烧结口厚薄均匀，平整光滑牢固。玻件经退火处理，用偏光应力仪观察。应呈紫红色。底座应稳固，不变形。</t>
  </si>
  <si>
    <t>水电解实验器</t>
  </si>
  <si>
    <t>㈠适用范围、型号规格：
中学化学教学实验用。
㈡技术要求：
1．供中学化学演示水由氢氧两种元素按一定比例组成的专用实验仪器。
2．由观察管、透明密闭容器、底座、电极、接线柱、加液口等组成。
3．使用直流电源12V，1A。
4．底座应稳固，电极为合金。</t>
  </si>
  <si>
    <t>原电池实验器</t>
  </si>
  <si>
    <t>1、供中学化学课学生分组进行原电池实验用。2、产品由缸体、电极、导线、发光二极管（或电珠） 等组成。3、缸体由透明塑料制成,实验有效容积160ml，距缸口15mm处的缸壁上有溶液标志线。4、产品配备铜、锌电极二对，电极厚度1.2mm，宽18mm。5、产品配备叉头导线2根，长度400mm。6、进行原电池实验时，能使发光二极管（或电珠）发光，连续发光时间2min。7、其余要求应符合JY 0001—2003的有关规定。</t>
  </si>
  <si>
    <t>贮气装置</t>
  </si>
  <si>
    <t>1、化学实验室设备，用于收集、贮存气体。2、由底座、手柄、支架、气球嘴、锁紧螺母、贮气球、气嘴、气嘴阀门、气胆阀门、手压球各部分组成。3、气球嘴、气嘴应紧固、牢靠, 在使用中不得产生松动现象。4、底座与支架组装成后，底座未经调平，支架与底面的垂直度5mm。5、气嘴阀门、气胆阀门的耐磨性能好，气密性良好。6、其余要求应符合JY 0001—2003的有关规定。</t>
  </si>
  <si>
    <t>初中微型化学实验箱</t>
  </si>
  <si>
    <t>以微型玻璃仪器为主1.外壳：300*100*195（毫米）2.运算符号块：50*50（毫米）3.数字卡：53*68（毫米）4.驱动旋钮：左右各一个直径48（毫米）5.不干胶指示贴；左右各1个</t>
  </si>
  <si>
    <t>分子间隔实验器</t>
  </si>
  <si>
    <t>1、由盛液柱、显示柱等组成。                                                                                             2、能够直观形象地演示物质分子与分子间有间隔，产品性能满足中学化学实验教学的要求。</t>
  </si>
  <si>
    <t>溶液导电演示器</t>
  </si>
  <si>
    <t>DC6V，五个盛液杯，带电表装置，量程0-10mA，实验效果明显，具有较大可见度，每种液体可单独调节显示</t>
  </si>
  <si>
    <t>微型溶液导电实验器</t>
  </si>
  <si>
    <t>1、产品由开关、灯座、透明小水槽、小水槽盖、碳棒等组成。2、透明小水槽用透明塑料制作.3、小水槽盖为塑料制品，应能安装Φ4mm碳棒，布局合理。4、碳棒Φ4±0.2mm,长45mm，碳棒、导线焊接牢靠。5、塑料产品选用全新塑料注塑而成，无毒、环保、性能好。符合JY0001-2003《教学仪器一般质量要求》的有关规定。</t>
  </si>
  <si>
    <t>化学实验装置磁性教具</t>
  </si>
  <si>
    <t>化学实验废水处理器</t>
  </si>
  <si>
    <t>试验教学和废水处理兼用，污水排放符合GB8978标准。</t>
  </si>
  <si>
    <t>炼铁高炉模型</t>
  </si>
  <si>
    <t>一、适用范围：  初中化学讲解“生铁冶炼”有关知识，演示炼铁高炉的构造、炼铁原理及过程。二、技术性能：  1. 模型为炼铁高炉纵切式展示。  2. 模型用无毒、结实耐用的材质制成，高度50cm。  3. 表面色泽美观、逼真，应能明确观察到炉喉、炉胸、炉腰、炉腹、炉缸等部位。  4. 各部位有用规范汉字标注的名称及温度等标志。  5. 仪器的性能、安全及外观的一般要求应分别符合JY0001标准的第4、5、7章的有关要求。  6. 其他要求应符合JY0001标准第9章的要求。</t>
  </si>
  <si>
    <t>初中分子结构模型</t>
  </si>
  <si>
    <t>1． 为球棍式。2． 各种元件均应能在1.5米高度自由下落于水泥地面时不碎不裂。3． 球与键的组装应松紧适度，不应自由转动、松脱或滑出。4． 组成任一分子结构，从不同方向观察，不得有明显的歪曲，变形等角度变化。用手将基提起，应无变形，并不得松脱或转动。5． 元件颜色应按第三条规定，色泽应鲜明，同一套产品中每种元件颜色应均匀一致。6． 产品应符合JY52-80《分子结构模型》的要求。</t>
  </si>
  <si>
    <t>金刚石结构模型</t>
  </si>
  <si>
    <t>金刚石结构由彩色塑料球（直径23mm）、塑料杆、底座组成。产品应符合教育部标准JY52-80《分子结构模型》的有关规定。</t>
  </si>
  <si>
    <t>石墨结构模型</t>
  </si>
  <si>
    <t>石墨结构结构由彩色塑料球（直径23mm）、塑料杆、底座组成。产品应符合教育部标准JY52-80《分子结构模型》的有关规定。</t>
  </si>
  <si>
    <t>碳-60结构模型</t>
  </si>
  <si>
    <t>一、适用范围：  1. 适用于中学化学实验教学。  2. 规格：碳-60。二、技术性能：  1. 碳-60模型由碳原子、单键，双键组成，拼装成的模型应形似足球。  2. 模型用无毒、结实耐用的材质制成。各部分数量充足。结构应科学、合理。能满足正常的教学。  3. 表面色泽美观、逼真。</t>
  </si>
  <si>
    <t>氯化钠晶体结构模型</t>
  </si>
  <si>
    <t>一、适用范围：  初中化学讲解晶体结构部分时，演示离子晶体的结构时用。二、技术性能：  1. 设计合理，比例恰当。能确切地说明氯化钠晶体的结构。   2. 模型用无毒、结实耐用的材质制成。数量充足，结构应科学、合理。  3. 表面色泽美观、逼真。</t>
  </si>
  <si>
    <t>碳的同素异形体结构模型</t>
  </si>
  <si>
    <t>包括金刚石、石墨、碳-60三种结构模型；小型，球管式，可拆卸</t>
  </si>
  <si>
    <t>金属矿物、金属及合金标本</t>
  </si>
  <si>
    <t>1、金属矿物标本由方铅矿、闪锌矿、黄铜矿、磁铁矿、铝土矿等组成，其矿物外形要求、包装要求应符合ＪＹ0005-90《矿物岩石标本》中的相关规定。2、金属标本由铁、铅、锌、铜、铝等组成。3、合金标本由钢、黄铜、不锈钢、铍铜、磷青铜等组成。                                                                     4、其余要求应符合JY0005-90、JY 0001—2003的有关规定。</t>
  </si>
  <si>
    <t>原油常见馏分标本</t>
  </si>
  <si>
    <t>1、供初中化学教学使用。2、标本为石油分馏结构示意图，有各过程中的原油示样；分：原油、汽油、柴油、轻柴油、重油、重柴油、轻润滑油、重润滑油、渣油。3、装油瓶应透明、且无油溢出、密封良好、固定美观、牢固。4、包装盒上盖面应透明，包装盒应牢固。5、其余要求应符合JY 0001—2003的有关规定。</t>
  </si>
  <si>
    <t>合成有机高分子材料标本</t>
  </si>
  <si>
    <t>1、适用于初中化学教学中演示高分子材料的特征、用途。2、产品选用十种以上高分子材料标本。3、每种材料标本外形尺寸50mm×15mm×1mm。4、选用新型及用途较为广泛的材料作为标本，样品特征明显，在标本盒内固定牢靠。5、每种样品均应有相应标志，及性质、特征、用途的文字简介。6、其余要求应符合JY 0001—2003的有关规定。</t>
  </si>
  <si>
    <t>新型无机非金属材料标本</t>
  </si>
  <si>
    <t>氧化铝陶瓷、氮化硅陶瓷、光导纤维</t>
  </si>
  <si>
    <t>走进化学实验室</t>
  </si>
  <si>
    <t>12幅，每张幅面540mm×780mm，纸张规格128g铜版纸，履膜。印刷：彩色胶印，附光盘一张。符合GB/T 7705-2008  《平版装潢印刷品》的要求。</t>
  </si>
  <si>
    <t>身边的化学物质</t>
  </si>
  <si>
    <t>25幅，每张幅面540mm×780mm，纸张规格128g铜版纸，履膜。印刷：彩色胶印，附光盘一张。符合GB/T 7705-2008  《平版装潢印刷品》的要求。</t>
  </si>
  <si>
    <t>物质构成的奥秘</t>
  </si>
  <si>
    <t>8幅，每张幅面540mm×780mm，纸张规格128g铜版纸，履膜。印刷：彩色胶印，附光盘一张。符合GB/T 7705-2008  《平版装潢印刷品》的要求。</t>
  </si>
  <si>
    <t>化学与社会发展</t>
  </si>
  <si>
    <t>11幅，每张幅面540mm×780mm，纸张规格128g铜版纸，履膜。印刷：彩色胶印，附光盘一张。符合GB/T 7705-2008  《平版装潢印刷品》的要求。</t>
  </si>
  <si>
    <t>元素周期表</t>
  </si>
  <si>
    <t>有外围电子层排布，带轴</t>
  </si>
  <si>
    <t>初中化学教学投影片</t>
  </si>
  <si>
    <t>符合教学设备要求</t>
  </si>
  <si>
    <t>中学化学投影拼板</t>
  </si>
  <si>
    <t>各类化学玻璃设备的投影</t>
  </si>
  <si>
    <t>初中化学实验教学指导书</t>
  </si>
  <si>
    <t>初中化学实验教学指导书，内容包括：演示实验、学生实验和探究性试验。</t>
  </si>
  <si>
    <t>初中化学实验仪器手册</t>
  </si>
  <si>
    <t>1、规格：500ml。2、符合GB/T 12804、JY/T 0423-2011的有关规定。</t>
  </si>
  <si>
    <t>容量瓶</t>
  </si>
  <si>
    <t>1、规格：250ml。2、符合GB/T 12806、JY/T 0423-2011的有关规定。</t>
  </si>
  <si>
    <t>1、规格：500mL。2、符合GB/T 12806、JY/T 0423-2011的有关规定。</t>
  </si>
  <si>
    <t>滴定管</t>
  </si>
  <si>
    <t>1、规格：酸式，25mL。2、符合GB/T 12805、JY/T 0423-2011的有关规定。</t>
  </si>
  <si>
    <t>1、规格：碱式，25mL。2、符合GB/T 12805、JY/T 0423-2011的有关规定。</t>
  </si>
  <si>
    <t>1、规格：φ12mm×70mm。2、符合GB/T 21298-2007、JY/T 0423-2011的有关规定。</t>
  </si>
  <si>
    <t>1、规格：φ18mm×180mm。2、符合GB/T 21298-2007、JY/T 0423-2011的有关规定。</t>
  </si>
  <si>
    <t>1、规格：φ20mm×200mm。2、符合符合GB/T 21298-2007、JY/T 0423-2011的有关规定。</t>
  </si>
  <si>
    <t>具支试管</t>
  </si>
  <si>
    <t>1、规格：φ20mm×200mm。试管长200±5.0，外径为20±1.0mm，支管外径8±1.0mm，支管长35±5.0mm，试管壁1.0mm。2、试管应连接平滑牢固，不得有未扩散的料堆，支管不得有明显偏歪。3、其余要求应符合 JY/T 0441-2011、JY/T 0423-2011的有关规定。</t>
  </si>
  <si>
    <t>硬质玻璃管</t>
  </si>
  <si>
    <t>1、加热条件下的反应器。2、规格：φ15mm×150mm。管外径15mm±1mm，长150mm±5.0mm，壁厚1.2mm±0.3mm。管身圆度误差3%。3、其余要求应符合JY/T 0431-2011的规定。</t>
  </si>
  <si>
    <t>1、加热条件下的反应器。2、规格：φ20mm×250mm。管外径20±1mm，长250±5.0mm，壁厚1.2±0.3mm。管身圆度误差3%。3、其余要求应符合JY/T 0431-2011、JY/T 0423-2011的规定。</t>
  </si>
  <si>
    <t>1、规格：25mL。2、符合GB/T 15724、JY/T 0423-2011的规定。</t>
  </si>
  <si>
    <t>1、规格：50mL。2、符合GB/T 15724、JY/T 0423-2011的规定。</t>
  </si>
  <si>
    <t>1、规格：100mL。2、符合GB/T 15724、JY/T 0423-2011的规定。</t>
  </si>
  <si>
    <t>1、规格：1000mL。2、符合GB/T 15724、JY/T 0423-2011的规定。</t>
  </si>
  <si>
    <t>1、圆底、长颈，250mL。2、符合GB/T 15725.6、JY/T 0423-2011的规定。</t>
  </si>
  <si>
    <t>1、平底、长颈，250mL。2、符合GB/T 15725.6、JY/T 0423-2011的规定。</t>
  </si>
  <si>
    <t>锥形瓶</t>
  </si>
  <si>
    <t>1、规格：100mL。瓶身最大外径64mm±1.5mm，瓶颈外径22mm±1.0mm，瓶颈高24mm±1.5mm，瓶全高105mm±3.0mm，壁厚0.8mm、JY/T 0423-2011的规定。                                                                                                  2、其余要求应符合JY/T 0423-2011的规定。</t>
  </si>
  <si>
    <t>1、规格：250mL。瓶身最大外径85mm±2.0mm，瓶颈外径34mm±1.5mm，瓶颈高34mm±2.0mm，瓶全高140mm±3.0mm，壁厚0.9mm。2、其余要求应符合JY/T 0423-2011的规定。</t>
  </si>
  <si>
    <t>蒸馏烧瓶</t>
  </si>
  <si>
    <t>1、规格：250mL。瓶身外径88mm±2.0mm，瓶颈外径25mm±1.5mm，瓶全高220mm±3.5mm，支管长180mm±5.0mm，直管外径8mm±0.5mm，瓶口到支管接口距离66mm±5.0mm，壁厚0.9mm。2、其余要求应符合JY/T 0423-2011的规定。</t>
  </si>
  <si>
    <t>抽滤瓶</t>
  </si>
  <si>
    <t>1、规格：500ml。瓶全高200mm±8mm，支管外径10mm±2mm。2、是实验室中使用的一种玻璃器皿，的外形极似锥形瓶，只是在管口处多开了一个侧向的连接口，用来接上塑胶管再接到抽气泵上。3、瓶的壁厚、底厚应均匀。4、其余要求应符合JY/T 0449-2011《教学用玻璃仪器抽滤瓶的有关规定。</t>
  </si>
  <si>
    <t>抽气管</t>
  </si>
  <si>
    <t>1、内外管应在同一轴线上，内管喷口正对下管口，两口间距3mm。2、内管喷口磨平，不允许有斜口和缺口，直观内磨砂浮子必须活动自如，不得阻塞不懂。3、外观节瘤最大直径2mm，数量不超过3个，结石最大至今1.5mm，数量不超过2个。4、其余要求应符合JY/T 0432-2011、JY/T 0423-2011《教学用玻璃仪器一般质量要求和试验方法》的规定。</t>
  </si>
  <si>
    <t>干燥器</t>
  </si>
  <si>
    <t>1、规格：160mm。2、符合GB/T 15723、JY/T 0423-2011《教学用玻璃仪器一般质量要求和试验方法》的规定。</t>
  </si>
  <si>
    <t>气体发生器</t>
  </si>
  <si>
    <t>1、规格：250ml。全高306mm±15mm。发生器应配备胶塞2个，弯形二路活塞1个，双球安全漏斗1支。2、应力：嘴子在偏光应力仪下呈紫红色，其余部分允许存在扩散状淡蓝色。3、球斗内口、球体斜嘴口均应呈粗砂面。4、无明显缩颈、塌肩，歪颈垂直度误差3mm。球斗气泡最大直径5mm，数量不超过2个；节瘤最大直径3mm，数量不得超过2个；结石最大直径2mm，数量不得得超过2个。球体气泡最大直径5mm，数量不超过4个；节瘤最大直径3mm，数量不得超过3个；结石最大直径2mm，数量不超过2个。5、其余要求应符合JY/T 0426-2011、JY/T 0423-2011的规定。</t>
  </si>
  <si>
    <t>冷凝器</t>
  </si>
  <si>
    <t>1、规格：直形，300mm。2、符合QB/T 2109-1995、JY/T 0423-2011的规定。</t>
  </si>
  <si>
    <t>牛角管</t>
  </si>
  <si>
    <t>1、规格：弯形，φ18mm×150mm。2、其余要求应符合、JY/T 0423-2011的规定。</t>
  </si>
  <si>
    <t>1、规格：60mm。斗口外径60mm±3mm，斗高51mm±3mm，斗下支管长60mm±4mm，斗壁厚1.2mm，下支管外径7mm～9mm，下支管壁厚1.5mm～2mm。2、其余要求应符合JY/T 0423-2011的规定。</t>
  </si>
  <si>
    <t>1、规格：90mm。斗口外径90mm±4mm，斗高72mm±4mm，斗下支管长90mm±5mm，斗壁厚1.5mm，下支管外径10mm～12mm，下支管壁厚1.5mm～2mm。2、 其余要求应符合JY/T 0423-2011的规定。</t>
  </si>
  <si>
    <t>安全漏斗</t>
  </si>
  <si>
    <t>1、直形。全长300mm±10mm，斗高52mm±3mm，下管直径7mm～8mm，斗口壁厚1mm～1.3mm。2、漏斗的下管应与斗对称轴线基本重和。3、其余要求应符合JY/T 0429-2011、JY/T 0423-2011的规定。</t>
  </si>
  <si>
    <t>1、双球形。全长352mm±13mm，斗高52mm±3mm，下管直径7mm～8mm，斗口壁厚1mm～1.3mm。2、漏斗的下管应与斗对称轴线基本重和，双球应基本在意水平线上，管应在球的中心，不得有明显歪斜。3、其余要求应符合JY/T 0429-2011、JY/T 0423-2011的规定。</t>
  </si>
  <si>
    <t>分液漏斗</t>
  </si>
  <si>
    <t>1、规格：锥形，100mL。2、符合QB/T 2110-1995、JY/T 0423-2011的规定。</t>
  </si>
  <si>
    <t>1、规格：梨形，50mL。2、符合QB/T 2110-1995、JY/T 0423-2011的规定。</t>
  </si>
  <si>
    <t>布氏漏斗</t>
  </si>
  <si>
    <t>1、规格：80mm。瓷，白色，均匀无杂色。釉面光洁，无气泡，无疵点，无裂纹。无碰损缺口。2、漏斗不允许有明显的椭圆现象，口部平整。漏斗内滤孔均匀分布，滤孔板无凹凸不平。3、其余要求应符合JY/0001-2003的规定。</t>
  </si>
  <si>
    <t>1、规格：T形。φ7mm。下支管长度应50mm±5mm，全长应100mm±10mm，壁厚1mm。2、外观：节瘤最大直径不超过1.5mm，数量不得多于3个。结石最大直径不超过0.8mm，数量不得多于2个。3、其余要求应符合JY/T 0427-2011、JY/T 0423-2011的规定。</t>
  </si>
  <si>
    <t>Y形管</t>
  </si>
  <si>
    <t>1、规格：Y形。φ7～8mm。下支管长度应50±5mm，全长应100±10mm，壁厚1mm。2、外观：节瘤最大直径不超过1.5mm，数量不得多于3个。结石最大直径不超过0.8mm，数量不得多于2个。3、其余要求应符合JY/T 0427-2011、JY/T 0423-2011的规定。</t>
  </si>
  <si>
    <t>滴管</t>
  </si>
  <si>
    <t>1、规格：8mm×90mm、 8mm×100mm、 8mm×150mm、 8mm×200mm。                                                             2、外观：节瘤最大直径不超过1.5mm，数量不得多于3个。结石最大直径不超过0.8mm，数量不得多于2个。                           3、其余要求应符合JY/T 0433-2011、JY/T 0423-2011的规定。</t>
  </si>
  <si>
    <t>离心管</t>
  </si>
  <si>
    <t>1、规格：10ml。圆柱管直径17mm±1mm，圆锥管高42mm±3mm，圆锥管直径7mm，全高110mm±5mm，壁厚0.7mm。2、外观：节瘤最大直径不超过1.5mm，数量不得多于3个。结石最大直径不超过0.8mm，数量不得多于2个。3、其余要求应符合JY/T 0423-2011的规定。的有关规定。</t>
  </si>
  <si>
    <t>干燥管</t>
  </si>
  <si>
    <t>1、规格：单球，150mm。干燥管的球厚薄均匀，无明显歪颈、塌肩。2、节瘤最大直径2mm，数量不超过3个，结石最大直径1mm，数量不超过2个。3、其余要求应符合JY/T 0436-2011、JY/T 0423-2011的规定。</t>
  </si>
  <si>
    <t>1、规格：U型，φ15mm×150mm。U形弯管正确，不能有明显的膨大或扁瘪，两管口高度误差5mm。2、节瘤最大直径2mm，数量不超过3个，结石最大直径1mm，数量不超过2个。3、其余要求应符合JY/T 0436-2011《教学用玻璃仪器干燥管球形和U形干燥管》、JY/T 0423-2011《教学用玻璃仪器一般质量要求和试验方法》的规定。</t>
  </si>
  <si>
    <t>活塞</t>
  </si>
  <si>
    <t>1、规格：直形活塞。2、活塞孔与支管内口对正，偏差不得超过塞芯孔直径的1/3。3、活塞外观气线：最大宽度0.5mm，长度支管全长的2/3，4条以下；节瘤：最大直径1.5mm，4个以下；结石最大直径1mm，2个以下。不得有锋边存在。3、其余要求应符合JY/T 0437-2011的有关规定。</t>
  </si>
  <si>
    <t>圆水槽</t>
  </si>
  <si>
    <t>1、规格：φ200mm×100mm。外径200±10mm，全高100±10mm，壁厚3mm，沿高10±2mm。2、其余要求应符合JY/T 0443-2011、JY/T 0423-2011的规定。</t>
  </si>
  <si>
    <t>1、规格：φ270mm×140mm。外径270±10mm，全高140±10mm，壁厚3mm，沿高10±2mm.2、其余要求应符合JY/T 0443-2011、JY/T 0423-2011的规定。</t>
  </si>
  <si>
    <t>玻璃钟罩</t>
  </si>
  <si>
    <t>1、色泽：正视无色。2、规格：φ150mm×280mm ；器边磨平，磨边高低差3mm，不得有粘合缝空气边。磨砂面宽10mm。圆度误差不超过4%。宽0.4mm，长器全长1/2，不得多于3条。3、应力：在偏光应力仪下，呈紫红色或扩散淡蓝色。4、其余要求应符合JY/T 0425-2011、JY/T 0423-2011的规定。</t>
  </si>
  <si>
    <t>集气瓶</t>
  </si>
  <si>
    <t>1、规格：125mL，附毛玻璃片。瓶全高103mm±5mm，瓶身径56mm±2mm，正方形盖板边长65mm±5mm，正方形盖板厚2～3mm。2、瓶口平面磨砂，能跟毛玻璃保持严密接触。正方形改版单面细磨，表面平整，不得碰损。3、其余要求应符合JY/T 0438-2011、JY/T 0423-2011的规定。</t>
  </si>
  <si>
    <t>1、规格：250mL，附毛玻璃片。瓶全高130mm±6mm，瓶身径70mm±2mm，正方形盖板边长65mm±5mm，正方形盖板厚2～3mm。2、瓶口平面磨砂，能跟毛玻璃保持严密接触。正方形改版单面细磨，表面平整，不得碰损。3、其余要求应符合JY/T 0438-2011、JY/T 0423-2011的规定。</t>
  </si>
  <si>
    <t>液封除毒气集气瓶</t>
  </si>
  <si>
    <t>1、规格:250mL。                                                                                                         2、由长颈集气瓶,开瓶口盖、胶塞、燃烧匙配成一套。                                                                        3、其余要求应符合JY/T 0438-2011、JY/T 0423-2011的规定。</t>
  </si>
  <si>
    <t>广口瓶</t>
  </si>
  <si>
    <t>1、规格：60ml。无色。瓶全高78mm±5mm，瓶身壁厚1mm，瓶底厚1.5mm。瓶口大径24mm±1mm，瓶塞高15mm±2mm。2、由瓶及塞子构成，瓶口内侧磨砂，跟玻璃磨砂塞或橡胶塞配套。瓶口与瓶肩要求倾倒液体时不产生喷噎现象，易清洗。瓶体和瓶塞用同一材料制成。3、磨砂面应均匀，92%。4、其余要求应符合JY/T 0423-2011的规定。</t>
  </si>
  <si>
    <t>1、规格：125ml。无色。瓶全高103mm±5mm，瓶身壁厚1.2mm，瓶底厚1.8mm，瓶口大径29mm±1mm，瓶塞高22±2mm。2、由瓶及塞子构成，瓶口内侧磨砂，跟玻璃磨砂塞或橡胶塞配套。瓶口与瓶肩要求倾倒液体时不产生喷噎现象，易清洗。瓶体和瓶塞用同一材料制成。3、 其余要求应符合JY/T 0423-2011的规定。</t>
  </si>
  <si>
    <t>1、规格：250ml。无色。瓶全高130±5mm，瓶身壁厚1.3mm，瓶底厚2.0mm，瓶口大径34±2mm，瓶塞高23±2mm。2、由瓶及塞子构成，瓶口内侧磨砂，跟玻璃磨砂塞或橡胶塞配套。瓶口与瓶肩要求倾倒液体时不产生喷噎现象，易清洗。瓶体和瓶塞用同一材料制成。3、磨砂面应均匀，92%。4、其余要求应符合JY/T 0423-2011的规定。</t>
  </si>
  <si>
    <t>1、规格：500ml。无色。瓶全高160±5mm，瓶身壁厚1.3mm，瓶口大径40±2mm，瓶塞高25±2mm。2、由瓶及塞子构成，瓶口内侧磨砂，跟玻璃磨砂塞或橡胶塞配套。瓶口与瓶肩要求倾倒液体时不产生喷噎现象，易清洗。瓶体和瓶塞用同一材料制成。3、其余要求应符合JY/T 0423-2011的规定。</t>
  </si>
  <si>
    <t>1、规格：60ml。棕色。瓶全高78mm±5mm，瓶身壁厚1mm，瓶底厚1.5mm。瓶口大径24mm±1mm，瓶塞高15±2mm。2、由瓶及塞子构成，瓶口内侧磨砂，跟玻璃磨砂塞或橡胶塞配套。瓶口与瓶肩要求倾倒液体时不产生喷噎现象，易清洗。瓶体和瓶塞用同一材料制成。3、 其余要求应符合JY/T 0423-2011的规定。</t>
  </si>
  <si>
    <t>1、规格：125ml。棕色。瓶全高103mm±5mm，瓶身壁厚1.2mm，瓶底厚1.8mm，瓶口大径29mm±1mm，瓶塞高22±2mm。2、由瓶及塞子构成，瓶口内侧磨砂，跟玻璃磨砂塞或橡胶塞配套。瓶口与瓶肩要求倾倒液体时不产生喷噎现象，易清洗。瓶体和瓶塞用同一材料制成。3、 其余要求应符合JY/T 0423-2011的规定。</t>
  </si>
  <si>
    <t>1、规格：250ml。棕色。瓶全高130mm±5mm，瓶身壁厚1.3mm，瓶底厚2.0mm，瓶口大径34mm±2mm，瓶塞高23mm±2mm。2、由瓶及塞子构成，瓶口内侧磨砂，跟玻璃磨砂塞或橡胶塞配套。瓶口与瓶肩要求倾倒液体时不产生喷噎现象，易清洗。瓶体和瓶塞用同一材料制成。3、磨砂面应均匀，92%。4、其余要求应符合JY/T 0423-2011的规定。</t>
  </si>
  <si>
    <t>细口瓶</t>
  </si>
  <si>
    <t>1、规格：60ml。无色。瓶全高85±5mm，瓶身壁厚1mm，瓶底厚1.5mm。瓶口大径18±1mm，瓶塞高24±2mm。2、由瓶及塞子构成，瓶口内侧磨砂，跟玻璃磨砂塞或橡胶塞配套。瓶口与瓶肩要求倾倒液体时不产生喷噎现象，易清洗。瓶体和瓶塞用同一材料制成。3、磨砂面应均匀，92%。4、其余要求应符合JY/T 0423-2011的规定。</t>
  </si>
  <si>
    <t>1、规格：125ml。无色。瓶全高105mm±6mm，瓶身壁厚1.2mm，瓶底厚1.8mm。瓶口大径18mm±1mm，瓶塞高24±2mm。2、由瓶及塞子构成，瓶口内侧磨砂，跟玻璃磨砂塞或橡胶塞配套。瓶口与瓶肩要求倾倒液体时不产生喷噎现象，易清洗。瓶体和瓶塞用同一材料制成。3、磨砂面应均匀，92%。4、其余要求应符合JY/T 0423-2011的规定。</t>
  </si>
  <si>
    <t>1、规格：250ml。无色。瓶全高135±6mm，瓶身壁厚1.3mm，瓶底厚2.0mm。瓶口大径21±1mm，瓶塞高28±2mm。2、由瓶及塞子构成，瓶口内侧磨砂，跟玻璃磨砂塞或橡胶塞配套。瓶口与瓶肩要求倾倒液体时不产生喷噎现象，易清洗。瓶体和瓶塞用同一材料制成。3、磨砂面应均匀，92%。4、其余要求应符合JY/T 0423-2011的规定。</t>
  </si>
  <si>
    <t>1、规格：500ml。无色。瓶全高162mm±6mm，瓶身壁厚1.3mm，瓶底厚2.0mm。瓶口大径21mm±1mm，瓶塞高28±2mm。2、由瓶及塞子构成，瓶口内侧磨砂，跟玻璃磨砂塞或橡胶塞配套。瓶口与瓶肩要求倾倒液体时不产生喷噎现象，易清洗。瓶体和瓶塞用同一材料制成。3、磨砂面应均匀，92%。4、其余要求应符合JY/T 0423-2011的规定。</t>
  </si>
  <si>
    <t>1、规格：1000ml。无色。瓶全高200±8mm，瓶身壁厚1.7mm，瓶底厚5、mm。瓶口大径29±1mm，瓶塞高32±2mm。2、由瓶及塞子构成，瓶口内侧磨砂，跟玻璃磨砂塞或橡胶塞配套。瓶口与瓶肩要求倾倒液体时不产生喷噎现象，易清洗。瓶体和瓶塞用同一材料制成。3、磨砂面应均匀，92%。4、其余要求应符合JY/T 0423-2011的规定。</t>
  </si>
  <si>
    <t>1、规格：3000ml。无色。瓶全高280mm±10mm，瓶身壁厚1、mm，瓶底厚3.2mm。瓶口大径38mm±2mm，瓶塞高40mm±3mm。2、由瓶及塞子构成，瓶口内侧磨砂，跟玻璃磨砂塞或橡胶塞配套。瓶口与瓶肩要求倾倒液体时不产生喷噎现象，易清洗。瓶体和瓶塞用同一材料制成。3、磨砂面应均匀，92%。4、其余要求应符合JY/T 0423-2011的规定。</t>
  </si>
  <si>
    <t>1、规格：60ml。棕色。瓶全高85mm±5mm，瓶身壁厚1mm，瓶底厚1.5mm。瓶口大径18mm±1mm，瓶塞高24mm±2mm。2、由瓶及塞子构成，瓶口内侧磨砂，跟玻璃磨砂塞或橡胶塞配套。瓶口与瓶肩要求倾倒液体时不产生喷噎现象，易清洗。瓶体和瓶塞用同一材料制成。3、磨砂面应均匀，92%。4、其余要求应符合JY/T 0423-2011的规定。</t>
  </si>
  <si>
    <t>1、规格：125ml。棕色。瓶全高105mm±6mm，瓶身壁厚1.2mm，瓶底厚1.8mm。瓶口大径18mm±1mm，瓶塞高24mm±2mm。2、由瓶及塞子构成，瓶口内侧磨砂，跟玻璃磨砂塞或橡胶塞配套。瓶口与瓶肩要求倾倒液体时不产生喷噎现象，易清洗。瓶体和瓶塞用同一材料制成。3、磨砂面应均匀，92%。4、其余要求应符合JY 0001—2003的有关规定。</t>
  </si>
  <si>
    <t>1、规格：250ml。棕色。瓶全高135mm±6mm，瓶身壁厚1.3mm，瓶底厚2.0mm。瓶口大径21mm±1mm，瓶塞高28mm±2mm。2、由瓶及塞子构成，瓶口内侧磨砂，跟玻璃磨砂塞或橡胶塞配套。瓶口与瓶肩要求倾倒液体时不产生喷噎现象，易清洗。瓶体和瓶塞用同一材料制成。3、磨砂面应均匀，92%。4、其余要求应符合JY/T 0423-2011的规定。</t>
  </si>
  <si>
    <t>1、规格：500ml。棕色。瓶全高162±6mm，瓶身壁厚1.3mm，瓶底厚2.0mm。瓶口大径21±1mm，瓶塞高28±2mm。2、由瓶及塞子构成，瓶口内侧磨砂，跟玻璃磨砂塞或橡胶塞配套。瓶口与瓶肩要求倾倒液体时不产生喷噎现象，易清洗。瓶体和瓶塞用同一材料制成。3、磨砂面应均匀，92%。4、其余要求应符合JY/T 0423-2011《教学用玻璃仪器一般质量要求和试验方法》的规定。</t>
  </si>
  <si>
    <t>1、规格：1000ml。棕色。瓶全高200mm±8mm，瓶身壁厚1.7mm，瓶底厚5、mm。瓶口大径29mm±1mm，瓶塞高32mm±2mm。2、由瓶及塞子构成，瓶口内侧磨砂，跟玻璃磨砂塞或橡胶塞配套。瓶口与瓶肩要求倾倒液体时不产生喷噎现象，易清洗。瓶体和瓶塞用同一材料制成。3、磨砂面应均匀，92%。4、其余要求应符合JY/T 0423-2011《教学用玻璃仪器一般质量要求和试验方法》的规定。</t>
  </si>
  <si>
    <t>滴瓶</t>
  </si>
  <si>
    <t>1、规格：30ml。无色。瓶全高70mm±4mm，瓶身径38mm±2mm。瓶口大径14mm±1mm。滴管全高73mm±5mm。滴管头高10mm±2mm。瓶身壁厚1mm，瓶底壁厚1.5mm。滴管壁厚0.8mm。2、滴瓶上的滴管与滴瓶配套使用，瓶口内侧磨砂，磨砂面应均匀。胶头与滴管头部应紧密配合。滴管在瓶内应正直，不能有明显歪斜。3、其余要求应符合JY/T 0434-2011的有关规定。</t>
  </si>
  <si>
    <t>1、规格：60ml。无色。瓶全高85mm±5mm，瓶身径44mm±2mm。瓶口大径18mm±1mm。滴管全高90mm±5mm。滴管头高12mm±2mm。瓶身壁厚1mm，瓶底壁厚1.5mm。滴管壁厚0.8mm。2、滴瓶上的滴管与滴瓶配套使用，瓶口内侧磨砂，磨砂面应均匀。胶头与滴管头部应紧密配合。滴管在瓶内应正直，不能有明显歪斜。3、其余要求应符合JY/T 0434-2011的有关规定。</t>
  </si>
  <si>
    <t>1、规格：30ml。棕色。瓶全高70mm±4mm，瓶身径38mm±2mm。瓶口大径14mm±1mm。滴管全高73mm±5mm。滴管头高10mm±2mm。瓶身壁厚1mm，瓶底壁厚1.5mm。滴管壁厚0.8mm。2、滴瓶上的滴管与滴瓶配套使用，瓶口内侧磨砂，磨砂面应均匀。胶头与滴管头部应紧密配合。滴管在瓶内应正直，不能有明显歪斜。3、其余要求应符合JY/T 0434-2011的有关规定。</t>
  </si>
  <si>
    <t>1、规格：60ml。棕色。瓶全高85mm±5mm，瓶身径44mm±2mm。瓶口大径18mm±1mm。滴管全高90mm±5mm。滴管头高12mm±2mm。瓶身壁厚1mm，瓶底壁厚1.5mm。滴管壁厚0.8mm。2、滴瓶上的滴管与滴瓶配套使用，瓶口内侧磨砂，磨砂面应均匀。胶头与滴管头部应紧密配合。滴管在瓶内应正直，不能有明显歪斜。3、其余要求应符合JY/T 0434-2011的有关规定。</t>
  </si>
  <si>
    <t>坩埚</t>
  </si>
  <si>
    <t>1、实验用仪器。30ml。瓷质。色泽：白色，均匀无杂质。2、全长：60mm。身高：40mm。口外径：40mm。 内径：38mm。壁厚：1mm～1.5mm。底径：35mm。3、盖外径：45mm。 盖全高：20mm。盖球高：10mm。4、口圆整，不得扁瘪，底部平整，不得外凸摇晃。5、其余要求应符合JY 0001—2003的有关规定。</t>
  </si>
  <si>
    <t>坩埚钳</t>
  </si>
  <si>
    <t>1、中学化学实验配套用品。2、材料：以ICr18Ni9Ti优质不锈钢材料制造。3、坩埚钳尺寸长度不得200mm，蛋形指圈为20×24G，夹持坩埚的匝圈27mm。4、表面应明亮泛光，无明显痕迹、斑点等缺陷。5、坩埚钳闭合时，钳尖应基本吻合，其前后、上下错位均不超过0.5mm。6、钳内侧中部二圆弧不对称误差不应超过1.5mm。7、蛋形指圈手感舒适，无粗糙等感觉。8、其余要求应符合JY 0001—2003的有关规定。</t>
  </si>
  <si>
    <t>烧杯夹</t>
  </si>
  <si>
    <t>1． 产品用厚度为2㎜的钢板制造。总长度为300㎜，宽度为20㎜。 2． 产品制作应光滑、平整、无缺陷。 3． 产品的夹持端为菱形，吻合应一致。</t>
  </si>
  <si>
    <t>1.材质：为不锈钢。由一只尖头镊子，一只圆头镊子组成。2.长度：≧140mm。应符合YY/T 0596-2006和JY 0001—2003的有关规定。</t>
  </si>
  <si>
    <t>试管夹</t>
  </si>
  <si>
    <t>1、供中学化学实验和小学科学教学实验用。2、本品由木料或竹子制作，由长臂和短臂及弹簧组成。3、外形尺寸180mm×20mm×11mm。4、弹簧由φ1mm的弹簧钢丝制成。5、长短臂、头部，各有一半圆孔为3mm，并贴上卫层垫子。6、试管夹最大升度为22mm。试管夹所附毡块应粘接牢固，不得脱落。                                                                                     7、试管夹弹簧应有足够弹性，并作防锈处理。8、其余要求应符合JY 0001—2003的有关规定。</t>
  </si>
  <si>
    <t>止水皮管夹</t>
  </si>
  <si>
    <t>1、本品供化学实验夹持乳胶管用。2、止水夹材料采用直径φ1.8mm～2mm65锰钢丝加工制成Ｔ型弹簧夹。3、外形尺寸为50mm×55mm×8mm，由夹子及挡板组成。4、夹顶部绕张制为φ10mm的两圈，短臂手持两端高度12mm。5、压缩弹簧，其张开距离20mm，手松开止水夹恢复原位。6、钢丝及挡板表面镀锌。7、其余要求应符合JY 0001—2003的有关规定。</t>
  </si>
  <si>
    <t>螺旋皮管夹</t>
  </si>
  <si>
    <t>1、本品供化学实验夹持胶管用。2、本品由支架管和带压板的螺杆等组成。3、外形尺寸为33mm×20mm×8mm。4、支架、压板等均由普通碳钢制成，外表镀锌。5、支架由上、下压板经两根钢柱联接。螺杆在上压板螺孔中转动自如。6、中压板在螺杆的带动下，能运动到上、下孔点，用以夹持乳胶管橡胶管，控制气体或液体的流量、流速。7、其余要求应符合JY 0001—2003的有关规定。</t>
  </si>
  <si>
    <t>燃烧匙</t>
  </si>
  <si>
    <t>1、供中学化学实验和小学科学教学实验用。2、铜勺：材料采用厚度为0.5mm的Ｈ62铜板。3、手柄：材料为直径φ2mm，长度为φ300mm镀锌铁丝或电焊条芯。4、铜勺与手柄用氧焊连接。5、铜勺成形外圆直径为20mm，窝孔深度3.5mm。6、其余要求应符合JY 0001—2003的有关规定。</t>
  </si>
  <si>
    <t>药匙</t>
  </si>
  <si>
    <t>1、供中学化学实验和小学自然教学实验用。2、本产品每组由大、中、小三把药匙组成，药匙的两端各有一个药勺。3、药匙材质：塑料。4、每组药匙规格应符合下面附表。   序号  组件名称    规   格         极     限     尺     寸   1    大号药匙    全长147   大勺长48mm，宽19mm，深10mm，小勺Φ9mm，深2mm±1mm   2    中号药匙    全长141   大勺长45mm，宽18mm，深 9mm，小勺Φ9mm，深2mm±1mm   3    小号药匙    全长125   大勺长40mm，宽17mm，深 5mm，小勺Φ9mm，深2mm±1mm                                         5、产品制作应光滑、平整、无毛剌、无缺陷。  6、其余要求应符合JY 0001—2003的有关规定。</t>
  </si>
  <si>
    <t>1、规格：φ5mm～φ6mm。壁厚〉0.5mm。2、其余要求应符合JY/T 0431-2011的有关规定。</t>
  </si>
  <si>
    <t>1、规格：φ7mm～φ8mm。壁厚〉0.8mm2、其余要求应符合JY/T 0431-2011的有关规定。</t>
  </si>
  <si>
    <t>玻璃棒</t>
  </si>
  <si>
    <t>1、规格：φ3mm～φ4mm。长度300±30mm。2、玻璃质细长棒状简易搅拌器，硬度大、熔点高，无色透明。3、节瘤：最大直径2mm，允许存在8个以下；结石：最大直径1.5mm，允许存在5个以下。4、其余要求应符合JY/T 0431-2011的有关规定。</t>
  </si>
  <si>
    <t>1、规格：φ5mm～φ6mm。长度300±30mm。2、玻璃质细长棒状简易搅拌器，硬度大、熔点高，无色透明。3、节瘤：最大直径2mm，允许存在8个以下；结石：最大直径1.5mm，允许存在5个以下。4、其余要求应符合JY/T 0431-2011的有关规定。</t>
  </si>
  <si>
    <t>软胶塞</t>
  </si>
  <si>
    <t>1、化学实验品用。2、型号规格：000、00、0、1～10号共13个型号。3、本胶塞由天然橡胶、合成橡胶和多种辅料混炼硫化而成。4、适用酸碱度pＨ2～10。5、胶塞表面光洁、白色微黄、无明显缺陷,无毒。6、胶塞硬度：邵尔硬度50～60度。7、其余要求应符合JY 0001—2003的有关规定。</t>
  </si>
  <si>
    <t>橡胶管</t>
  </si>
  <si>
    <t>1、化学实验品用。2、规格：5mm×7mm、 6mm×9mm 、8mm×12mm、 10mm×14mm。3、材料：橡胶，要求无砂眼，有弹性，厚薄均匀，无毒。4、其余要求应符合JY 0001—2003的有关规定。</t>
  </si>
  <si>
    <t>试管刷</t>
  </si>
  <si>
    <t>1． 产品由金属丝和绞合在其上的猪鬃毛制成，大、中、小各一个。 2． 金属丝用Φ3㎜左右的镀锌铁丝2根绞合，总长度250㎜。 3． 制成的试管刷要求不散、不脱毛。 4． 整体应平整、美观，猪鬃毛长度均匀。</t>
  </si>
  <si>
    <t>烧瓶刷</t>
  </si>
  <si>
    <t>1． 产品由金属丝和绞合在其上的猪鬃毛制成。 2． 金属丝用Φ3㎜左右的镀锌铁丝2根绞合，总长度250㎜。 3． 制成的烧瓶刷呈鼓形，最大直径Φ60㎜，长度100㎜，要求不散、脱毛。 4． 整体应平整、美观。</t>
  </si>
  <si>
    <t>结晶皿</t>
  </si>
  <si>
    <t>1、规格：80mm。热冲击80℃。2、外形平整、厚薄均匀，无明显偏斜。不应有薄皮气泡。 透明疙瘩、结石、条纹等缺陷应符合相关DB/278标准的规定。 3、其余要求应符合JY/T 0440-2011《教学用玻璃仪器结晶皿》的有关规定。</t>
  </si>
  <si>
    <t>表面皿</t>
  </si>
  <si>
    <t>1、规格：60mm。皿扣直径60mm±3mm，皿面半径60mm±3mm。2、玻璃质地。外形平整、厚薄均匀，无明显偏斜。不应有薄皮气泡。 透明疙瘩、结石、条纹等缺陷应符合相关DB/278标准的规定。 3、其余要求应符合JY/T 0430-2011的有关规定。</t>
  </si>
  <si>
    <t>1、规格：100mm。皿口直径100mm±4mm，皿面半径105mm±5mm。2、玻璃质地。外形平整、厚薄均匀，无明显偏斜。不应有薄皮气泡。 透明疙瘩、结石、条纹等缺陷应符合相关DB/278标准的规定。 3、其余要求应符合JY/T 0430-2011、JY/T 0431-2011的有关规定。</t>
  </si>
  <si>
    <t>研钵</t>
  </si>
  <si>
    <t>1、中学实验室用加热仪器，规格60mm。2、瓷质，由研钵、研磨棒组成。全高38mm±2mm,口外径60mm±2mm。研磨棒长90mm±10mm，研锤头径12mm±3mm，研把直径6mm。3、理化性能 耐水等级：1级;耐酸等级：1级; 耐碱等级：2级。4、钵底平稳，钵口要光圆，不得有缺口和刺手现象，钵内壁应成弧形，不允许有阶梯形及中间隆起现象，钵内壁砂面不得少于钵高       1／2。研锤头磨砂面应锤头面的1/3。5、其余要求应符合JY/T 0445-2011《教学用玻璃仪器玻璃研钵》、JY/T 0431-2011的有关规定。</t>
  </si>
  <si>
    <t>1、中学实验室用加热仪器，规格90mm。2、瓷质，由研钵、研磨棒组成。全高58mm±5mm,口外径106mm±3mm，。研磨棒长120mm±10mm，研锤头径20mm±5mm，研把直径12mm。3、理化性能 耐水等级：1级; 耐酸等级：1级; 耐碱等级：2级。4、钵底平稳，钵口要光圆，不得有缺口和刺手现象，钵内壁应成弧形，不允许有阶梯形及中间隆起现象，钵内壁砂面不得少于钵高1／2。研锤头磨砂面应锤头面的1/3.5、其余要求应符合JY/T 0445-2011《教学用玻璃仪器玻璃研钵》的有关规定。</t>
  </si>
  <si>
    <t>1、实验用加热仪器，规格60mm。2、陶瓷制造。3、蒸发皿外径：62mm。 蒸发皿高：≈28mm。 壁厚：≈2mm。 蒸发皿底径：≈40mm。4、口圆整、光滑，不得有缺口，厚薄均匀，底部平整，不凸凹，放置平面不摇晃，器身不扁瘪。5、其余要求应符合JY/T 0451-2011《教学用玻璃仪器玻璃蒸发皿》、JY/T 0431-2011的有关规定。</t>
  </si>
  <si>
    <t>1、中学实验室用加热仪器，规格100mm。2、陶瓷制造。3、蒸发皿外径：102mm。 蒸发皿高：≈50mm。 壁厚：≈2mm。 蒸发皿底径：≈50mm。4、口圆整、光滑，不得有缺口，厚薄均匀，底部平整，不凸凹，放置平面不摇晃，器身不扁瘪。5、其余要求应符合JY/T 0451-2011《教学用玻璃仪器玻璃蒸发皿》的有关规定。</t>
  </si>
  <si>
    <t>反应板</t>
  </si>
  <si>
    <t>1、实验用陶瓷器皿。2、黑色6穴，无杂色。板长：85mm。板宽：55mm。板高：12mm。孔深5mm±0.5mm。3、反应板四周不允许有刺手或不平现象，反应板应平整，放置平面不摇晃，釉面光洁，无气泡，无疵点，无裂纹，无破损。4、其余要求应符合JY/T 0423-2011《教学用玻璃仪器一般质量要求和试验方法》的规定。</t>
  </si>
  <si>
    <t>井穴板</t>
  </si>
  <si>
    <t>1、由透明的聚苯乙烯或性能优于聚苯乙烯的材料制造。2、井穴板具有试管、烧杯、储瓶等功能。3、条型板为9孔，孔穴容积0.7ml。4、能耐无机酸、碱、盐腐蚀，忌与甲苯、氯仿等有机溶剂接近。5、承受温度80℃。6、其余要求应符合JY/T 0001-2003的规定。</t>
  </si>
  <si>
    <t>1、条型6孔板，孔穴容积5ml，附带双导气管。2、由透明的聚苯乙烯或性能优于聚苯乙烯的材料制造。3、井穴板具有试管、烧杯、储瓶等功能。4、能耐无机酸、碱、盐腐蚀，忌与甲苯、氯仿等有机溶剂接近。5、承受温度80℃。6、其余要求应符合JY/T 0001-2003的规定。</t>
  </si>
  <si>
    <t>塑料多用滴管</t>
  </si>
  <si>
    <t>1、组套数量20支。2、功能：具直形、弯形、直单球、弯单球吸管及滴定管的功能。3、圆筒形吸泡容积4ml；径管φ1mm×120（㎜）。4、用聚乙烯材料制造。5、耐无机酸、碱、盐腐蚀。6、承受温度80℃。7、其余要求应符合JY/T 0001-2003的规定。</t>
  </si>
  <si>
    <t>pH广范围试纸</t>
  </si>
  <si>
    <t>1、用于酸碱指示。2、包装及标志符合GB 15346-94《化学试剂 包装及标志》的规定。</t>
  </si>
  <si>
    <t>蓝石蕊试纸</t>
  </si>
  <si>
    <t>1、用石蕊浸泡过的试纸，呈蓝色，检验溶液的酸碱性，酸性溶液能使其变红色。2、包装及标志符合GB 15346-94《化学试剂 包装及标志》的规定。</t>
  </si>
  <si>
    <t>红石蕊试纸</t>
  </si>
  <si>
    <t>1、用石蕊浸泡过的试纸，呈红色，检验溶液的酸碱性，酸性溶液能使其变红色。2、包装及标志符合GB 15346-94《化学试剂 包装及标志》的规定。</t>
  </si>
  <si>
    <t>定性滤纸</t>
  </si>
  <si>
    <t>1、符合GB/T 1914的规定  定性实验滤纸，快速型，圆形，直径11cm。2、包装及标志符合GB 15346-94《化学试剂 包装及标志》的规定。。</t>
  </si>
  <si>
    <t>初中化学实验材料</t>
  </si>
  <si>
    <t>黄铜片、火柴、蜡烛、剪刀、焊锡、炭棒、导线、电灯泡、木板、电池、电珠、砂纸等</t>
  </si>
  <si>
    <t>份</t>
  </si>
  <si>
    <t>型号规格：0.5kg （圆柱形），锤体用45＃优质碳素钢制成，手锤把为空心钢管。手锤把与手锤连接牢固。技术要求应符合HB3252的相关规定。</t>
  </si>
  <si>
    <t>一、适用范围：   1. 初中物理和小学科学实验室用。   2. 型号规格：160mm 二、技术要求：   1. 载荷F550N   2. 其它技术要求按 GB 6291的规定。</t>
  </si>
  <si>
    <t>剪刀</t>
  </si>
  <si>
    <t>1. 剪刀为钢质，表面镀铬或防氧化处理，表面光洁无锈蚀。
2. 剪轴销与两刀体连接松紧适度。刃口锋利，无崩裂，剪口前端应对齐
3. 刃口长80mm。</t>
  </si>
  <si>
    <t>玻璃瓶盖开启器</t>
  </si>
  <si>
    <t>化学实验室工具，技术要求1mm厚钢板成型,塑料包边质量符合JY0001－2003《教学仪器一般质量要求》、JY0002－2003《教学仪器产品的检验规则》的要求。</t>
  </si>
  <si>
    <t>玻璃管切割器</t>
  </si>
  <si>
    <t>化学实验室工具，技术要求质量符合JY0001－2003《教学仪器一般质量要求》、JY0002－2003《教学仪器产品的检验规则》的要求。</t>
  </si>
  <si>
    <t>产品需利于人体活动，具有一定牢固性和舒适感。1. 产品外观无破损、斑点、污物等缺陷。2. 产品应做工精细，穿着方便书、舒适。3. 产品所用材料应能满足日常穿用和中学实验室日常使用要求，具有一定耐穿性和牢固性</t>
  </si>
  <si>
    <t>1． 护目镜镜片由高级光学树脂（聚碳酸酯）制成，透光率高，应达到97％，强度好，防摔，能遮挡各种强光、射线等辐射，且耐腐蚀，无屈光度，侧面完全遮挡。2． 镜片无波纹、无结瘤、疵点、无划伤等缺陷。3． 镜架具有一定的强度，且佩戴舒适。4． 其它性能指标应符合国家及眼镜行业有关标准的规定。5． 配眼镜专用盒，并附擦镜布一块。</t>
  </si>
  <si>
    <t>防护面罩</t>
  </si>
  <si>
    <t>1. 产品由有机玻璃面罩和帽架组成。
2. 面罩应清洁透明，无划伤，裂纹。
3. 面罩与帽架的连接应牢靠。帽架布带应宜于调整，佩戴   松紧适度，安全舒适。
4. 蝶形螺母功能良好，能将面罩固定在适宜观看的位置。</t>
  </si>
  <si>
    <t>防毒口罩</t>
  </si>
  <si>
    <t>1． 直接式防毒口罩。 2． 由主体、滤毒盒、滤毒材料、吸气阀和系带组成。 3． 口罩能完全罩住口、鼻不漏气。 4． 系带可调节松紧。 5． 防毒时间1小时。 6． 有关口罩的数据： 口罩重量：250克；呼气阻力：49帕；吸气阻力：78帕；漏气系数：5%；有害空间：170cm2；下方视野：35º。 7． 口罩应卫生清洁，不得有灰尘。不得用有毒材料制作。应符合ＧＢ２８９０－８２《过滤式防毒面具》ＧＢ２８９０－８２的有关规定。</t>
  </si>
  <si>
    <t>耐酸手套</t>
  </si>
  <si>
    <t>1． 产品为橡胶制品，长袖口带五指套。袖长不短于30cm.。 2． 应耐强酸、强碱及氧化剂、还原剂等化学药品试剂的腐蚀，并结实耐用。 3． 冬季不得发硬，夏季不得粘连。 4． 各部位应完整严密，无开裂和小孔。</t>
  </si>
  <si>
    <t>壶式，冲洗型</t>
  </si>
  <si>
    <t>简易急救箱</t>
  </si>
  <si>
    <t>1、急救箱内应配备的药品及器材：绿药膏1瓶；烧伤药膏1瓶；苏打粉100g；硼酸100g；创可贴10条；灭菌结晶磺胺50g；紫药水50ml；红药水50ml；碘酒50ml；3％双氧水100ml；胶布1卷；绷带1卷；药棉1包；手术剪1把；镊子1把；一次性注射器1支.</t>
  </si>
  <si>
    <t>实验防护屏</t>
  </si>
  <si>
    <t>产品采用厚度2mm的优质透明有机玻璃制作，由面板及两块侧板组成，面板尺寸为300×300mm，侧板尺寸为140×300mm。</t>
  </si>
  <si>
    <t>初中生物</t>
  </si>
  <si>
    <t>生物显微镜</t>
  </si>
  <si>
    <t>由镜座、镜臂、镜筒、准焦螺旋、物镜转换器、载物台、移动标尺、反光镜、目镜、物镜等组成。 放大率：1250×。 消色差物镜：10×、40×、100×。 惠更斯目镜：5×、10×、12.5×。 物镜转换器物镜转换器三孔同心，定位准确。 镜头采用高品质光学玻璃材料。 反光镜一面为平面，一面为凹面。 移动尺调节范围：纵向25mm,横向50mm。 整机机架为金属制作，镜座应为铸铁制作。 所有齿轮、齿条为黄铜制造，稳定、牢固、耐用，不应有自行下滑现象。 每台一个专用木箱包装，并用螺钉固定。1000倍。</t>
  </si>
  <si>
    <t>由镜座、镜臂、镜筒、准焦螺旋、物镜转换器、载物台、反光镜、目镜、物镜等组成。 放大率：640×。 消色差物镜：10×、40×。 惠更斯目镜：5×、10×、16×。 物镜转换器三孔同心，定位准确。 反光镜一面为平面，一面为凹面。 镜头采用高品质光学玻璃材料。 机械筒长160mm，共轭距195mm。 整机机架为金属制作。 每台一个专用木箱包装，并用螺钉固定。 所有齿轮、齿条为黄铜制造，稳定、牢固、耐用，不应有自行下滑现象。 符合GB/T2985-2008要求。</t>
  </si>
  <si>
    <t>生物显微演示装置</t>
  </si>
  <si>
    <t>㈠适用范围：适用于初中生物和小学科学实验教学用。㈡技术要求：符合（生物显微演示装置JY/T  0376-2004）要求1. 放大倍数：40～3000倍。2. 成像元件：PAL彩色CCD，尺寸1/3。3. 分辨率：480TV线。4. 信噪比：50db。5. 白平衡：自动。6. AGC控制：低增益/高增益。
7. 逆光补偿：自动。8. 输出接口：AV端子。9. 可以接驳中小学按配备标准装备的显微镜。</t>
  </si>
  <si>
    <t>双目立体显微镜</t>
  </si>
  <si>
    <t>1、组成：镜座、托镜杆、镜筒、准焦螺旋、载物台、目镜、物镜等2、规格：40倍。3、产品成像应清晰，上下方向比视场直径的70%，左右方向比视场直径的55%。4、总放大倍率应符合下表的规定。2×、4×、10×、20×、40×。5、成像应齐集,物镜放大率的误差不超出±5%。6、目镜放大率误差不得超出±5%。7、在瞳距63mm～65mm情况下，左右两视场中像的方向应一致，其不一致性40mm。8、载物台：立柱式底座。9、产品调焦机构应稳定，不应有自行下降现象。10、各运动部分的移动应平稳舒适，定位明显，不应有卡住或急跳现象。11、产品外表应美观，电镀层不应脱落，漆面均匀不应有脱漆损伤痕迹，零件不应有毛刺、锐边应倒棱。12、每台一个专用木箱包装，并用螺钉固定。13、外观应符合JY0001-2003《教学仪器设备产品一般质量要求》要求</t>
  </si>
  <si>
    <t>1、供中、小学物理作离心分离的演示实验用。并可供化学、生物实验室及医院化验室使用。2、组成：机壳、蜗轮、离心管、离心管管套、离心管管架。3、规格：手摇式。4、机壳由铸铁制成，壳体要求薄厚均匀，表面烤漆，壳体上的蜗轮轴、蜗杆二轴孔线的垂直度不超过0.10mm。5、蜗杆为双头蜗杆，碳钢制成。6、蜗轮齿数为32齿，铸铁制成。7、蜗轮轴由碳钢制成。 8、离心管为玻璃材料制成，管壁上有表示容积的刻线，每单位刻度表1ml，透明度好，离心管管套由塑料制成，要求薄厚均匀，不得有明显的凹陷。 9、离心管管架由厚为1mm的冷板制成。10、产品应能稳定在10～40mm厚的支持物上，各转动处配合松紧适度，蜗轮与蜗杆啮合良好，摇动手柄仪器各部分转动灵活且无显著回响。                                                                             11、绝缘耐压符合GB4706.1-2005《家用及类似用途的电器的安全 第一部分 通用要求》相关要求。12、外观应符合JY0001-2003《教学仪器设备产品一般质量要求》要求</t>
  </si>
  <si>
    <t>电炉</t>
  </si>
  <si>
    <t>密封式工作电源： AC 220V  50Hz。额定功率：1000W。有恒温控制在330°～ 400°之间。外型尺寸：190 mm×190 mm×60 mm。</t>
  </si>
  <si>
    <t>高压灭菌器</t>
  </si>
  <si>
    <t>容积：2L。立式加热方式：电加热和火焰加热二用.使用电源：AC220V50Hz,由放汽阀、锅盖、排汽管、三角搁架、压力表、安全阀、锅体、电热管等部分组成,装有工作压力为0.14MPa的安全阀和能承受0.165MPa的放汽阀。</t>
  </si>
  <si>
    <t>恒温水浴锅</t>
  </si>
  <si>
    <t>400W,恒温数显,室温0～100度,有循环装置，控温精度±0.5度,安全要求符合YY91037.</t>
  </si>
  <si>
    <t>恒温培养箱</t>
  </si>
  <si>
    <t>1、产品由箱体、控温器、电热系统、水银温度计组成。2、箱体工作容积80L。3、工作电源：220V±22V，50HZ±0.5HZ。4、箱内底板的承受力应15Kg。5、箱体应有良好的保温性能，二次温差不得8ºC。6、控温范围：室温+5ºC～60℃，温度波动度±1℃，温度均匀性允差为±1ºC。最小分度值为0.5ºC。 7、箱体表面平整光洁，无脱漆、擦伤、撞伤、变形。整机应放置平稳，无摇晃。8、控温器应有2只指示灯，分别表示加温和恒温。                                                                          9、绝缘耐压符合GB4706.1-2005《家用及类似用途的电器的安全 第一部分 通用要求》相关要求。                               10、绝缘耐压符合GB4706.1-2005《家用及类似用途的电器的安全 第一部分 通用要求》相关要求。                              12、外观应符合JY0001-2003《教学仪器设备产品一般质量要求》要求</t>
  </si>
  <si>
    <t>整理箱</t>
  </si>
  <si>
    <t>1、矮型，带有提手，储存及分发药品用。2、滚轮，可密封。3、若使用塑料材质应无毒无害，且符合JY0001-2003中6.27、7.7的要求。</t>
  </si>
  <si>
    <t>保温桶</t>
  </si>
  <si>
    <t>不锈钢2L、产品应符合JY0001-88《教学仪器产品一般质量要求》有关规定。</t>
  </si>
  <si>
    <t>软尺</t>
  </si>
  <si>
    <t>软塑。规格：1500mm。软尺最小分度值为1cm，分度值之间有相应的数字，刻度线均匀、清晰，无形变。</t>
  </si>
  <si>
    <t>测微尺</t>
  </si>
  <si>
    <t xml:space="preserve">一、适用范围、规格型号：
   1. 适用于生物实验课堂测量通过显微镜观察到的物体。
   2. 规格型号：C7型0.1坐标形目镜测微尺。
二、技术要求：
   1. 产品为目镜测微尺，纵横坐标刻划长度为10mm，分为100等分，每1等分为0.1mm。
   2. 玻片直径为19mm。
   3. 产品还应符合一般显微镜目镜的一般要求。
</t>
  </si>
  <si>
    <t xml:space="preserve">1． 最大称量200g，分度值0.2 g。
2． 秤量允许误差为±0.5d(分度值)。
3． 砝码组合的总质量（包括标尺计量值）应天平的最大秤量。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
</t>
  </si>
  <si>
    <t>型号：“中国教学仪器专用秒表”。采用电子芯片，电池电压为1.5V。外包装应采用防潮、防尘的硬纸盒包装，盒面与盒体采用纽扣式联接。数据可精确到0.01s。机体显示屏表面，配有秒表计时按钮。秒表计时应带有简易计时、分段计时、两段时间显示。具有每小时报时，每日定时响闹及自动重响功能，应可显示时间，12及24小时制式，日历、星期，防震结构等功能。</t>
  </si>
  <si>
    <t>枝</t>
  </si>
  <si>
    <t>干湿计</t>
  </si>
  <si>
    <t xml:space="preserve">   1. 湿度计测量范围-15℃--50℃，分度值为0.5℃。测量湿度的上限：97%。
   2. 干湿差度1/2℃，最大10℃，分度值为1/2℃。
   3. 温度计各部位应退火处理，无严重内应力集中现象。
   4. 标度线应清晰，精细均匀。
</t>
  </si>
  <si>
    <t>血压计</t>
  </si>
  <si>
    <t>1. 整套产品包含：汞柱型水银血压计、便携式提箱，刻度板指示明显，无滴漏示现象。2.外形尺寸为：370x160x85mm。提箱壁厚耐摔，内有卡槽起到很好的保护作用。3.本产品为医用或生物教学用</t>
  </si>
  <si>
    <t>肺活量计</t>
  </si>
  <si>
    <t xml:space="preserve">1． 本仪器为浮筒式装置，不锈钢制，带有平衡装置，支架上附标尺能正确反映肺活量计读数。
2． 仪器容积6L，容积精度3%，包括线性误差。
</t>
  </si>
  <si>
    <t>计数器</t>
  </si>
  <si>
    <t>手提式</t>
  </si>
  <si>
    <t>解剖器</t>
  </si>
  <si>
    <t>一、适用范围、型号规格：适用于中学生物学教学，七件套。二、技术要求： 1、产品均为不锈钢制品。 2、七件为一套，含解剖剪、剪毛剪、直镊子、弯镊子、圆刃解剖刀、直刃解剖刀、解剖针各一件。3、解剖剪尖部两叶头应交叉吻合、平齐。4、镊子弹性适中，紧合镊臂后，镊子尖端应密合，不能有缝隙和微张现象5、刀刃应开刃并无缺口、裂纹现象，针应挺直光滑。6塑料盒包装，盒内有固定凹槽。7、其余应符合JY0001-2003中6.1～6.12的规定。</t>
  </si>
  <si>
    <t xml:space="preserve">1． 用优质不锈钢制成。
2． 由直刃解剖刀、尖头解剖剪、普通镊子、解剖针等组成。
</t>
  </si>
  <si>
    <t>解剖盘</t>
  </si>
  <si>
    <t xml:space="preserve">1． 产品为盛有石蜡的金属盘。
2． 解剖盘用铝合金板或不锈钢板冲压成型，其板厚0.5mm。
3． 金属盘尺寸       140mm×250mm×30mm
石蜡体积         140mm×250mm×10mm
</t>
  </si>
  <si>
    <t>骨剪</t>
  </si>
  <si>
    <t xml:space="preserve">1． 产品用不锈钢制造。总长度为130mm。
2． 剪刀尖部两叶头应交叉吻合、平整，刃口在经剪切细骨后应无缺损。
3． 剪刀的弹片应用优质钢簧制成，弹性适宜。弹片应镀铬。
4． 铆接良好，松紧适度。
</t>
  </si>
  <si>
    <t>接种箱</t>
  </si>
  <si>
    <t>带紫外灯</t>
  </si>
  <si>
    <t>接种环</t>
  </si>
  <si>
    <t>微生物实验教室器材。手柄长应75mm，采用耐高温塑料材质制成，上接长118mm的铜制连接杆，附带螺旋式锁针孔锁住一根长97mm的银白色金属丝。</t>
  </si>
  <si>
    <t>植物光合作用、呼吸作用、蒸腾作用演示器</t>
  </si>
  <si>
    <t xml:space="preserve">1. 产品由透明容器、集气盖、试管、漏斗、盖板和试管夹等部件组成。
 2. 透明容器为透明有机玻璃板粘接而成，容积为22 cm×11 cm×30cm。
 3. 集气盖为聚苯乙烯模压制品，形成四棱锥的倒置漏斗。
 4. 盖板和试管架为有机玻璃和聚苯塑料制件。
 5. 试管和漏斗为玻璃件。
 6. 产品应粘接紧密、牢固、美观。无明显粘贴痕迹，塑料件应平整清洁，不应有划痕、溶迹、缩迹。边缘不应有毛刺、变形、破边和凹凸不平现象，无明显的浇口飞边。玻璃件应薄厚均匀，内外表面清洁无气泡、沙粒等缺陷，应作应力消除处理，熔接部位平滑、均匀、无气泡。
</t>
  </si>
  <si>
    <t>徒手切片器</t>
  </si>
  <si>
    <t>材质为金属。螺旋刻度尺的分度值：0.01mm。切片平台平整、光滑。夹持装置应夹持可靠。</t>
  </si>
  <si>
    <t>植物细胞模型</t>
  </si>
  <si>
    <t xml:space="preserve"> 1. 模型为洋葱表皮细胞显微结构的立体模型。长33cm，宽为25cm，厚为5cm。 2. 模型应采用无毒硬质塑料制作，细胞壁、细胞膜和液泡应为透明，细胞质应为半透明状。细胞核应呈半球状，直径5cm，厚2cm，能明显显示核膜、核质、核仁部位。液泡1～2个，呈不规则的囊状。 3. 各部分结构从不同角度观察应正确，着色应协调、自然。 4. 缝口、内部元件的粘合应牢固，无明显错缝的痕迹。 5. 产品应符合JY0001-2003中9.1、9.3、9.4各条要求 。</t>
  </si>
  <si>
    <t>根纵剖模型</t>
  </si>
  <si>
    <t xml:space="preserve">（一）适用范围、型号、精度：
1. 适用于初中生物学课堂演示。
2. 型号：J3202型。
（二）技术要求：
1. 产品选用无毒硬质塑料或复合材料制作，产品应有根尖纵、横剖面，固定于支架上。
2. 产品以单子叶植物玉米的根尖为主要参考材料，应符合JY191标准第2.3～2.8条的各项规定。
3. 各种类型的细胞特点应明显、正确、各区颜色的过渡应自然。
4. 模型的着色应符合JY0001-2003中9.6的要求。
5. 根毛与表皮结合点应自然牢固。
6. 产品还应符合JY0001-2003中9.1～9.4各条要求。
</t>
  </si>
  <si>
    <t>导管、筛管结构模型</t>
  </si>
  <si>
    <t xml:space="preserve">（一）适用范围、型号：
1. 适用于初中生物学课堂演示。
2. 型号：J3203型。
（二）技术要求：
1. 选用无毒硬质透明塑料制作，各管应排列在底座上。
2. 产品为显微结构的立体放大模型，各种导管和筛管的形态结构应正确、自然。
3. 模型着色应和常规染色情形一致，并符合JY0001-2003中9.6条要求。
4. 各部位粘接应牢固，且内部纹路应相互吻合。
5. 产品还应符合JY296—87和JY0001-2003中9.1～9.4各条要求。
</t>
  </si>
  <si>
    <t>单子叶植物茎模型</t>
  </si>
  <si>
    <t xml:space="preserve">（一）适用范围、型号：
1. 适用于初中生物学课堂演示。
2. 型号：J3204型。
（二）技术要求：
1. 产品应选用硬质塑料或复合材料制作，以玉米茎为参考材料。
2. 产品为单子叶植物茎纵、横切面，通过节间作横剖面，横切面高12cm，长40cm，跨径40cm。横切面示表皮、机械组织及维管束。纵剖面上示上述组织的纵剖结构。维管束横剖面上，展示气道、导管、筛管、筛板和筛孔部分。在一侧的纵剖面上，展示环纹导管、螺纹导管、孔纹导管、筛管和筛板等结构。
3. 各部细胞的形态结构，比例应正确，在模型上应示细胞的表面观和不同剖面。
4. 着色应正确，各部颜色应有明显区分，应符合JY0001-2003中9.6条要求。
5. 合缝处理应修饰自然、正确牢固。
6. 产品应执行JY192—85的要求。
</t>
  </si>
  <si>
    <t>双子叶草本植物茎模型</t>
  </si>
  <si>
    <t xml:space="preserve">（一）适用范围、型号：
1. 适用于初中生物学课堂演示。
2. 型号：J3205。
（二）技术要求：
1. 产品选用无毒硬质塑料或复合材料制作，以向日葵茎为主要参考材料，是双子叶草本植物茎纵横切面模型。横剖面上示表皮、皮层、维管束（初生韧皮部、束中形成层究初生木质部）、髓和髓射线，纵剖面的一侧通过髓射线，另一侧通过维管束的中部。
2. 维管束的横断面上，应示导管、筛管、筛板和筛孔。在纵断面上应示环纹导管、螺纹导管、孔纹导管、筛管和筛板等结构。
3. 各部细胞的形态结构，位置应正确，在模型上应示细胞表面观及不同剖面。部分生活细胞应示细胞核。
4. 纵、横剖面上的细胞应对应准确，合缝处应修饰自然、正确、牢固。
5. 着色应正确，颜色应有明显区分，并应符合JY0001-2003中9.6条要求。
6. 产品还应符合JY0001-2003中9.1～9.5各条及JY193—85的各条要求。
</t>
  </si>
  <si>
    <t>叶构造模型</t>
  </si>
  <si>
    <t xml:space="preserve">（一）适用范围、型号：
1. 适用于初中生物学课堂演示。
2. 型号：J3206型。
（二）技术要求：
1. 产品选用无毒塑料或复合材料制作，以蚕豆叶为主参考材料。
2. 产品几何尺寸为长45cm，宽15cm，主脉高18～20cm。通过主脉作部分叶片的横切，在模型的一边示主脉、细脉、上下表皮、栅栏组织和海绵组织。在各种剖面上应示主脉，侧脉的连接及纵切和细脉的横剖面。
3. 纵、横剖面上的细胞应对应准确，合缝处应修饰自然、正确、牢固。
4. 应正确显示气孔的形态。
5. 产品还应符合JY0001-2003中9.1～9.4各条要求及JY194各条要求。
6. 着色应正确、色差应明显。
</t>
  </si>
  <si>
    <t>桃花模型</t>
  </si>
  <si>
    <t xml:space="preserve">（一）适用范围、型号：
1. 适用于初中生物学课堂演示。
2. 型号：J3207型。
（二）技术要求
1. 产品应选用无毒塑料制作，直径35cm，花瓣、子房可拆状，子房纵剖示胚珠。桃花的结构示：花柄、花托、花萼（萼片5个）、花冠（花瓣5个）、雄蕊（25或30个）、雌蕊。
2. 各部的形态结构和着色应正确、自然，有较强的真实感。
3. 各部的接插件应装牢固，松紧适度，便于拆装。
4. 产品应符合JY195及JY0001-2003中9.1～9.5各条要求。
5. 产品配有合适的底座,组装成后要平稳。
</t>
  </si>
  <si>
    <t>小麦花模型</t>
  </si>
  <si>
    <t xml:space="preserve"> 1. 产品为放大之小麦花模型，高30cm，附以小穗为单位（至少八个）的复穗状花序模型，放于支架上。 2. 大部小穗可拆下，个别小穗去掉频片和外稃。 3. 小穗示两片频片和3～5朵小花。 4. 放大小麦花的结构示：外稃、内稃、雄蕊（3个）、雌蕊（一个）和两个浆片。 5. 各部的形态结构及颜色应正确自然、富有真实感。 6. 各部的接插件应安装牢固，松紧适度，便于拆装。 7. 应显示每个小穗着生在穗轴上的正确位置。 8. 小麦花的外稃和内稃的形态应正确。外稃应示中脉和芒的一般。 9. 雄蕊应示花丝，花丝顶端与花药背面中部相连。 10. 花药其中应有一个呈纵裂状态，示花粉粒。一个做横剖示四个花粉囊和药隔。 11. 雌蕊的柱头二裂，应呈羽毛状。 12. 浆片应供于外稃和子房之间，呈膨大状。 13. 产品还应符合JY 0001第九章及其有关规定。</t>
  </si>
  <si>
    <t>蝗虫解剖模型</t>
  </si>
  <si>
    <t xml:space="preserve">   1. 产品为无毒硬质塑料制作，以飞蝗、棉蝗为主要参考资料，长60cm的雌性体，沿中线偏左纵剖，去左侧体壁的模型。   2. 产品应示右侧外形的头、脑、腹结构及内部结构的消化系统、循环系统、呼吸系统、　排泄系统、神经系统、生殖系统和体壁上的肌肉。   3. 各部形态结构、位置、比例应正确，外形着色逼真，内部结构应清晰协调,缝口衔接处应严密。     4. 产品还应符合JY198-85中2.3～2.20各条的要求及JY0001-2003中9.1～9.4的要　求。</t>
  </si>
  <si>
    <t>蛙胚胎发育模型</t>
  </si>
  <si>
    <t xml:space="preserve">（一）适用范围、型号：
1. 适用于初中生物学课堂演示。
2. 型号：J3211型。
（二）技术要求：
1. 产品为无毒硬质塑料制作，由八个放大的蛙的胚胎发育模型组成，前六个的直径10cm，后两个按比例延长。
2. 产品八个模型应清晰的显示蛙胚胎的几个发育阶段：卵裂期（分为受精卵、四细胞期、八细胞期）、囊胚期、原肠早期、原肠晚期、神经胚前期、5.5mm期。其中卵裂期示完整外形，其他期作剖面。各期的外形及内部结构应正确。
3. 在胚胎剖面上，外胚层为蓝色，中胚层为粉红色，内胚层为黄色。
4. 产品还应符合JY199及JY0001-2003中9.1～9.4各条的要求。
</t>
  </si>
  <si>
    <t>草履虫模型</t>
  </si>
  <si>
    <t xml:space="preserve"> 1. 产品应选用无毒硬质塑料制作，长370mm,中部宽80mm的草履虫解剖模型,用支架固定于底板上。   2. 产品应示表面六角形小区及纤毛，纤毛长10mm，口沟及后端部分稍长，应在剖面周围显示数圈，纤毛方向与表膜垂直。   3. 纵剖面上显示：表膜、口沟、胞口、胞咽、波动膜、食物泡、肛点；两个伸缩泡及其集管；大、小核；外质及其中的刺丝泡，颗料状的内质。   4. 各部着色应协调，能相互区分。   5. 产品应符合JY0001-2003中9.1～9.4各条的要求和JY291-87中2.2～2.5各条要求。</t>
  </si>
  <si>
    <t>蚯蚓解剖模型</t>
  </si>
  <si>
    <t xml:space="preserve"> 1. 产品采用无毒硬质塑料或复合材料制作，为环毛蚯蚓前34节的解剖放大模型，长600mm，沿背中线自32节处部开体壁，并向两侧展开，宽230mm，在第34节中部作横切，横断面直径100mm。   2. 模型置于底座上，消化道可拆卸，纵、横断面上的体壁结构应互相对应。   3. 模型示蚯蚓的外形和内部结构，显示部位及其要求应符合JY0314-91中4.4～4.10的要求。   4. 各部比例正确，结构合理，着色鲜明。并贴有名签和号签。   5. 产品还应符合JY0001-2003中9.1-9.5各条要求。</t>
  </si>
  <si>
    <t>血吸虫模型</t>
  </si>
  <si>
    <t xml:space="preserve">   1. 模型应选用无毒的硬质塑料及其他合成材料制成。   2. 模型外形尺寸为：雌虫100cm，雄虫80cm，雌雄合抱，也可分离。   3. 模型应做局部纵剖面，显示内部结构。   4. 模型应显示：雄虫（口吸盘、腹吸盘、食管、食管腺、分叉的肠、支精索7个、腹　部中央示抱雌沟）；雌虫（口吸盘、腹吸盘、肠支、卵巢、子宫、生殖孔、卵黄泉）。   5. 模型比例协调，着色鲜明，所示部位的名称应贴签注明。</t>
  </si>
  <si>
    <t>头、颈、躯干模型</t>
  </si>
  <si>
    <t>（一）适用范围、型号规格：
1. 适用于初中生物课堂演示。
2. 型号：J3301-1。
（二）技术要求：
1. 产品应采用无毒硬质塑料或复合材料制作的高85cm的男性成人头、颈、躯干解剖模型。
2. 产品显示人体内脏器官的正常位置，形态结构及其相互关系，重点显示呼吸、消化和泌尿三个系统。
3. 内脏各器官应形态正确，比例适当，纹理清晰，连接正确，切面平整。
4. 各部结构着色准确、鲜明，颜色不得溢出分界。
5. 金属零件或嵌件均应作表面处理，定位准确牢固，松紧适度，拆装方便。
6. 产品的头颈部作正中矢状切面，颈部作水平切面，胸腹两侧近腋前线切下胸腹壁，在其断面上示肋骨和胸腹壁肌，内部示各内脏器官。
7. 产品所示部位及要求应符合JY158-84各条要求。
8. 产品上各部位或器官应贴名签或号签。</t>
  </si>
  <si>
    <t>人体骨骼模型</t>
  </si>
  <si>
    <t>（一）适用范围、型号规格：
1. 适用于初中生物课堂演示。
2. 型号：J3302—1型。
（二）技术要求：
1. 产品应采用无毒硬质塑料或复合材料制成的高85cm的男性成人骨骼模型，串制成感觉直立姿势立于架上。
2. 骨的形态特征应明确清晰，软骨与骨在质感上应有明显区别。
3. 骨、软骨应有明显的色别，在同一模型上，同类人体部件，不得有目视上的色差，各部形态应正确，比例适当，连接正确。
4. 金属连接件应表面处理，松紧适度，拆装方便。
5. 产品应符合JY156-84及JY0001-2003中9.1～9.5的要求。
6. 模型上各部位均应贴名签或号签，如贴号签时，必须有与号签相对应的注解。</t>
  </si>
  <si>
    <t>眼球解剖模型</t>
  </si>
  <si>
    <t xml:space="preserve">（一）适用范围、型号规格：
1. 适用于初中生物课堂演示教学。
2. 型号：J3309型。
（二）技术要求：
1. 产品应采用无毒硬质塑料或复合材料制作，为放大六倍的成人眼球模型，应配合适的底座。
2. 产品应通过眼球前后极做正中水平切面，示眼球壁三层被膜、眼球内水晶状体、玻璃体和虹膜，由外向内三层被膜部分作梯形切面，显示其各部结构。
3. 各部的膜壁、肌肉、血管、神经等形态、位置、比例、颜色应正确自然。
4. 角膜、晶状体的透明度应85%，且不得有雾斑和结石。
5. 视轴与眼轴的夹角应为4º～5º。
6. 解剖部位拼缝应平整，缝口1㎜。
7. 产品应符合JY0001-2003中9.1～9.6和JY164-84的要求。
8. 产品上各部位或器官应贴名签或号签。
</t>
  </si>
  <si>
    <t>眼球仪</t>
  </si>
  <si>
    <t>晶状体曲率可变</t>
  </si>
  <si>
    <t>心脏解剖模型</t>
  </si>
  <si>
    <t xml:space="preserve">（一）适用范围、型号规格：
1. 适用于初中生物课堂演示。
2. 三倍自然大。
（二）技术要求：
1. 产品应采用无毒硬质塑料或混合树脂材料制作，为放大三倍成人心脏模型，产品应呈舒张状态，以正常生理位置于底座上，可沿竖直轴转动。
2. 产品应做左右心房的剖面，沿肺动脉根部切开，示左右心房的结构及肺静脉，主动脉半月瓣，心室切开一个剖面，表示左、右心室的内部结构。
3. 心脏外部结构应显示出标准JY160-84中1.3规定的结构；心脏的内部结构应能清晰的显示四腔及JY160-84中1.4规定的结构。
4. 心脏各部结构及血管的粗细比例、位置、走向以及分支等，应正确自然，动、静脉管的断面管壁应有明显的区分。
5. 模型上各部位均应贴名签。
6. 产品所示部位及要求应JY160-84中2.3～2.8各条要求还应符合JY0001-2003中9.1～9.5各条要求。
</t>
  </si>
  <si>
    <t xml:space="preserve">（一）适用范围、型号规格：
1. 适用于初中生物课堂演示。
2. 自然大。
（二）技术要求：
1. 产品应采用无毒硬质塑料或混合树脂材制作，为成人心脏模型，产品应呈舒张状态，以正常生理位置于底座上，可沿竖直轴转动。
2. 产品应做左右心房的剖面，沿肺动脉根部切开，示左右心房的结构及肺静脉，主动脉半月瓣，心室切开一个剖面，表示左右心室的内部结构。
3. 心脏外部结构应显示出标准JY160-84中1.3规定的结构；心脏的内部结构应能清晰的显示四腔及JY160-84中1.4规定的结构。
4. 心脏各部结构及血管的粗细比例、位置、走向以及分支等，应正确自然，动、静脉管的断面管壁应有明显的区分。
5. 模型上各部位均应贴名签。
6. 产品应符合JY160-84和JY0001-2003中相关要求。
</t>
  </si>
  <si>
    <t>喉解剖模型</t>
  </si>
  <si>
    <t xml:space="preserve">（一）适用范围、型号规格：
1. 适用于初中生物课堂演示教学。
2. 型号：J3305型。
（二）技术要求：
1. 产品应采用无毒硬质塑料或混合树脂材料制作，高24cm，应配有合适的底座。
2. 模型应显示喉的上方与舌骨相连，下方连接气管，后方借喉口与咽相通，喉软骨的外面附有甲状腺，并显示梨状隐窝以及神经血管的分布。
3. 模型应作中矢状切，示喉前庭，喉中间腔，气管腔及其内部结构特点。
4. 各部形态位置，比例、颜色等均应正确、清晰。
5. 产品结构及要求应符合JY161-84中各条要求。
6. 模型显示部位应贴名签或号签。
</t>
  </si>
  <si>
    <t>肺泡模型</t>
  </si>
  <si>
    <t xml:space="preserve">（一）适用范围：
适用于中学生物学课堂教学演示。
（二）技术要求：
1. 模型应选用无毒硬质塑料及其他合成材料制成，高40㎜，应配有合适的底座。
2. 模型应显示呼吸性细支气管、肺泡管、肺泡囊和肺泡的立体结构。
3. 肺泡管应做纵切面、肺泡囊做横断面，显示各部分壁的结构。
4. 模型还应示肺动脉、肺静脉的逐级分支及形成毛细血管网包绕于肺泡壁，并显示支气管动静脉。
5. 模型应正确显示各部的结构特征，立体感要强，轮廓清晰，血管由粗变细描绘自然。
6. 符合JY0001-2003中9.1～9.6的规定和JY162-84的规定。
</t>
  </si>
  <si>
    <t>脑解剖模型</t>
  </si>
  <si>
    <t xml:space="preserve">（一）适用范围、型号规格：
1. 适用于初中生物课堂演示。
2. 型号：J3307。
（二）技术要求：
1. 产品应采用无毒硬质塑料或混合树脂材制作，为自然大的人脑解剖，应配有合适的底座。
2. 大脑作正中矢状切，左侧脑半球经外侧沟枕向部再作水平切，并保留完整脑干形态。
3. 模型示大脑中间的肼胝体及凹陷在外侧沟内的岛叶。
4. 产品必须严格参照正常的人脑标本，将各部的形态、位置、比例、毗邻制作正确，内部的主要结构要轮廓清楚。
5. 产品结构及要求应符合JY163-84中各条要求，及JY0001-2003中9.1～9.6各条要求。
6. 产品上各部位或器官应贴名签或号签。
</t>
  </si>
  <si>
    <t>耳解剖模型</t>
  </si>
  <si>
    <t xml:space="preserve">（一）适用范围：
适用于中学生物学课堂教学演示。
（二）技术要求：
1. 模型应选用无毒硬质塑料及其他合成材料制成，是放大六倍的成人耳模型，应配有适合的底座。
2. 模型整体应具有外耳及相连的颞骨岩部，切除外耳道的前部，显示外耳道的形态结构，水平切开颞骨岩部，保留鼓室盖，显示中耳、内耳的形态结构。
3. 模型的外耳应显示耳廓、外耳道，中耳应显示鼓膜、鼓室、三块听骨（连在一起可整体拆下）、咽鼓管及乳突窦，内耳显示半规管、前庭、耳蜗和前庭蜗神经结构。
4. 各部分的形态、位置、比例和颜色等应自然。
5. 符合JY0001-2003中9.1～9.6和JY165-84的规定。
</t>
  </si>
  <si>
    <t>男性泌尿生殖系统模型</t>
  </si>
  <si>
    <t>（一）适用范围、型号规格：
1. 适用于初中生物课堂演示教学。
2. 型号：J3311型。
（二）技术要求：
1. 产品应采用无毒硬质塑料或复合材料制作，为自然大男性泌尿生殖系统模型，应配合适的支架和底座。
2. 产品应一侧肾作额切状，示膀胱、前列腺、外生殖器和一侧睾丸作矢状切面，显示内部结构。
3. 泌尿器应示：肾、输尿管、膀胱和尿道。
4. 生殖器应示： 睾丸、附睾、输精管、射精管、尿道、前裂腺、精囊腺、尿道球腺和阴茎，模型还应示腹主动脉，下腔静脉、肾动脉及肾静脉等血管。
5. 各部的形态、位置、比例应正确。
6. 各器官的衔接应正确，牢固、拆装方便。
7. 产品应符合JY298-87和JY0001-2003中9.1～9.6各条的要求。
8. 产品上各部位或器官应贴名签或号签。</t>
  </si>
  <si>
    <t>女性泌尿生殖系统模型</t>
  </si>
  <si>
    <t>（一）适用范围：
适用于中学生物课堂教学演示。
（二）技术要求：
1. 模型应选用无毒硬质塑料及其他合成材料制成，为自然大的女性泌尿系统模型。
2. 模型应做一侧肾及半侧子宫的额状切面，膀胱、一侧输卵管和卵巢做剖面，显示其内部结构。
3. 泌尿器应显示：肾、输尿管、膀胱和尿道。
4. 生殖器应显示：卵巢、输卵管、子宫、阴道、子宫阔韧带及卵巢圆韧带、卵巢系膜等固定结构。
5. 显示腹主动脉、下腔静脉、肾动脉、肾静脉等。
6. 模型的着色鲜明、协调，各部形态、位置、比例准确。各器官的衔接应准确、牢固，拆卸方便。
7. 模型所示部位的名称应贴签注明。
8. 符合JY0001-2003中9.1～9.6和JY297-87的规定。</t>
  </si>
  <si>
    <t>皮肤结构模型</t>
  </si>
  <si>
    <t xml:space="preserve"> 1. 人体皮肤结构模型外形180mm×100mm×330mm，置于底座上。模型应采用硬塑料或复合材料制作，不应采用软塑料。   2. 模型从五个不同的面显示皮肤的模式结构，正面做纵切面，背面做浮雕面。   3. 示皮肤的表皮、真皮、皮下组织和皮肤的附属器。   4. 示表皮的角质层、透明层、颗粒层和生发层（内分布有黑色素细胞），每层剥离面积表皮总面积的1/5。   5. 真皮由乳头层和网状层组成，乳头层示嵌入表皮的真皮乳头，网状层内示交织成网状的纤维，并示分布于真皮的毛细血管网、神经丛和感觉末梢。   6. 皮下组织由疏松结缔组织构成，与真皮无明显界限，显示大量的脂肪细胞和分布于其中的血管和神经。   7. 演示毛发，皮脂腺，汗腺等皮肤附属器的主要结构。 7.1 毛发斜立于皮肤中，纵切面上应3条，其中一条示毛干、毛根、毛乳头和毛囊。 7.2 立毛肌呈薄板状，起始于毛囊的结缔组织鞘，向上斜行终于真皮的乳头层。 7.3 皮脂腺位于毛囊与立毛肌之间，呈分枝的泡状腺，导管开口于毛囊。 7.4 汗腺为单管状腺，分泼部盘曲成团，位于真皮深部或皮下组织中，导管部狭长， 在真皮乳头间进入表皮开口于汗孔。   8. 环层小体呈圆形或椭圆形，2～3个，位于真皮深部或皮下组织。   9. 皮肤的表面应示皮嵴、上沟、汗孔以及毛干的横断面。   10. 除执行JY 0001第9章的规定外，模型上各部位或器官均应贴名签或号签，如贴号签时必须有与号签相对应的号签注解，贴在底座上。 11. 本模型下列部位贴名签或号签：皮嵴、皮沟、汗孔、角质层、生发层、真皮乳头、纤维、动脉、静脉、神经、感觉神经末梢、脂肪细胞、毛根、毛乳头、毛囊、立毛肌、皮脂腺、汗腺、环层小体。   12. 产品应能适应气温在－25℃和40℃的环境条件下运输和贮存。   13. 产品的整体性能执行JY 0001第4.1～4.6、4.8、4.10和4.11等条的规定。 14. 产品的结构执行JY 0001第5.1、5.3、5.4、5.7、5.21和8.1～8.5等条的规定。 15. 产品外观执行JY 0001第6章的规定。 16. 产品应能在距地面1m高处自由下落，不得破裂和变形。 </t>
  </si>
  <si>
    <t>肝、十二指肠、胰脏模型</t>
  </si>
  <si>
    <t>自然大  1. 产品为正常人的肝、胰、十二指肠、部分腹主动脉和下腔静脉组成。产品按正常位置于底座上。不采用软塑料。   2. 肝长200mm，宽120mm，厚60mm，示镰状韧带、肝圆韧带、冠状韧带、三角韧带、静脉韧带、食管压迹、胃压迹、二十指肠压迹、结肠压迹、肾压迹、胆囊、肝门的结构。     2.1 胆囊呈梨形，底钝圆可突出肝前缘，颈以在直角弯向左方延续为胆囊管，胆囊颈作部分剖面，示螺旋囊结构。     2.2 肝门处示左肝管、右肝管、肝总管、胆囊管、胆总管和门静脉等结构及其相互关系。胆总管、肝固有动脉出肝门作横断，门静脉、下腔静脉的断面应与相对面吻合。   3. 胰略呈张长的三棱柱形，示头、体、尾三部胰头膨大被十二指肠所包围。    3.1 胰长160mm、宽60mm，厚25mm作130mm长的剖面，示横贯其间的胰管及属支，胰管与胆总管汇合共同开口于十二指肠乳头。    3.2 示脾动、静脉及宽经胰腺的肠系膜上动、静脉，作横断，胆总管的断面应与相对断面吻合。   4. 十二指肠呈"C"形，包绕胰头，示上部、降部、水平部和升部。降部作剖面，示环状襞，二十指肠给襞、二十指肠大乳头、二十指肠小乳头。   5. 腹主动脉和下腔静脉除显示与肝、胰、二十指肠有联系的主要血管外，其它血管可在其要部横断，左髂总动、静脉和右髂总动、静脉分别不短于是30mm和20mm。   6. 除执行JY 0001第9章的规定外，模型上各部位或器官均应贴名签或号签。如贴号签时必须有与号签相对应的号签注解，贴在不影响观察模型结构的地方。   7. 本模型下列部位贴名签或号签：肝、肝管、肝总管、胆囊、胆囊管、胆总管、胰、胰管、二十指肠、二十指肠大乳头、二十指肠小乳头、腹主动脉、肝固有动脉、门静脉、下腔静脉、髂总动脉、髂总静脉。   8. 产品应能适应气温在－25℃和40℃的环境条件下运输和贮存。   9. 产品的整体性能执行JY 0001第4.1～4.6、4.8和4.11等条的规定。   10. 产品的结构执行JY 0001第5.1、5.3、5.4、5.7、5.21和8.1～8.5等条的规定。 11. 产品外观执行JY 0001第6章的规定。 12. 产品应能在距地面1m高处自由下落，不得破裂和变形。</t>
  </si>
  <si>
    <t>肾单位、肾小体模型</t>
  </si>
  <si>
    <t>1.产品由放大的肾、肾单位及肾小体组成。产品应采用硬塑料或复合材料制作，不应采用软塑料制作。分别置于支架或底座上。2.肾模型作额状剖面，210mm×100mm。示肾门、肾动脉、肾静脉、肾皮质、肾髂质、肾乳头、肾小盏、肾大盏、肾盂。 3.肾单位模型400mm×240mm。4.肾小体模型，直径100mm。5.产品的整体性能执行JY 0001第4.1～4.6、4.8、4.10和4.11等条的规定。6. 产品的结构执行JY 0001第5.1、5.3、5.4、5.7、5.21和8.1～8.5等条的规定。 7.产品外观执行JY 0001第6章的规定。8.产品应能在距地面1m高处自由下落，不得破裂和变形</t>
  </si>
  <si>
    <t>心搏与血液循环模型</t>
  </si>
  <si>
    <t xml:space="preserve">   1. 产品应用板式结构，程序电路控制，演示心脏的结构和模拟血循环。   2. 模型应显示：心脏的四腔，血管和心脏的各部，瓣膜、心肌、乳突等；主动脉弓、升主动脉、无名动脉、上下腔静脉、肺动脉、肺静脉及肺和远端组织的毛细血管。   3. 模型应演示以下内容：大循环和小循环，各种瓣膜的结构开闭和功能，一个心动周期的形成。   4. 产品各部的比例、位置、走向应正确自然，可动部分易控制、可靠。 5. 电动部分应安全可靠。   6. 模型比例协调，着色鲜明，所示部位的名称应贴签注明。   7. 符合JY0001-2003中9.1～9.6的规定。</t>
  </si>
  <si>
    <t>人体肌肉模型</t>
  </si>
  <si>
    <t>（一）适用范围、型号规格：
1. 适用于中学生物学课堂演示。
2. 型号：SM—RJ—S—850型。
（二）技术要求：
1. 模型应采用无毒硬质塑料或复合材料制成。
2. 模型应为成年男性正常的肌肉模型，高度850mm，立于支架上。两上肢过肩做切面，可拆下。
3. 模型展示人体浅层肌肉及部分深层肌肉。保留耳廓、手指、脚趾、阴囊及阴茎处的皮肤。
4. 模型显示的肌肤纤维走向、形态结构、位置关系、着色及大小比例应准确，切面平整。
5. 模型的金属连接件应做防腐处理，牢固可靠。
6. 模型应在显示部位粘贴名签和号签。
7. 模型显示的肌肉应符合JY0357-99的要求。</t>
  </si>
  <si>
    <t>肘关节活动模型</t>
  </si>
  <si>
    <t xml:space="preserve">一、适用范围：
  适用于中学生物实验教学用。
二、技术要求：
   1. 结构及外观的一般要求应分别符合JY 0001的相关要求。
   2. 产品性能满足中学生物实验教学的要求。
</t>
  </si>
  <si>
    <t>牙列及磨牙解剖模型</t>
  </si>
  <si>
    <t>一、适用范围：  适用于中学生物实验教学用。二、技术要求：   1. 结构及外观的一般要求应分别符合JY 0001的相关要求。   2. 产品性能满足中学生物实验教学的要求。</t>
  </si>
  <si>
    <t>胃解剖模型</t>
  </si>
  <si>
    <t xml:space="preserve"> 1. 产品为黄牛胃的解剖模型，外形450mm×220mm×310mm，置于底座上，模型应采用硬塑料或复合材料制作，不应采用软塑料。 2. 正确显示食管的末端、瘤胃、蜂巢胃、重瓣胃、皱胃和十二指肠起始的形态和位置。 3. 沿瘤胃长轴做矢状切，其它三个胃均做切面，示牛胃四室的内部结构。 4. 瘤胃占四胃总容积的80%，示前沟、后沟、左纵绝、右纵沟、背冠状沟、腹冠状沟、瘤蜂沟、瘤胃背囊、瘤胃腹囊、后背盲囊和后腹盲囊等外形结构，以及贲 门、肉柱、粘膜、瘤蜂胃褶和瘤蜂胃口等内部结构。 4.1 苍白色的肉柱体和瘤蜂胃褶向内凸入与外表各沟相对应。 4.2 粘膜呈棕黑色或棕黄色，表面密布乳头，肉柱和瘤胃前庭的粘膜上无乳头。 5. 蜂巢胃占四个胃总容积的5%，示4—6边形的网状的蜂巢小室、次级皱襞、食管沟和蜂巢重瓣胃口，食管沟起自贲门、沿瘤胃前庭和蜂巢右侧壁呈螺旋状延伸至蜂蜜巢重瓣胃口。 6. 重瓣胃占四个胃总容积的7%或8%，示瓣叶及表面的小角质乳头，重瓣胃沟、重瓣胃管和重瓣皱胃口。 6.1 四级瓣叶有规律的相间排列，至少显示一个单位的瓣叶横断面。 6.2 重瓣胃沟底无瓣叶，仅示小的皱褶的乳头。 7. 皱胃占四个胃总容积的8%或7%，示皱胃粘膜的螺旋褶、胃底、幽门部和幽门，皱胃粘膜光滑，螺旋状地伸向幽门，在幽门部降低并消失。 8. 除执行JY 0001第9章的规定外，模型上各部位或器官均应贴名签或号签。如贴号签时必须有与号签相对应的号签注解，贴在底座上。 9. 本模型下列部位贴名签或号签：食管末端、前沟、后沟、左纵沟、右纵沟、背冠状沟、腹冠沟、瘤蜂沟、瘤胃背囊、瘤胃腹囊、后背盲囊、后腹盲囊、贲门、肉柱、 瘤胃粘膜、瘤蜂胃褶、蜂巢小室、食管沟、瓣叶、重瓣胃沟，皱胃粘膜的螺旋褶、胃底部、幽门部、幽门。 10. 产品应能适应气温在－25℃和40℃的环境条件下运输和贮存。 11. 产品的整体性能执行JY 0001第4.1～4.6、4.8、4.10和4.11等条中的规定。 12. 产品的结构执行JY 0001第5.1、5.3、5.4、5.7、5.21和8.1～8.5等条的规定。 13. 产品外观执行0001第6章的规定。 14. 产品应能在距地面1m高处自由下落，不得破裂和变形。</t>
  </si>
  <si>
    <t>尿的形成动态模型</t>
  </si>
  <si>
    <t>电动式   1. 结构及外观的一般要求应分别符合JY 0001的相关要求。   2. 产品性能满足初中生物实验教学的要求。</t>
  </si>
  <si>
    <t>人体呼吸运动模型</t>
  </si>
  <si>
    <t>电动式   1. 产品应设计为用集成电路控制、发光管显示模拟的人体呼吸运动机制模型。   2. 板式结构，板面700×450mm。   3. 模型设计原理应正确，效果应清晰。     3.1能够演示出由于肋间肌的交替收缩与舒张而带动肋骨和胸骨位移，而使胸腔变粗、变细。    3.2能够显示由于隔肌的上下移动而使胸腔变长、变短的过程。   4. 模型电路控制部分应可靠、安全、使用方便，功率10W。   5. 模型应符合JY0001-2003中9.1～9.6各条要求。</t>
  </si>
  <si>
    <t>膈肌运动模拟器</t>
  </si>
  <si>
    <t>1、能正确显示膈肌运动的方向。2、运动部件形象、逼真。3、颜色接近自然。4、产品的性能应符合JY0001-2003第4章的相关规定。5、产品的结构应符合JY0001-2003第6章中的相关规定。6、产品的外观应符合JY0001-2003第7章中的相关规定。7、产品应符合JY0001-2003第9章中的相关规定。</t>
  </si>
  <si>
    <t>护理人模型</t>
  </si>
  <si>
    <t>1700mm  1. 结构及外观的一般要求应分别符合JY 0001的相关要求。   2. 产品性能满足中学生物实验教学的要求。</t>
  </si>
  <si>
    <t>始祖鸟化石及复原模型</t>
  </si>
  <si>
    <t>1、  产品由始祖鸟化石模型和复原模型组成，分别置于底座下，模型采用硬塑料或复合材料制作，不采用软塑料。2、始祖鸟化石模型根据柏林博物馆保存的始祖鸟化石的复制品而制作。外形尺寸等于</t>
  </si>
  <si>
    <t>鱼解剖浸制标本</t>
  </si>
  <si>
    <t xml:space="preserve">（一）适用范围、型号规格：
1. 适用于初中生物课堂演示。
2. 型号：J4101。
（二）技术要求：
1. 应选用体长150mm的鯽鱼或鲤鱼制作(在产品标签中注明所用动物的名称)。
2. 标本右侧向衬板，并展开背鰭和尾鰭，显示其外形。
3. 血管内分注红、蓝两种色剂。
4. 切掉左侧鳃盖、体壁、脑鰭、腹鰭及头肾、余肾和前部的生殖腺以显示消化系统，呼吸系统，循环系统，排泄系统，生殖系统和神经系统。
5. 产品应符合JY144-82和JY0001-2003中第10章的要求。
</t>
  </si>
  <si>
    <t>蛙解剖浸制标本</t>
  </si>
  <si>
    <t xml:space="preserve">（一）适用范围、型号规格：
1. 适用于初中生物学课堂演示。
2. 型号：J4102型。
（二）技术要求：
1. 标本应选用大型青蛙或蟾蜍制作，血管内分注红兰两种色剂，标本的背面面向衬板。
2. 将躯干背面的皮向上翻开，以显示皮下动静脉之分布。
3. 切掉背、腹面体壁和肝左叶的边缘，从背腹两面显示消化系统、呼吸系统、循环系统、排泄系统、生殖系统和脂肪体。
4. 符合JY145-82和JY0001-2003中第10章各项要求。
</t>
  </si>
  <si>
    <t>蜥蜴解剖浸制标本</t>
  </si>
  <si>
    <t xml:space="preserve">43003 蜥蜴解剖浸制标本 （一）适用范围、型号规格：
  1. 适用于初中生物学课堂演示。
  2. 型号：J4103型。
  （二）技术要求：
  1. 标本应由石龙子科、蜥蜴科或鬣蜥科中较大型的个体制作，体长100mm（从吻端到尾基）。
  2. 标本沿腹中线切开，体壁翻两侧，前后肢自然伸展，肩带和腰带的腹面切掉。
  3. 血管内分注红、蓝两种色剂。
  4. 标本的背面向衬板，显示消化系统、呼吸系统、循环系统、排泄系统、生殖系统。
  5. 符合JY269-87和JY0001-2003中第10章各项要求。
</t>
  </si>
  <si>
    <t>鸽解剖浸制标本</t>
  </si>
  <si>
    <t xml:space="preserve">（一）适用范围、型号规格：
1. 适用于初中生物学课堂演示。
2. 型号：J4104型。
（二）技术要求：
1. 标本的背面向衬板，血管内分注红兰两种色剂。
2. 标本应保留头部羽毛，颈和双腿伸展，显示外部形态。
3. 左侧的胸肌翻向外侧，显示胸动静脉的分布；右侧的胸、动静脉及其小分支摘除，其胸、腹壁和右前肢、肝左叶的边缘均切掉，显示内脏各系统。
4. 符合JY146-82和JY0001-2003中第10章各项要求。
</t>
  </si>
  <si>
    <t>兔解剖浸制标本</t>
  </si>
  <si>
    <t xml:space="preserve">（一）适用范围、型号规格：
1. 适用于初中生物学课堂演示。
2. 型号：J4105。
（二）技术要求：
1. 皮毛应无脱毛现象，并保持清洁。
2. 标本背面向衬板，四肢伸展，显示外部形态，血管内分注红、蓝、黄三种色剂。
3. 沿腹中线切开，以显示胸壁的结构和由隔间膈成的胸腔及其气管。
4. 切掉腹壁的肌肉、胸腺、肝后叶的后缘和后背缘。
5. 显示消化系统、循环系统、排泄系统、生殖系统。
6. 产品应符合JY147-82和JY0001-2003的有关规定。
</t>
  </si>
  <si>
    <t>蛙发育顺序标本</t>
  </si>
  <si>
    <t xml:space="preserve">（一）适用范围、型号规格：
1. 适用于初中生物学课堂演示。
2. 型号：J4106型。
（二）技术要求：
1. 标本应由蛙的八个发育期组成。
2. ①--②期中的每一个标本应具有透明、清晰和膨胀的卵胶膜。
3. ①--③期的标本应5个，在容器中不定位。
4. ③期的标本应有能目见一对的鳃。
5. ④期的标本一个腹面向上，一个腹面向下，互相平行。
6. ⑥--⑦期的尾长应有明显区分。
7. ⑦--⑧期所显示的色泽和斑纹应基本相似。
8. 符合JY0001-2003和JY148的有关规定。
</t>
  </si>
  <si>
    <t>蛔虫标本</t>
  </si>
  <si>
    <t xml:space="preserve">（一）适用范围：
适用于初中生物学课堂教学演示。
（二）技术要求：
1. 选用雌虫体长350㎜，雄虫体长250㎜的成虫制成，雌雄合装于一个容器中。
2. 虫体应呈乳白色或微带红色，雌虫尾部尖直，雄虫尾部向腹面卷曲，雌雄均为前端开口，身体表面有角质层。
3. 浸制标本容器、保护液应符合JY0001-2003中10.2～10.5的规定。
4. 标本保护液应基本注满容器，封口要严密牢固，绑缚在衬板上的虫体应呈丝状，牢固、不窜动。
</t>
  </si>
  <si>
    <t>花序类型保色浸制标本</t>
  </si>
  <si>
    <t>七种一、适用范围：  适用于初中生物实验教学用。二、技术要求：   1. 结构及外观的一般要求应分别符合JY 0001的相关要求。   2. 产品性能满足初中生物实验教学的要求。</t>
  </si>
  <si>
    <t>花冠类型保色浸制标本</t>
  </si>
  <si>
    <t>十字花科，豆科，菊科等七种一、适用范围：  适用于初中生物实验教学用。二、技术要求：   1. 结构及外观的一般要求应分别符合JY 0001的相关要求。   2. 产品性能满足初中生物实验教学的要求。</t>
  </si>
  <si>
    <t>褐藻类植物保色浸制标本</t>
  </si>
  <si>
    <t>海带等四种一、适用范围： 适用于初中生物实验教学用。二、技术要求：   1. 结构及外观的一般要求应分别符合JY 0001的相关要求。   2. 产品性能满足初中生物实验教学的要求。</t>
  </si>
  <si>
    <t>红藻类植物保色浸制标本</t>
  </si>
  <si>
    <t>紫菜等四种一、适用范围：适用于初中生物实验教学用。二、技术要求：   1. 结构及外观的一般要求应分别符合JY 0001的相关要求。   2. 产品性能满足初中生物实验教学的要求。</t>
  </si>
  <si>
    <t>海葵标本</t>
  </si>
  <si>
    <t xml:space="preserve">   1. 整体浸制。   2. 标本以体筒的任一面向衬板或以基盘固着于瓶底，口向上，示口、口盘、触手、体筒和基盘。   3. 体筒应饱满，其上部稍向前倾斜。   4. 触手伸展呈葵花状，触手因过长、过密遮盖口和口盘时应采取措施以保证口和口盘的显示或摇动容器时可隐见。   5. 应保持一定程度生活时的基本色。   6. 应符合JY143—82《动物浸制标本通用技术条件（试行）》的规定。   7. 标本具下列一项时为二级品：     7.1 触手或体筒略有收缩或变形； 7.2 明口不明显； 7.3 显褪色。</t>
  </si>
  <si>
    <t>海蛰标本</t>
  </si>
  <si>
    <t>一、适用范围：  适用于初中生物实验教学用。二、技术要求：   1. 结构及外观的一般要求应分别符合JY 0001的相关要求。   2. 产品性能满足初中生物实验教学的要求。</t>
  </si>
  <si>
    <t xml:space="preserve">寄居蟹标本 </t>
  </si>
  <si>
    <t xml:space="preserve">   1. 用生活在螺壳中的寄居蟹制作，螺壳的最大直径20mm。   2. 整体浸制。   3. 标本以螺壳的背侧向衬板，示寄居蟹的触角、眼、两个不对称的螯足和第一、第二对步足。   4. 应符合JY143—82《动物浸制标本通用技术条件（试行）》的规定。   5. 寄居蟹的头胸部从螺壳中拉出，稍露腹部，定位于螺壳上，应显示1.3条要求的形态结构。   6. 绑缚标本的线应从螺壳中穿过。   7. 螺壳的结构应基本完整。   8. 标本具下列一项时为二级品： 8.1 寄居蟹上应显示的部位没达到2.2条的规定； 8.2 触角、步足有较明显缺损； 8.3 螺壳明显损坏。</t>
  </si>
  <si>
    <t>寄居蟹与其他生物共生标本</t>
  </si>
  <si>
    <t xml:space="preserve"> 1. 标本由寄居蟹（包括其所寄居的壳）与海葵、海绵、滕壶或其它生物共栖的材料制作，螺壳的最大直径20mm。   2. 整体浸制。   3. 螺壳背面向衬板示寄居蟹的头部及其附肢和共栖的生物。   4. 应符合JY143—82《动物浸制标本通用技术条件（试行）》的规定。   5. 共栖的生物其形态结构应自然完整，目视清楚。   6. 共栖的生物为海葵则其触手应伸展或略伸出，保持一定程度生活时的基本色。   7. 螺壳中的寄居蟹应显示清楚。   8. 绑缚标本的线应从螺壳中穿过。   9. 标本具下列一项时为二级品： 9.1 海葵的体形或触手明显收缩或无基本色； 9.2 共栖生物或螺壳有较明显破损； 9.3 寄居蟹缩入壳内目视较不清楚。</t>
  </si>
  <si>
    <t>寄生绦虫囊尾蚴猪肉浸制标本</t>
  </si>
  <si>
    <t xml:space="preserve">（一）适用范围、型号规格：
适用于初中生物学教学用浸制标本。
（二）技术要求：
1. 标本应选用检出囊尾蚴的部分猪肉，切成35mm×35mm的小块，进行浸制。
2. 所取材料上可看到2个米粒大小的白色小点，用放大镜可看到外面包被的膜。
3. 浸制液应澄清、无色、透明，无浑浊，无沉淀。
4. 符合JY0001-2003中10.2～10.5的规定。
</t>
  </si>
  <si>
    <t>珍贵植物保色浸制标本</t>
  </si>
  <si>
    <t xml:space="preserve">   1. 产品为压制植物标本。   2. 标本由银杏、水杉和银杉（或珙桐或鹅掌揪或金钱松或台湾杉）的枝叶组成，分别装订在台纸上，并加护盖物，合装。   3. 标本应经保色或染色处理。   4. 标本的枝叶应展开，不得太密，并保持完整。   5. 银杏应用短枝制作，也可用长枝代替。各标本应附背面向上的叶片，由附花或大孢子叶球、小孢子叶球和果实或种子。   6. 台纸用白色卡片纸，应八开。标本应装订在台纸的中间，注意比例适中，大形叶片需胶粘，应装防虫剂。      7. 标签一律贴在台纸的右下角，必要时可附学名。    8. 标本具下列一项时为二级品： 8.1 枝叶排列不自然； 8.2 枝叶有较明显破损或萎缩； 8.3 有两种标本明显褪色 8.4 产品还应符合JY 0001第九章及其有关规定。</t>
  </si>
  <si>
    <t>葫芦藓生活史标本</t>
  </si>
  <si>
    <t xml:space="preserve">   1. 产品用葫芦藓（Funaria Hygrometrica）制作，示藓类植物的不同世代。   2. 标本由（1）原丝体；（2）成长中的配子体；（3）具幼嫩孢蒴的配子体；（4）具成熟孢蒴的配子体（5）孢子体组成，按生活史顺序排列。（2）（3）（4）各期浸制，定位，封装于安瓿中。   3. 标本应经保色或染色处理。   4. 标本应固定在无色透明面的标本盒内，盒180mm×150mm，其中原丝体和孢子的玻片标本应取放容易。   5. 孢子呈圆球形，原丝体呈丝状，并具有分枝，各封装于玻片内，执行JY 67的规定。   6. 成长中的配子体应具有雄枝、雌枝、假根及完整的叶片。   7. 幼嫩孢蒴的配子体二个，应具完整的孢蒴伸长的蒴柄、叶和假根。   8. 孢蒴成熟的配子体二个，应具蒴帽、孢蒴、弧形下弯的柄。叶和假根，其中一个具蒴帽，另一个蒴帽脱落在旁。   9. 第2条中除孢子和原丝体外，在各标本的下面贴名签。   10. 标本的浸制执行JY 143第3章的规定。 11. 保管和运输的环境温度为0～40℃，并应避免阳光直射。   12. 整体性能执行JY 0001第4章的规定。   13. 产品的结构执行JY 0001第5.1，5.4，5.23，5.26等条的规定。14. 产品外观执行JY 0001第6章和第8章的规定</t>
  </si>
  <si>
    <t>蕨生活史标本</t>
  </si>
  <si>
    <t xml:space="preserve">  1. 产品用铁线蕨（Adiantumcapillus_venerisl）制作，示蕨类植物的不同世代。  2. 标本由（1）带有孢子囊群的小羽片、（2）孢子、（3）原叶体（即配子体）、（4）原叶体幼孢子体、（5）孢子体组成，按生活史顺序排列。（3）～（4）期浸制，各装于安瓿中。标本应经保色或染色处理，叶片应展开并保持完整。  3. 标本应固定在无色透明面的标本盒内，盒250mm×200mm。盒内应有防霉、防虫剂。也可以直接封埋于透明塑料块中，其中孢子应制成玻片标本，取放容易。  4. 小羽片斜扇形或斜方形背面向上，小羽片顶部应具圆肾形或矩圆形的孢子囊群。  5. 孢子呈棕色，钝三角形，三裂缝，封装于玻片内，执行JY 67的规定。  6. 原叶体3个呈心形、应见到腹面的假根。  7. 原叶体孢子3个应见到根、原叶体和从原叶体上长出1～2片叶的幼孢子体。  8. 孢子体应具根、根状茎、叶，或取具一段叶柄的羽状复叶并附上带根的根状茎。根状茎不短于50mm。  9. 除孢子玻片标本外，在各标本的下面贴名签。  10. 标本的浸制执行JY 0001第4章的规定.  11. 保管和运输的环境温度0～40℃，并避免阳光直射。  12. 整体性能执行JY 0001第4章的规定。  13. 产品的结构执行JY 0001第5.1、5.4、5.23、5.26等条的规定。  14. 产品外观执行JY 0001第6、8章的规定。</t>
  </si>
  <si>
    <t>蝗虫生活史标本</t>
  </si>
  <si>
    <t xml:space="preserve">（一）适用范围、型号规格：
1. 适用于初中生物学课堂演示。
2. 型号：J4131型。
（二）技术要求：
1. 标本应选用东亚飞蝗、亚洲飞蝗或棉蝗制作，展示昆虫的不完全变态。
2. 标本由卵、一至五龄的跳蝻、雄性成虫、雌性成虫和被害物组成。卵和虫体浸制，分装于小容器内，虫体以腹面向下定位。
3. 卵四粒并排列成行。
4. 一至五龄的跳蝻应显示虫翅、前胸背板和触角等在生长过程中的形态特征。
5. 雌性成虫左侧的前、后翅应从翅基处剪掉，留翅迹，显示腹部的气孔、听器、产卵器和尾须。
6. 各期蝗虫姿态应保持一致，雌性成虫应雄性成虫。
7. 符合JY149-82和JY150-82的规定。
</t>
  </si>
  <si>
    <t>蜜蜂生活史标本</t>
  </si>
  <si>
    <t xml:space="preserve">（一）适用范围、型号规格：
1. 适用于初中生物学课堂演示。
2. 型号：J4131型。
（二）技术要求：
1. 标本应选用意蜂或中蜂制作（在产品标签中括注昆虫名称），显示昆虫的完全变态、社会性昆虫不同及类型个体和经济意义。
2. 标本由卵、中熟幼虫、蛹、工蜂、雄峰和蜂王组成，附蜂巢、巢基、蜂蜡和蜂蜜。
3. 卵、幼虫、蛹、成虫采取浸制，分封或部分和封于小容器中。
4. 卵呈乳白色，香蕉状；幼虫呈“C”形，白色；蛹呈白色。
5. 母蜂应是成虫中体型最大的，腹部最长，并保持丰满；雄峰腹部应粗壮，腹末圆；工蜂应是成虫中体型最小的，应显示其口器的端部。各成虫的姿态应一致。
6. 巢基和蜂巢应30×50mm。
7. 符合JY149-82和JY151—82的规定。
</t>
  </si>
  <si>
    <t>竹节虫拟态标本</t>
  </si>
  <si>
    <t>家蚕生活史标本</t>
  </si>
  <si>
    <t>1、标本配套要求（1）家蚕（Bomby xmori）生活史标本由卵、幼虫（四龄）、蛹、雌雄成虫及茧组成，附蚕丝、丝织品和桑叶。按生活史顺序排列。（2）家蚕（Bomby xmori）生长发育标本由卵、蚁蚕、一龄、二龄、三龄、四龄、五龄幼虫、蛹、雌雄成虫及茧组成，附蚕丝、丝织品和桑叶。按生长发育顺序排列。2、卵、蚁蚕浸制，幼虫、蛹浸制或干制，成虫干制。浸制的标本定位各封装在安瓯内。3、受精卵9粒，不得重叠，定位在能显示卵色的衬托上。4、蚁蚕5条，不得重叠，定位在白色衬托。装于无色透明的标本盒内，盒底面面积250mm×200mm。盒内应有防霉、防虫剂。5、蚕体洁净，示气门、胸中三对、腹足四对、尾足一对及尾角。各龄幼虫的体长见表1，浸制标本腹面向左、干制标本腹面向下定位。                    表1 各龄幼虫的体长 mm 龄期      1          2            3              4             5长度   不短于6    不短于12   不短于21   不短于30   不短于456、桑叶应经保色或染色处理，展平。7、茧两个，大小、色泽应相似。不应变形；一个示完整的外形，另一个纵剖示茧内的蛹和蜕下的皮。蛹体完整，不变形，呈棕黄色，背面向下定位。8、雌雄成虫体形正常，易于区分。针插，展翅，鳞片和触角完整。9、蚕丝成束，色白。10、丝织品应洁净，50mm×30mm，卷成束或展平。11、1（1）（2）中各标本的下面贴对应的名签，贴在容器或标本盒内。12、技术要求符合JY0325-1993的相关规定。</t>
  </si>
  <si>
    <t>菜粉蝶生活史标本</t>
  </si>
  <si>
    <t xml:space="preserve">（一）适用范围、型号规格：
1. 适用于初中生物学课堂演示。
（二）技术要求：
1. 标本应选用菜粉蝶制作，显示其完全变态。
2. 标本由卵、幼虫、蛹、雌雄成虫及被害物组成，按生活史顺序排列。
3. 卵、幼虫浸制，蛹浸制或干制，浸制标本定位于衬托上，分别安装在小瓶内。
4. 成虫针插、展翅，雌、雄体的特征应明显。
5. 蛹纺锤形，长18㎜，定位于被害植物上，蛹与被害植物色泽相近。
6. 标本的封装执行JY149-82中2.1、2.5条的要求。
</t>
  </si>
  <si>
    <t>兔骨骼标本</t>
  </si>
  <si>
    <t xml:space="preserve">（一）适用范围、型号规格：
1. 适用于初中生物学课堂演示。
2. 型号：J4141型。
（二）技术要求：
1. 标本应显示中轴骨骼的头骨、舌器骨、七块颈椎骨、十二或十三块胸椎骨、六或七块腰椎骨、荐骨、十五或十八块尾椎骨、十二或十三对肋骨、六块胸骨。
2. 标本还应显示附肢骨骼的肩胛骨、锁骨、肱骨、尺骨、桡骨、腕骨（九块）、掌骨（五块）、指骨（五个）、盆骨、股骨、膝盖骨、胫骨、腓骨、跗骨（六块）、  骨（四块）、趾骨（四个三节）。
3. 舌器骨应连于原来位置上，锁骨串连于原位或粘在前肢骨之间的底板上。
4. 标本应有防虫措施，应符合JY153-82和JY154-82的各项要求。
</t>
  </si>
  <si>
    <t>鱼骨骼标本</t>
  </si>
  <si>
    <t>蛙骨骼标本</t>
  </si>
  <si>
    <t>1、动物学骨骼标本，用于观察蛙骨骼形态结构的教学与实验。　2、标本由体长从吻端至泄殖腔孔80mm的蟾蜍或70mm的青蛙制作（在产品标签中括注所用动物的名称）。以自然蹲伏姿态固装在底座上。3、标本显示中轴骨骼的头骨、舌器骨、脊柱（包括颈椎一块、躯干椎七块、荐椎一块和尾杆骨一根）；附肢骨骼的肩带、肱骨、桡尺骨、腕骨：掌骨（五块）、指骨（第一指缺，第二，三指各两节，第四、五指各三节），腰带，股骨、胫腓骨、跗骨（包括距骨、跟骨等）蹠骨（五块）趾骨（第一、二趾各两节），第四趾四节，第三、五趾各三节）和距。4、标本各部均按原位组装。在头骨后两侧应保留耳柱骨一对。5、舌器骨固装在与原位相对应的台板上，软骨部分（包括舌骨体、前角和前、后突）保持形态自然、平整。6、以青蛙制作的标本其胸带上应具有胸骨和肩胸骨；其前颌骨：上颌骨和锄骨上应具细齿；蟾蜍制作的标本的标本其弧形的上喙骨应相互重叠。胸带上的上胸骨和剑胸骨应展平。前指和后趾的形态平直，间距均匀。7、标本具下列一项时为二级品：a．骨色较黄或体态欠佳；b．缺耳柱骨或剑胸骨或上胸骨总共不超过两处；c．较明显的异形骨片不超过一处；d．配接断裂的骨片不超过两处；e．齿有较明显缺损或软骨部分有较明显的收缩变形，总共不超过两处。8、技术要求技术要求符合JY280-1987的相关规定。</t>
  </si>
  <si>
    <t>鸽骨骼标本</t>
  </si>
  <si>
    <t xml:space="preserve">1、标本由成熟家鸽制作。2、标本以站立的自然态固装在底座上，多附颈椎一块。3、标本显示中轴骨骼的头骨、舌器骨、14块颈椎、6块胸椎、愈合荐椎（综荐骨）、6块尾椎、尾综骨、5对胸椎的肋骨（每条肋骨各包括椎肋和胸肋）胸骨和龙骨突出。4、标本显示附肢骨骼的肩带（包括肩胛骨、乌喙骨和锁骨）肱骨、桡骨、尺骨、桡腕骨、尺腕骨、腕掌骨、三个指骨（其中第一指一节、第二指两节、第三指一节）、腰带（包括骼骨、坐骨和耻骨）、股骨、膝盖骨、胫跗骨（或胫骨）、腓骨、跗蹠骨。一块第一蹠骨和四个趾骨（其中第一趾二节、第二趾三节、第三趾四节、第四趾五节）。5、舌器骨串装在原位上。6、附巩膜骨，其中一块装在眼眶上，另一块固装在其同侧相应位置底座上。7、鸽骨上的角质喙，趾骨上的角质爪和前后肢长骨中的骨髓应去掉。8、另附的颈椎应取第三至第十二节间中的任意一节，按自然位固装在与颈椎相对应位置的底座上。示其马鞍型椎体（异凹型椎体）。9、最后二节颈椎上应各具一对游离的颈肋，其中第二对颈肋上应各具钩状突一个。10、至少前四对胸椎的肋骨直接与胸骨连接，第五对肋骨中的胸肋也可附在前一对胸肋上。11．至少前3～4对胸椎的椎肋上各具一个钩状突（以自然数为准），前一个突起应贴在后一条椎肋的上面。12、第一趾骨向后，其余三个趾骨均向前，间距均匀。13、位于乌喙骨之间呈V形的韧带应保留。14、除应贴的常规号签外，与飞翔生活相适应而愈合或变形较明显的各骨如：腕掌骨、第一至第三指骨、愈合荐椎、尾综骨、胫跗骨和跗蹠骨等应分别标注号签。15、技术要求技术要求符合JY281-1987的相关规定。 </t>
  </si>
  <si>
    <t>验证基因分离规律玉米标本</t>
  </si>
  <si>
    <t>玉米穗</t>
  </si>
  <si>
    <t>褐藻类植物原色覆膜标本</t>
  </si>
  <si>
    <t xml:space="preserve">（一）适用范围：
适用于初中生物学课堂演示。
（二）技术要求：
1. 标本应选用四种的褐藻类植物，成一组标本。标本应全部展开，不应密集。
2. 标本应选用典型的，正常生长，完整无损的褐藻，显示其典型特征：上部是宽大扁平的叶状体；中部是细而短的柄；下部是分支状的根状物。
3. 标本建议选用海带、裙带菜、鹿角菜、海蒿或其他褐藻类植物。
4. 标签应注明植物名称及科属。
5. 符合JY0001-2003中10.11的规定。
</t>
  </si>
  <si>
    <t>红藻类植物原色覆膜标本</t>
  </si>
  <si>
    <t xml:space="preserve">（一）适用范围：
适用于初中生物学课堂演示。
（二）技术要求：
1. 标本应选用四种的红藻类植物，成一组标本。标本应全部展开，不应密集。
2. 标本应选用典型的，正常生长的红藻，保持完整无损。
3. 标本建议选用紫菜、石花菜、海索面、石莼或其他红藻类植物，展示红藻类植物的典型特征。
4. 标签应注明植物名称及科属。
5. 符合JY0001-2003中10.11的规定。
</t>
  </si>
  <si>
    <t>珊瑚标本</t>
  </si>
  <si>
    <t>红珊瑚或其它珊瑚的具骨轴、其肉和虫体的标本，其长、宽70×40mm。b、鹿角珊瑚或其它珊瑚的骨骼，长、宽70×60mm标本以较平坦的一面向衬板或盒底，示珊瑚的其网和虫体，或骨骼的形态结构和骨杯。产品应符合JY284-87《珊瑚标本技术条件》的规定。</t>
  </si>
  <si>
    <t>化石标本</t>
  </si>
  <si>
    <t>一、适用范围、型号规格：  1. 适用于初中生物学课堂观察。  2. 型号：J4191型。二、技术要求：  1. 标本应选用三叶虫、鱼和植物的化石组成，盒装。  2. 三叶虫化石应显示中轴叶、左肋叶、右肋叶和头、胸、尾三叶。  3. 鱼化石应显示外部形态或骨骼结构。  4. 植物化石应显示叶的形态结构。  5. 各类化石的形态结构应基本清晰、完整。  6. 有风化、疏松、剥落等现象的标本应进行加固处理。  7. 应符合JY0001-2003中10.13～10.14的各项要求。</t>
  </si>
  <si>
    <t>节肢动物标本</t>
  </si>
  <si>
    <t xml:space="preserve">（一）适用范围、规格型号：
1. 适用于初中生物学习观察用。
2. 规格：六种以上。
（二）技术要求：
1. 产品应包括六种以上的常见节肢动物的标本，固定，成套，装盒。
2. 标本应固定牢固，不易脱落，不应有虫蛀。
3. 盒应便于观察，不易破损，接合紧密并有防虫措施。
</t>
  </si>
  <si>
    <t>昆虫标本</t>
  </si>
  <si>
    <t xml:space="preserve">（一）适用范围、规格：
1. 适用于初中生物课学习观察用。
2. 规格：六种以上。
（二）技术要求：
1. 产品应包括六种以上的常见昆虫标本，固定，成套，装盒。
2. 标本应固定牢固，不易脱落，不应有虫蛀。
3. 盒应便于观察，不易破损，接合紧密并有防虫措施。
</t>
  </si>
  <si>
    <t>植物根尖纵切</t>
  </si>
  <si>
    <t xml:space="preserve">（一）适用范围、型号规格：
1. 适用于初中生物和小学科学实验教学。
2. 型号：J4201型。
（二）技术要求：
1. 标本应取于人工培养的玉米根，取材部位为根冠至根毛区。
2. 切片厚度在8μm以内，每张玻片垂直放置材料1～2片。
3. 细胞核着色明显、胞质着色均匀，可见核仁。
4. 标本应在80×和200×学生显微镜下清楚观察到根尖结构，能看清根冠、分生区、伸长区、根毛区和原形成层等。
5. 符合JY67-82和JY68-82中的规定。
</t>
  </si>
  <si>
    <t>片</t>
  </si>
  <si>
    <t>顶芽纵切</t>
  </si>
  <si>
    <t xml:space="preserve">（一）适用范围、型号规格：
1. 适用于初中生物学分组观察。
2. 型号：J4203型。
（二）技术要求：
产品应符合JY67-82和JY70-82中的规定。
</t>
  </si>
  <si>
    <t>南瓜茎纵切</t>
  </si>
  <si>
    <t>1、基本在80x和200x学生显微镜下观察南瓜茎纵横断面的结构。 2、在演断面上能看清皮层、机械组织、薄壁组织、双韧维管束和髓腔，在表皮上可见表皮毛，在纵断面上应能看清上述组织的纵断结构。 3、在双韧维管柬的横断面上能看清导管、形成层、筛管和筛板，筛板上有筛孔。 在纵断面上能看清网纹导管或环纹导管或螺纹导管中的两种和筛管、筛板等的结构。 4、标本取材于田间种植的南瓜茎，注意老幼适中。 5、纵横切片的厚度为15～25um。 6、横切应与纵轴垂直，各部细胞不得有倾斜现象。纵切材料应两端整齐，长度5mm，表皮细胞完整，木质导管基本连续。 7、标本用蕾红、固绿染色，机械组织、木质部导管红色，其他组织绿色，筛板可呈红或绿色。 8、标本具下列一项时为二级品： a 木质部导管、机械组织与其他组织分色不清晰； b 材料磁裂现象不超过表皮的1/4； c 薄壁细胞的收缩不超过10%； d 标本四周有轻微余色。9、技术要求符合JY71-1982的相关规定。</t>
  </si>
  <si>
    <t>单子叶植物茎横切</t>
  </si>
  <si>
    <t>符合单子叶植物茎横切技术要求</t>
  </si>
  <si>
    <t>双子叶植物茎横切</t>
  </si>
  <si>
    <t>符合双子叶植物茎横切技术要求</t>
  </si>
  <si>
    <t>木本双子叶植物茎横切</t>
  </si>
  <si>
    <t xml:space="preserve">（一）适用范围、型号规格：
1. 适用于初中生物和小学科学分组观察。
2. 型号：J4208型。
（二）技术要求：
1. 取材为三年生椴木的枝条，秋末取材。
2. 切片厚度在15μm以内。各组织无破裂，表皮脱落应不超过1/4。
3. 能看清表皮（有脱落现象，有时可见皮孔）、木栓层、厚角组织、皮层、韧皮部、形成层、木质部、髓部、髓射线等在木质部能看清年轮。
4. 标本应在80×和200×学生显微镜下清楚观察木本双子叶植物茎横断面的结构。
5. 符合JY67-82 和JY73—82中的规定。
</t>
  </si>
  <si>
    <t>蚕豆叶下表皮装片</t>
  </si>
  <si>
    <t>7.5*2.5CM,符合切片技术条件</t>
  </si>
  <si>
    <t>植物细胞有丝分裂</t>
  </si>
  <si>
    <t xml:space="preserve">（一）型号规格：
1．适用于初中生物学分组观察。
2. 型号：J4219型。
（二）技术要求：
1. 在400×生物显微镜下植物细胞有丝分裂的各期形态。
2. 期能看清分裂期间的细胞和分裂过程中的前期、中期、后期、末期的分裂形态。
3. 还能看清分裂各期染色体的位置，纺锤体隐可见。
4. 取材于人工培养的细胞分裂旺盛时期的洋葱根尖，根的上端应切齐。
5. 切片厚度为5μm，每张玻片垂直放材料2片。
6. 根尖应完整无破损现象，细胞间可有轻微裂隙。
7. 标本单一染色，胞核、核仁、染色体应着色明显，胞质色淡。
8. 应符合JY67-82《生物玻片标本通用技术条件(试行)》的规定。
9. 标本具下列一顼时为二级品：
9.1 细胞间有轻微裂隙并伴有胞核收缩；
9.2 胞核、核仁显示不清，胞质色浓。
</t>
  </si>
  <si>
    <t>松叶横切</t>
  </si>
  <si>
    <t>符合松叶横切技术条件</t>
  </si>
  <si>
    <t>胞间连丝切片</t>
  </si>
  <si>
    <t>符合胞间连丝切片技术条件</t>
  </si>
  <si>
    <t>地衣切片</t>
  </si>
  <si>
    <t>符合地衣切片技术条件</t>
  </si>
  <si>
    <t>蕨叶切片</t>
  </si>
  <si>
    <t>符合蕨叶切片技术条件</t>
  </si>
  <si>
    <t>蕨原叶体装片</t>
  </si>
  <si>
    <t>符合蕨原叶体装片技术条件</t>
  </si>
  <si>
    <t>蕨原叶体幼孢子体装片</t>
  </si>
  <si>
    <t>符合蕨原叶体幼孢子体装片技术条件</t>
  </si>
  <si>
    <t>花粉萌发装片</t>
  </si>
  <si>
    <t>符合花粉萌发装片技术条件</t>
  </si>
  <si>
    <t>百合子房切片</t>
  </si>
  <si>
    <t>符合百合子房切片技术条件</t>
  </si>
  <si>
    <t>百合花药切片</t>
  </si>
  <si>
    <t>符合百合花药切片技术条件</t>
  </si>
  <si>
    <t>荠菜幼胚切片</t>
  </si>
  <si>
    <t>符合荠菜幼胚切片技术条件</t>
  </si>
  <si>
    <t>荠菜老胚切片</t>
  </si>
  <si>
    <t>符合荠菜老胚切片技术条件</t>
  </si>
  <si>
    <t>迎春叶横切</t>
  </si>
  <si>
    <t xml:space="preserve">（一）适用范围：
适用于初中生物学教学观察。
（二）技术要求：
1. 取材为木樨科迎春花的叶片。
2. 切片厚度在15μm 以内，每张玻片应放材料二片。
3. 取材用番红、固绿染色，使表皮、叶脉呈红色，其他绿色。
4. 在80×和200×学生显微镜下可清楚观察叶片的内部结构。排列紧密的叶表皮，表皮细胞外壁有一层不易透水的角质层。表皮下有保卫细胞组成的气孔。叶肉由栅栏组织和海绵组织构成，细胞内含有较多的叶绿体。束状结构的叶脉包括两种管道：导管、筛管。
5. 玻片应完整，无污染，各组织间无裂隙。
6. 产品载、盖玻片应执行JY67—82的要求。
</t>
  </si>
  <si>
    <t>玉米种子纵切</t>
  </si>
  <si>
    <t>符合玉米种子纵切技术条件</t>
  </si>
  <si>
    <t>洋葱鳞片叶表皮装片</t>
  </si>
  <si>
    <t>符合洋葱鳞片叶表皮装片技术条件</t>
  </si>
  <si>
    <t>青霉装片</t>
  </si>
  <si>
    <t xml:space="preserve">（一）适用范围、型号规格：
1. 适用于初中生物学分组观察。
2. 型号：J4211型。
（二）技术要求：
1. 取材为人工培养的典型青霉。
2. 视菌株培养情况做装片或切片，切片方向平行于分生孢子梗，厚度根据菌株培养情况决定。
3. 显示营养菌丝及其上的分生孢子梗和顶端的帚状枝。
4. 能在200×学生显微镜下清楚观察青霉的形态，在400×学生显微镜下清楚观察帚状枝的梗基和小梗上呈链状的分生孢子。
5. 符合JY67—82和JY76—82的规定。
</t>
  </si>
  <si>
    <t>衣藻装片</t>
  </si>
  <si>
    <t>符合衣藻装片技术条件</t>
  </si>
  <si>
    <t>细菌三型涂片</t>
  </si>
  <si>
    <t xml:space="preserve">（一）适用范围、型号规格：
1. 适用于初中生物学分组观察。
2. 型号：J4214型。
（二）技术要求：
1. 取材于人工培养的球菌、杆菌、螺旋菌。球菌可用单球菌、双球菌或葡萄球菌；杆菌可用枯草杆菌、大肠杆菌或炭疽杆菌；螺旋菌可用具有一个弯以上的任一种螺旋菌。
2. 做三种细菌的混合涂片，所用玻片应经洗液清洗。
3. 选用能显示菌体的染色方法，不得出现任何沉淀物。
4. 在500×生物显微镜下清楚观察细菌的三种基本形态。
5. 应符合JY67-82和JY78—82的规定。
</t>
  </si>
  <si>
    <t>酵母菌装片</t>
  </si>
  <si>
    <t>7.5*2.5CM,符合酵母菌装片技术条件</t>
  </si>
  <si>
    <t>水绵接合生殖装片</t>
  </si>
  <si>
    <t>符合水绵接合生殖装片技术条件</t>
  </si>
  <si>
    <t>水绵装片</t>
  </si>
  <si>
    <t>符合水绵装片技术条件</t>
  </si>
  <si>
    <t>团藻装片</t>
  </si>
  <si>
    <t>符合团藻装片技术条件</t>
  </si>
  <si>
    <t>曲霉装片</t>
  </si>
  <si>
    <t>1、标本在100×和400×生物显微镜下，观察曲霉的形态。2、能看清营养菌丝，及其上的分生孢子梗、顶囊和顶端的分生孢子。3、能认出分生孢子穗的小梗和成串的分生孢子。4、标本取材于人工培养的曲霉属任一种。5、视菌株培养的情况，可做装片或切片，切片方向应平行于分生孢子梗，切片厚度根据茵株培养情况决定。6、标本为单一染色，不复染。菌丝，分生孢子梗，分生孢子应着色明显。7、分生孢子玻不应断裂，散落的老孢子不得影响对特征的观察。8、菌丝、孢子玻和孢子应无收短现象。9、应能看到五个模式的分生孢子穗。10、无杂菌，无污物，培养基或包埋剂无色。11、钉标本具下列一项时为二级品：a．只有3～4个模式的分生孢子穗；b．分生孢子梗断裂，但不超过材料数量的1/3；c．标本着色过深，对比不协调。12、技术要求符合JY252－1987的相关规定。</t>
  </si>
  <si>
    <t>伞蕈切片</t>
  </si>
  <si>
    <t>符合伞蕈切片技术条件</t>
  </si>
  <si>
    <t>黑根霉装片</t>
  </si>
  <si>
    <t>符合黑根霉装片技术条件</t>
  </si>
  <si>
    <t>水螅纵切</t>
  </si>
  <si>
    <t>符合水螅纵切技术条件</t>
  </si>
  <si>
    <t>蚯蚓横切</t>
  </si>
  <si>
    <t>符合蚯蚓横切技术条件</t>
  </si>
  <si>
    <t>动物细胞有丝分裂(马蛔虫受精卵切片)</t>
  </si>
  <si>
    <t>7.5*2.5CM。1、标本得材于马蛔虫子宫，作子宫的纵切片，材料长度10mm，每张玻片横放材料一片；也可作子宫的横切片，每张玻片放不同部位的横切片2~4片，以保证观察到细胞分裂的各个时期。2、切片厚度为8μm。</t>
  </si>
  <si>
    <t>草履虫接合生殖装片</t>
  </si>
  <si>
    <t>符合草履虫接合生殖装片技术条件</t>
  </si>
  <si>
    <t>草履虫分裂生殖装片</t>
  </si>
  <si>
    <t>符合草履虫分裂生殖装片技术条件</t>
  </si>
  <si>
    <t>囊虫装片</t>
  </si>
  <si>
    <t>符合囊虫装片技术条件</t>
  </si>
  <si>
    <t>血吸虫雌雄合抱装片</t>
  </si>
  <si>
    <t>符合血吸虫雌雄合抱装片技术条件</t>
  </si>
  <si>
    <t>血吸虫雄虫装片</t>
  </si>
  <si>
    <t>符合血吸虫雄虫装片技术条件</t>
  </si>
  <si>
    <t>血吸虫雌虫装片</t>
  </si>
  <si>
    <t>符合血吸虫雌虫装片技术条件</t>
  </si>
  <si>
    <t>家蚊(雌)口器装片</t>
  </si>
  <si>
    <t>符合家蚊(雌)口器装片技术条件</t>
  </si>
  <si>
    <t>水螅带芽整体装片</t>
  </si>
  <si>
    <t xml:space="preserve">（一）适用范围：（一）适用范围：
适用于初中生物学教学观察。
（二）技术要求：
1. 取材为夏末秋初营养良好或人工培养的、处于出芽生殖期的虫体。
2. 整体装片，每张玻片放置虫体一只，固定良好。
3. 水螅形体完整，各部位伸展，无收缩、体残等现象。
4. 能在50×镜下清楚观察芽体、触手、基盘，芽体长大后顶端开口并生出触手，基部逐渐与母体脱离，形成新的个体。
5. 执行JY67—82的要求。
</t>
  </si>
  <si>
    <t>水螅过精巢横切</t>
  </si>
  <si>
    <t>适用于初中生物学教学观察。</t>
  </si>
  <si>
    <t>水螅过卵巢横切</t>
  </si>
  <si>
    <t>单层扁平上皮装片</t>
  </si>
  <si>
    <t xml:space="preserve">
（一）适用范围、型号规格：
1. 适用于初中生物课堂观察。
2. 型号：J4251型。
（二）技术要求：
1. 取材为动物的肠系膜。
2. 材料为硝酸银处理，要求细胞界限清晰，胞核隐可见，并允许有两层细胞。
3. 平铺装片，材料面积2×2mm，四周剪切整齐。
4. 在80×和200×学生显微镜下清楚观察单层扁平上皮的结构。
5. 符合JY67—82 和JY89—82的规定。
</t>
  </si>
  <si>
    <t>复层扁平上皮装片</t>
  </si>
  <si>
    <t>符合复层扁平上皮装片技术条件</t>
  </si>
  <si>
    <t>人皮过毛囊切片</t>
  </si>
  <si>
    <t>符合人皮过毛囊切片技术条件</t>
  </si>
  <si>
    <t>人皮过汗腺切片</t>
  </si>
  <si>
    <t>符合人皮过汗腺切片技术条件</t>
  </si>
  <si>
    <t>纤维结缔组织切片(腱纵切)</t>
  </si>
  <si>
    <t xml:space="preserve">（一）适用范围、型号规格：
1. 适用于初中生物课堂观察。
2. 型号：J4255型。
（二）技术要求：
1. 取材为哺乳动物或两栖动物的跟腱或尾腱，应保持其自然伸直状态。
2. 做腱的纵断面切片，切片厚度在15μm以内，材料长度应4mm。
3. 胶原纤维束应伸直，可有部分略呈波纹状，但不得有断裂或卷曲现象。
4. 在400×生物显微镜下清楚观察腱纵断面的结构。
5. 应符合JY67-82和JY93—82的规定。
</t>
  </si>
  <si>
    <t>疏松结缔组织装片</t>
  </si>
  <si>
    <t>（一）适用范围、型号规格：
1. 适用于初中生物课堂观察。
2. 型号：J4256型。
（二）技术要求：
1. 取材于哺乳动物的皮下结缔组织，均匀平铺于载玻片正中。
2. 平铺的结缔组织中不得混入动物的毛。
3. 弹力纤维应明显；胶原纤维均匀，形态正常，不得有溶解现象；成纤维细胞的胞核不收缩，并可见胞质。
4. 在80×和200×学生显微镜下清楚观察疏松结缔组织装片的结构。
5. 应符合JY67-82和JY94—82的规定。</t>
  </si>
  <si>
    <t>人血涂片</t>
  </si>
  <si>
    <t xml:space="preserve">（一）适用范围、型号规格：
1. 适用于初中生物课堂观察。
2. 型号：J4257型。
（二）技术要求：
1. 取材为人的新鲜血液，能看清红血细胞和白血细胞。血细胞变形者不宜使用。
2. 血膜应涂布均匀，无污染；血细胞不重叠，无变形和自溶现象。
3. 用苏木精、曙红双重染色。
4. 在400×生物显微镜下清楚观察血液中血细胞的形态。
5. 符合JY67 -82和JY95—82中规定。
</t>
  </si>
  <si>
    <t>骨骼肌纵横切</t>
  </si>
  <si>
    <t xml:space="preserve">
（一）适用范围、型号规格：
1. 适用于初中生物课堂观察。
2. 型号：J4258型。
（二）技术要求：
1. 取材为哺乳动物的膈肌。
2. 横切和纵切的切片厚度均在8μm以内，每张玻片放纵横切片各一片。
3. 在纵断面上能看到肌外膜和成束的肌纤维，肌纤维上有明暗相间的横纹，即明带和暗带，在肌膜下可见圆形或长形的胞核。
4. 在横断面上能看清肌外膜、肌束膜、肌纤维膜、肌纤维及其胞核和小血管等。
5. 应符合JY67 -82和JY96—82的规定。
</t>
  </si>
  <si>
    <t>平滑肌分离装片</t>
  </si>
  <si>
    <t>（一）适用范围、型号规格：
1. 适用于初中生物课堂观察。
2. 型号：J4259型。
（二）技术要求：
1. 取材于两栖动物或哺乳动物消化管的肌层，去掉粘膜及粘膜下层后做分离装片。
2. 细胞应分离适中，形态正常，材料内不得有污物。
3. 能看清大部分被分离成单个的长菱形平滑肌细胞，在细胞中部有被染成深色杆状或椭圆状的胞核。
4. 在80×和200×学生显微镜下清楚观察平滑肌细胞的形态。
5. 应符合JY67-82的规定。</t>
  </si>
  <si>
    <t>心肌切片</t>
  </si>
  <si>
    <t xml:space="preserve">（一）适用范围、型号规格：
1. 适用于初中生物课堂观察。
2. 型号：J4260型。
（二）技术要求：
1. 取材为哺乳动物的心脏。
2. 切片厚度在8μm以内，材料面积4×4mm。
3. 在80×和200×学生显微镜下清楚观察心肌的结构。
4. 符合JY67-82和JY98—82的规定。
</t>
  </si>
  <si>
    <t>运动神经元装片</t>
  </si>
  <si>
    <t xml:space="preserve">
（一）适用范围、型号规格：
1. 适用于初中生物课堂观察。
2. 型号：J4261型。
（二）技术要求：
1. 取材为脊髓灰质前角中的运动神经元，能看清运动神经元的细胞体和突起、细胞体内的细胞核、少量的神经纤维和神经胶质的细胞的细胞核，作涂片或分离装片。
2. 神经元应分布均匀，形态正常，无破碎现象，在80×镜下，盖玻片中间部分的任一视野内应出现五个运动神经元。
3. 在80×和200×学生显微镜下可清楚观察运动神经元的形态。
4. 应符合JY67-82和JY99—82的规定。
</t>
  </si>
  <si>
    <t>脊髓横切</t>
  </si>
  <si>
    <t>符合脊髓横切技术条件</t>
  </si>
  <si>
    <t>运动神经末梢装片</t>
  </si>
  <si>
    <t>符合运动神经末梢装片技术条件</t>
  </si>
  <si>
    <t>胃壁切片</t>
  </si>
  <si>
    <t>符合胃壁切片技术条件</t>
  </si>
  <si>
    <t>肾脏纵切</t>
  </si>
  <si>
    <t>符合肾脏纵切技术条件</t>
  </si>
  <si>
    <t>动静脉血管横切</t>
  </si>
  <si>
    <t xml:space="preserve">（一）适用范围、型号规格：
1. 适用于初中生物课堂观察。
2. 型号：J4266型。
（二）技术要求：
1. 取材为哺乳动物的腹主动脉和下腔静脉，取材时不应过多保留血管外围的其他组织。材料应能看清动静脉的结构。
2. 材料应轮廓完整，不应切穿分枝处，厚度在9μm以内。
3. 标本染色对比协调，着色均匀。
4. 在400×生物显微镜下可清楚观察动、静脉结构特征效果应明显。
5. 符合JY67—82和JY237—87的规定。
</t>
  </si>
  <si>
    <t>小肠切片</t>
  </si>
  <si>
    <t>（一）适用范围、型号规格：
1. 适用于初中生物课堂观察。
2. 型号：J4267型。
（二）技术要求：
1. 取材为哺乳动物的空肠或回肠。
2. 作完整小肠的横切片或小肠的部分横切片，切片厚度在8μm以内，绒毛较直，切穿绒毛基部呈纵断形态者三条。
3. 染色对比协调，着色均匀，粘膜基层与粘膜下层不脱离，基层无破裂。
4. 在400×生物显微镜下清楚观察小肠壁的结构，示绒毛、肠腺、杯状细胞等。
5. 符合JY67—82和JY238—87的规定。</t>
  </si>
  <si>
    <t>肺血管注射切片</t>
  </si>
  <si>
    <t>符合肺血管注射切片技术条件</t>
  </si>
  <si>
    <t>肾血管注射切片</t>
  </si>
  <si>
    <t>符合肾血管注射切片技术条件</t>
  </si>
  <si>
    <t>精巢切片</t>
  </si>
  <si>
    <t>符合精巢切片技术条件</t>
  </si>
  <si>
    <t>卵巢切片</t>
  </si>
  <si>
    <t>符合卵巢切片技术条件</t>
  </si>
  <si>
    <t>精虫涂片</t>
  </si>
  <si>
    <t>符合精虫涂片技术条件</t>
  </si>
  <si>
    <t>口腔上皮细胞装片</t>
  </si>
  <si>
    <t>符合口腔上皮细胞装片技术条件</t>
  </si>
  <si>
    <t>蛔虫卵装片</t>
  </si>
  <si>
    <t>符合蛔虫技术条件</t>
  </si>
  <si>
    <t>字母“e”装片</t>
  </si>
  <si>
    <t xml:space="preserve">
（一）适用范围、型号规格：
适用于初中生物学教学观察练习。
（二）技术要求：
1. 字母“e”装片主要供学生初始练习显微镜观察规范操作。
2. 产品可使用透明纸或薄透明片制成，实物直径为1㎜，字面应染色。
3. 装片字型规范，边缘整齐。
4. 应执行JY67—82的要求。</t>
  </si>
  <si>
    <t>正常人染色体装片</t>
  </si>
  <si>
    <t xml:space="preserve">
（一）适用范围：
初中生物实验中显微镜观察使用。
（二）技术要求：
1. 产品应能在显微镜下观察到正常人染色体。
2. 产品外观应符合JY0001-2003第7、8章及第10章第10.7条的标准要求。
3. 产品生产所执行的企标须在国家技术监督部门备案、审核。
4. 产品各项技术指标符合生产企标的规定要求。
</t>
  </si>
  <si>
    <t>生物体的结构层次</t>
  </si>
  <si>
    <t>7幅，每张幅面540mm×780mm，纸张规格128g铜版纸，履膜。印刷：彩色胶印，附光盘一张。符合GB/T 7705-2008  《平版装潢印刷品》的要求。</t>
  </si>
  <si>
    <t>生物与环境</t>
  </si>
  <si>
    <t>2幅，每张幅面570mm×810mm，纸张规格128g铜版纸，履膜。印刷：彩色胶印，附光盘一张。符合GB/T 7705-2008  《平版装潢印刷品》的要求。</t>
  </si>
  <si>
    <t>生物圈中的绿色植物</t>
  </si>
  <si>
    <t>9幅，每张幅面570mm×810mm，纸张规格128g铜版纸，履膜。印刷：彩色胶印，附光盘一张。符合GB/T 7705-2008  《平版装潢印刷品》的要求。</t>
  </si>
  <si>
    <t>生物圈中的人</t>
  </si>
  <si>
    <t>17幅，每张幅面570mm×810mm，纸张规格128g铜版纸，履膜。印刷：彩色胶印，附光盘一张。符合GB/T 7705-2008  《平版装潢印刷品》的要求。</t>
  </si>
  <si>
    <t>动物的运动和行为</t>
  </si>
  <si>
    <t>5幅，每张幅面570mm×810mm，纸张规格128g铜版纸，履膜。印刷：彩色胶印，附光盘一张。符合GB/T 7705-2008  《平版装潢印刷品》的要求。</t>
  </si>
  <si>
    <t>生物的生殖、发育和遗传</t>
  </si>
  <si>
    <t>8幅，每张幅面570mm×810mm，纸张规格128g铜版纸，履膜。印刷：彩色胶印，附光盘一张。符合GB/T 7705-2008  《平版装潢印刷品》的要求。</t>
  </si>
  <si>
    <t>生物的多样性</t>
  </si>
  <si>
    <t>11幅，每张幅面570mm×810mm，纸张规格128g铜版纸，履膜。印刷：彩色胶印，附光盘一张。符合GB/T 7705-2008  《平版装潢印刷品》的要求。</t>
  </si>
  <si>
    <t>生物技术</t>
  </si>
  <si>
    <t>健康的生活</t>
  </si>
  <si>
    <t>青春期教育挂图</t>
  </si>
  <si>
    <t>1、供中学青春期教育课教学用。2、挂图幅数：全套20幅（对开张）。3、挂图幅面尺寸为：740×510mm。4、挂图采用100克铜版纸，彩色印刷。5、挂图表面应平整，无缺角和褶痕，画面整洁，色彩鲜明，线条清晰。6、符合新课标教学的要求，图面字迹清晰，图形、色调准确无误，铜版纸，印刷工艺精良7、印刷质量：符合GB7705-87《平版装潢印刷品标准》。8、适用教材：人民教育出版社出版。9、产品应符合教育部标准JY0001-2《教学仪器设备一般质量要求》的有关要求。</t>
  </si>
  <si>
    <t>中学生物显微图谱</t>
  </si>
  <si>
    <t>印刷：彩色胶印，16开，图形：逼真，色彩鲜明，线条清晰，105图符合GB/T 7705-2008  《平版装潢印刷品》的要求。</t>
  </si>
  <si>
    <t>生物教学投影片</t>
  </si>
  <si>
    <t>生物教学DVD（VCD）光盘</t>
  </si>
  <si>
    <t>生物教学CD-ROM多媒体软件</t>
  </si>
  <si>
    <t>生物教学图库</t>
  </si>
  <si>
    <t>生物教学数据库</t>
  </si>
  <si>
    <t>初中生物实验教学指导书</t>
  </si>
  <si>
    <t>初中生物实验仪器手册</t>
  </si>
  <si>
    <t>10mL</t>
  </si>
  <si>
    <t>100mL</t>
  </si>
  <si>
    <t>500mL</t>
  </si>
  <si>
    <t>1、规格：60mm。斗口外径60mm±3mm，斗高51mm±3mm，斗下支管长60mm±4mm，斗壁厚1.2mm，下支管外径7mm，下支管壁厚1.5mm。2、其余要求应符合JY/T 0423-2011的规定。</t>
  </si>
  <si>
    <t>1、规格：Y形。φ7。下支管长度应50±5mm，全长应100±10mm，壁厚1mm。2、外观：节瘤最大直径不超过1.5mm，数量不得多于3个。结石最大直径不超过0.8mm，数量不得多于2个。3、其余要求应符合JY/T 0427-2011、JY/T 0423-2011的规定。</t>
  </si>
  <si>
    <t>玻璃弯管</t>
  </si>
  <si>
    <t>优质</t>
  </si>
  <si>
    <t>U形管</t>
  </si>
  <si>
    <t>1、规格：250mL，附毛玻璃片。瓶全高130mm±6mm，瓶身径70mm±2mm，正方形盖板边长65mm±5mm，正方形盖板厚2。2、瓶口平面磨砂，能跟毛玻璃保持严密接触。正方形改版单面细磨，表面平整，不得碰损。3、其余要求应符合JY/T 0438-2011、JY/T 0423-2011的规定。</t>
  </si>
  <si>
    <t>1、本品由木料或竹子制作，由长臂和短臂及弹簧组成2、外形尺寸180mm×20mm×11mm，允差1mm。3、弹簧由Φ1mm的弹簧钢丝制成。4、所用木材要求脱脂干燥处理，无裂纹，光滑，锯端面无毛刺，无刺手感。5、长短臂、头部，各有一半圆孔为3mm，并贴上卫层垫子。6、试管夹最大升度为22mm。7、试管夹所附毡块应粘接牢固，不得脱落。8、试管夹弹簧应有足够弹性，并作防锈处理。</t>
  </si>
  <si>
    <t>1、本品供生物实验夹持乳胶管用。2、止水夹材料采用直径Φ1.8mm～2mm65锰钢丝加工制成Ｔ型弹簧夹。3、外形尺寸部50mm×55mm×8mm，由夹子及挡板组成。4、夹顶部绕张制Φ10mm的两圈，短臂手持两端高度12mm。5、压缩弹簧，其张开距离20mm，手松开止水夹恢复原位。6、钢丝及挡板表面镀锌。</t>
  </si>
  <si>
    <t>1、供生物实验实验用。2、本品用于化学实验时隔热。3、石棉网外形尺寸为125mm×125mm±1mm。4、铁丝网上涂防锈漆，四边加折5mm。5、石棉膏涂复面积直径Φ80mm，涂复厚度应在1mm±0.2mm。6、石棉膏表面平整、牢固、均匀，无划痕，无粉尘脱落。</t>
  </si>
  <si>
    <t>1、供生物实验实验用。2、本产品每组由大、中、小三把药匙组成，药匙的两端各有一个药勺。3、药匙材质：塑料4、每组药匙规格应符合下面附表   序号  组件名称    规   格         极     限     尺     寸   1    大号药匙    全长147mm   大勺长48mm，宽19mm，深10mm，小勺Φ9mm，深2mm±1mm   2    中号药匙    全长141mm   大勺长45mm，宽18mm，深 9mm，小勺Φ9mm，深2mm±1mm   3    小号药匙    全长125mm   大勺长40mm，宽17mm，深 5mm，小勺Φ9mm，深2mm±1mm5、产品制作应光滑、平整、无毛剌、无缺陷。</t>
  </si>
  <si>
    <t>1． 产品用天然橡胶制造，白色。 2． 每包软胶塞由0~10号的胶塞组成，要求搭配合理。 3． 产品每包重量应1㎏。</t>
  </si>
  <si>
    <t>1、产品用优质乳胶制造。要求无砂眼，有弹性，厚薄均匀。2、规格：内径5mm×7mm. 6mm×9mm. 8mm×12mm. 10mm×14mm。壁厚1㎜。3、产品每根之长度应10米。4、产品应符合国标GB1189-81《胶管外观质量》的规定。</t>
  </si>
  <si>
    <t>培养皿</t>
  </si>
  <si>
    <t>1、规格：玻璃，60mm。2、培养皿由一个底和一个盖组成,是用作培养细菌的化学器材。3、底外径：Φ80-0.5mm；底高：22mm±1mm。4、盖外径：Φ88+0.5mm；盖高：20mm±2mm；底盖厚：1－0.2mm。5、产品厚薄均匀，底部平整，口部平磨细密光滑，口应磨平。6、技术要求符合《玻璃仪器通用技术要求》和GB/T28213-2011或QB/T2296-1997的相关规定。</t>
  </si>
  <si>
    <t>1、规格：玻璃，100mm。2、培养皿由一个底和一个盖组成,是用作培养细菌的化学器材。3、底外径：Φ100-0.5mm；底高：22mm±1mm。4、盖外径：Φ108+0.5mm；盖高：20mm±2mm；底盖厚：1－0.2mm。5、产品厚薄均匀，底部平整，口部平磨细密光滑，口应磨平。6、技术要求符合《玻璃仪器通用技术要求》和GB/T28213-2011或QB/T2296-1997的相关规定。</t>
  </si>
  <si>
    <t>1、适用于医疗卫生、学校、工矿企业、科研单位的化验室对药品、颗粒状的固体物质等作粉碎、研磨的工具。2、规格：60mm。3、由研钵、棒组成，陶瓷或玻璃制造。4、全高：55m±5mm。5、口外径：82mm±3mm。底直径Φ：55mm±5mm。6、身高：45mm±5mm。底高：12mm±2mm。7、壁厚：7mm±2mm。8、棒Φ9mm±2mm。棒长：100mm±10mm。 实心球Φ15mm±3mm。9、理化性能。10、耐水等级：1级。11、耐酸等级：1级。12、耐碱等级：2级。13、钵底平稳，钵口要光圆，不得有缺口和刺手现象，钵内壁应成弧形，不允许有阶梯形及中间隆起现象，钵内壁砂面不得少于钵高1／2。14、产品应符合《玻璃仪器通用技术要求》相关规定。</t>
  </si>
  <si>
    <t>棉纱缸</t>
  </si>
  <si>
    <t>1、由不锈钢制成，作防锈处理，规格450ml。2、缸体应光滑、平整、无缺陷。</t>
  </si>
  <si>
    <t>记数载玻片(计数板)</t>
  </si>
  <si>
    <t>1、计数池深度：0.1mm，计数池划格：1mm2 。2、白血球计数大方格：1/16 mm2, 红血球计数大方格：1/25 mm2,白血球小方格：1/400mm2外型74mm×33mm×5mm。大方格每边长度允许误差为±1%。3、计数池平面两端磨有斜坡，使血液吸入容量大而畅通。4、计数池的背面有凹窝，可保护背面。</t>
  </si>
  <si>
    <t>尿糖试纸</t>
  </si>
  <si>
    <t>125mm</t>
  </si>
  <si>
    <t>载玻片</t>
  </si>
  <si>
    <t xml:space="preserve">45°角，抛光边载玻片；规格(mm)：26x76.2（1＂x 3＂)；厚度(mm)：0.8-1；包装：50片/盒，化学性能稳定，符合GB6272要求 </t>
  </si>
  <si>
    <t>盖玻片</t>
  </si>
  <si>
    <t>规格：18x18mm，厚度：0.13 包装：100片/盒，化学性能稳定，符合GB6273要求</t>
  </si>
  <si>
    <t>标记笔</t>
  </si>
  <si>
    <t>规格14.5cm,笔尖粗细：5mm×2mm,笔头式样：斜头,执行标准：QB/T 2625-2003标准。</t>
  </si>
  <si>
    <t>ABO血型实验盒</t>
  </si>
  <si>
    <t>质量符合JY0001－2003《教学仪器一般质量要求》、JY0002－2007《教学仪器产品的检验规则》的要求</t>
  </si>
  <si>
    <t>昆虫针</t>
  </si>
  <si>
    <t>质量符合JY0001－2003《教学仪器一般质量要求》、JY0002－2009《教学仪器产品的检验规则》的要求</t>
  </si>
  <si>
    <t>昆虫盒</t>
  </si>
  <si>
    <t>盒体、盒盖和手柄组成，盒体呈圆筒形，外形尺寸Φ65mm×60mm，壁厚1.2mm，盒体底部带有尺寸2.5mm×2.5mm为一个方格的方格网。盒盖上带5×的放大镜，透光孔径50mm，焦距为90mmF110mm，盒盖一侧有插接孔用于插接手柄。手柄外形尺寸75mm×10mm×8mm，手柄带插销，可与盒盖插接孔插接</t>
  </si>
  <si>
    <t>一、适用范围：1、适用于初中物理、化学、生物和小学科学实验室用。2、型号规格：75mm 二、技术要求：1、旋杆材料采用45#钢，工作部长度内硬度HRC54。2、旋杆长度L：75mm，直径D：4mm 3、旋杆应经镀铬防锈处理。4、旋柄为硬质塑料制成，表面光洁无毛刺，无缩迹，与旋杆接合牢固，并有产品标记和标准编号。5、其它技术要求按 GB10635的规定执行。</t>
  </si>
  <si>
    <t>0.5kg （圆柱形），锤体用45＃优质碳素钢制成，手锤把为空心钢管。手锤把与手锤连接牢固。技术要求应符合HB3252的相关规定。</t>
  </si>
  <si>
    <t>断玻璃管用</t>
  </si>
  <si>
    <t>饲养笼</t>
  </si>
  <si>
    <t>饲养小动物，金属制，笼的各边长50厘米。</t>
  </si>
  <si>
    <t>鱼缸</t>
  </si>
  <si>
    <t>大号</t>
  </si>
  <si>
    <t>小号</t>
  </si>
  <si>
    <t>花盆</t>
  </si>
  <si>
    <t>塑料</t>
  </si>
  <si>
    <t>展翅板</t>
  </si>
  <si>
    <t xml:space="preserve">1、外形尺寸：380*140*50mm。                                                                                   2、展翅板的两板面用木材制成，木材应经过脱脂干燥处理，表面平滑、无节疤、无裂纹、无毛刺。并涂清漆，漆面光亮。     3、两板呈“V”形，一块固定，一块可滑动，两板可调间隙为14mm，单块板长380mm，宽70mm。                                                                                     4、滑动板滑动应灵活无阻滞，在任一位置可用蝶形螺母固定。                                                     5、符合JY0001-2003《教学仪器一般质量要求》的有关规定。    </t>
  </si>
  <si>
    <t>昆虫网(捕虫网)</t>
  </si>
  <si>
    <t>㈠适用范围：
适用于初中生物实验教学。
㈡技术要求：
1. 网兜用人造纤维材料。
2. 网圈直径φ300mm，网深400mm，底成尖形。
3. 网柄为ABS工程塑料制成。
4. 网圈用直径φ3.8mm的镀锌铁丝。</t>
  </si>
  <si>
    <t>枝剪</t>
  </si>
  <si>
    <t>金属制，用于剪取木本或有刺植物的茎枝，刀口弧形。外形尺寸：180mm*50mm*15mm。</t>
  </si>
  <si>
    <t>水网</t>
  </si>
  <si>
    <t>水网由网环、网柄、带孔丝网等组成；网环用直径4mm镀锌铁丝弯制而成，用于撑开水网口，网环直径20cm；网柄用塑料制成，尺寸为直径25mm*100mm，手柄尾孔直径20mm，可用于与长棍连接形成加长柄；水网用网孔直径2mm的纱网制成，网体成锥形，网口直径20cm,网深45cm，网口套在网环上。</t>
  </si>
  <si>
    <t>橡皮锤</t>
  </si>
  <si>
    <t>膝跳反射用。主要材料为橡塑制品，圆形，直径24mm；塑料手柄，长度168mm。</t>
  </si>
  <si>
    <t>乳胶手套</t>
  </si>
  <si>
    <t>急救包</t>
  </si>
  <si>
    <t>1、产品包含：普通绷带、弹性绷带、医用胶带、安全别针、剪刀、口对口人工呼吸器、止血贴、清洁湿纸巾、纱布片、创口贴；2、普通绷带为白色消毒棉质纱布，幅宽47mm，长度5米，成卷状；3、弹性绷带为白色消毒弹性纱布，幅宽75mm，长度不短于4.5米，成卷状；4、医用胶带为白色胶布或纸胶带，幅宽10±1mm，长度不短于4.5米，成卷状；5、安全别针：表面镀层完好、无锈迹；6、剪刀剪刃长4cm，且剪刃锋利无缺口，剪体裸露部位无锈迹；7、口对口人工呼吸器洁净无污迹，长度14cm，两端呼吸嘴可自由转动，中部软管可适度弯折；8、止血贴为输液专用型，无菌纸袋封装，封装尺寸：93mm×52mm；9、清洁湿纸巾为无菌塑纸袋封装，封装尺寸：125mm×70mm；10、纱布片为纯棉无菌白色纱布，展开尺寸为22cm×15cm,用自封尼龙袋裹装；11、创可贴为无菌创可贴。</t>
  </si>
  <si>
    <t>39.高中数学理化生教学仪器</t>
  </si>
  <si>
    <t>高中数学</t>
  </si>
  <si>
    <t>图形计算器</t>
  </si>
  <si>
    <t>屏幕尺寸≥75*40，具有常规计算、图象/表格、概率/统计、矩阵计算、数列/递归、方程（组）求解、简单程序编制、二次方程作图等方面的功能，并以中文菜单显示</t>
  </si>
  <si>
    <t>三角尺</t>
  </si>
  <si>
    <t>ABS塑料1.60°45°三角板。2.等腰直角三角形，其斜边不小于580mm，两底角为45°。3.直角三角形的长直角边不于小580mm，与斜边的夹角为30°，另一底角为60°。4.角度误差不超过±2°。5.三角板边宽不小于40mm，板厚不小于5mm，在等腰直角三角板的斜边上和直角三角板的长直角边上印有数字标识，有效示值全长为55cm，最小刻度为0.5cm。每1厘米的刻度线上标有数字标识，刻度粗细均匀一致。6.三角板平面度误差不大于1mm，各边的直线度误差不大于1mm。7.三角板的刻度线应垂直并抵达尺边，刻线和数字标识应清晰、正确、不得有重线、断线、缺字。</t>
  </si>
  <si>
    <t>木制1.外形尺寸约400mm。2.由圆规脚，粉笔夹，圆心定位部分和夹紧螺栓等组成。3.两脚用螺丝连接，由蝶形螺母调节松紧，两脚间最大张距不小于600mm，可作出半径为30mm～250mm的圆。4.圆心定位可靠，转动灵活。</t>
  </si>
  <si>
    <t>规格：900mm×600mm。钢制黑板，颜色为黑色或墨绿色，双面使用。面板用A3冷轧板制成，厚度≥0.5mm。一面印30mm×30mm方格，线宽≥2mm。另一面印坐标点，直径≥2mm。</t>
  </si>
  <si>
    <t>几何体模型</t>
  </si>
  <si>
    <t>圆柱≥10*12cm、正方体边长≥10cm、锥≥10cm*18cm、长方体7*10*13cm、球≥10cm的模型,有机玻璃</t>
  </si>
  <si>
    <t>圆锥曲线模型</t>
  </si>
  <si>
    <t>演示平面截圆锥所得的圆锥曲线</t>
  </si>
  <si>
    <t>凸凹多面体模型</t>
  </si>
  <si>
    <t>塑料制品  展示凹凸多面体的形状</t>
  </si>
  <si>
    <t>平摆线形成模型</t>
  </si>
  <si>
    <t>依定义画平摆线</t>
  </si>
  <si>
    <t>渐开线形成模型</t>
  </si>
  <si>
    <t>尺寸≥400*600mm，长度400mm带磁性直尺一个，直径100mm磁性圆片一个，依定义画渐开线</t>
  </si>
  <si>
    <t>数学史资料图</t>
  </si>
  <si>
    <t>展示中外数学史上的重要人物和主要成果</t>
  </si>
  <si>
    <t>球面几何教学挂图</t>
  </si>
  <si>
    <t>对开 铜版纸</t>
  </si>
  <si>
    <t>对称与群教学挂图</t>
  </si>
  <si>
    <t>数学教学辅助软件(超级画板)</t>
  </si>
  <si>
    <t>动态几何作图、动态图形变换、函数图像绘制、动态测量与计算、嵌套测量、数值计算、符号运算、编程环境、动态模拟随机事件、平面几何自动推理、宏与迭代、动作控制与演示、中文菜单显示（Z+Z）</t>
  </si>
  <si>
    <t>球面几何教学素材库</t>
  </si>
  <si>
    <t>软件  CD</t>
  </si>
  <si>
    <t>高中物理</t>
  </si>
  <si>
    <t>900mm×600mm，双面 1. 钢制双面黑板，书写面为镀锌冷轧钢板制造，中间为人造板，并与金属板粘结牢固，边框采用铝制材料四周镶边。2. 美观、精致、洁美、牢固。无镜面反光，色泽均匀，书写流畅。3. 允许用绿白两用黑板代替。4. 使用普通或无尘粉笔时，应手感流畅、充实，笔迹清晰，经反复擦试无明显遗留粉笔痕迹。5.尺寸及要求:不小于900mm×600mm，双面，黑板提手在长边边框中间安装牢靠，挂起或提拿时无明显歪斜。</t>
  </si>
  <si>
    <t>1． 产品为手持式打孔器。要求用优质钢材制造。2． 空心结构，一端带柄，一端有刃，刃口平整、锋利。每组4支，其外径分别为12mm、10mm、8mm、6mm。并配一支带柄金属通扦。3． 空管与手柄焊接牢固，使用中不得脱柄。</t>
  </si>
  <si>
    <t>直联泵(直联高速旋片式真空泵)</t>
  </si>
  <si>
    <t>单相采用旋片式油封单级泵。抽气速率：1 I/S ，极限压力：6 Pa ，电机功率：120 W ，进气口径：Φ15mm ,外形尺寸不小于280mm×150mm×200mm</t>
  </si>
  <si>
    <t>脚踏式或手持式</t>
  </si>
  <si>
    <t>尺寸：φ30mm×340mm×114mm，气筒长：200mm 。内径：φ22.5mm。吸气咀外径：φ9mm。极限抽气压力：≤6.7×103Pa(50mmHg)。</t>
  </si>
  <si>
    <t>尺寸：φ30mm×340mm×114mm，气筒长：200mm 。内径：φ22.5mm。打气咀外径：φ9mm。最低打气压力：≥2.9×105Pa(3Kgf/cm2)。产品应符合SB/T10205《打气筒》的要求。</t>
  </si>
  <si>
    <t>1. 仪器由抽气盘，钟罩，电铃,、橡胶密封圈等组成。2. 抽气盘直径不小于150mm，极限抽气压力≤6.7×103Pa。3. 塑料罩的外形端正、厚度均匀、内外表面要清洁，尺寸在公差范围内、密封性良好。4. 塑料罩要充分消除内应力，应无气泡、无明显的麻点、擦痕。5. 在规定的使用期限范围内，真空度在压力表显示应保持稳定。6. 塑料件底座表面应平整、无溶迹、缩迹，不许有气泡、烧粉和夹生现象，修整的边沿不得有变形、破边、凹凸不平缺陷。</t>
  </si>
  <si>
    <t>吹风机</t>
  </si>
  <si>
    <t>用做小型气源，可稳定供给弹簧振子工作</t>
  </si>
  <si>
    <t xml:space="preserve">1． 规格：680mm×460mm×800mm。
2． 仪器车应分为2层，层间距不小于300mm。
3． 车架用直径不小于φ20mm、壁厚不小于1mm的钢管制成，架高不低于800mm。
4． 车架脚安装有不小于φ80mm、厚20mm转动灵活的万向轮。
5． 车隔板为不薄于1mm的铁板制成，四周安装有30mm的挡板。
6． 整车安装好后应载重50Kg，应运行平稳，不得变形、摇晃、松动。
</t>
  </si>
  <si>
    <t>1． 规格：680mm×460mm×800mm。2． 仪器车应分为2层，层间距不小于300mm。3． 车架用直径不小于φ25mm、壁厚不小于1mm的不锈钢管制成，架高不低于800mm。4． 车架脚安装有不小于φ80mm、厚20mm转动灵活的万向轮。5． 车隔板为不薄于1mm的不锈铁板制成，四周安装有50mm的挡板，挡板边缘安装有橡胶带。6． 整车安装好后应载重50Kg，应运行平稳，不得变形、摇晃、松动。</t>
  </si>
  <si>
    <t xml:space="preserve">1.启动开关为“常开式”开关。
2.外壳应使用非铁磁性材料。
3.充磁线圈的轴向长度不小于80mm.
4.绝缘电阻大于20MΩ。
5.其他应符合JY/T0396-2007《充磁器》等有关标准条款的规定。 
</t>
  </si>
  <si>
    <t>部件名称：技术规格。放大倍数：40X-640X；观察镜筒：单目，45°倾斜，360°旋转；目镜：广角WF10X/16mm，广角WF16X；物镜：消色差物镜4X、10X、40X（弹）；转换器：三孔内倾；载物台：可移动平台，切片夹大小Φ组90mm，四周移动范围6mm；调焦机构：粗微动不同轴，粗调10mm，微调1.8册；聚光镜：毛玻璃，单透镜；光源：LED冷光源，1W，可充电，亮度可调；电源：外置电子稳压变压器。包装：泡沫+纸箱</t>
  </si>
  <si>
    <t>铜制。１.结构为座式；２.有壶体、预燃杯、壶咀、喷管、火苗调节杆等部分；３.壶体容积不得小于300ml，使用时，在预燃杯中倒入约2/3杯的酒精时，预燃杯中酒精燃烧约40秒钟，喷管立即喷火，预燃杯酒精燃烧完毕，喷管喷火不应停止；４.壶体焊缝紧密，强度足够，不得漏洒酒精和漏气；５.喷管各焊接处用银铜料焊接，不得因喷火燃烧而熔化焊接处。</t>
  </si>
  <si>
    <t>100ml</t>
  </si>
  <si>
    <t xml:space="preserve">1． 产品由透明塑料制成。
2． 外表尺寸：φ100×300mm，壁厚≥2mm。
3． 产品口部圆正，底部平整，表面无凹凸不平现象，无擦伤、划痕、裂缝，透明度好。
</t>
  </si>
  <si>
    <t>透明水槽</t>
  </si>
  <si>
    <t xml:space="preserve">1． 产品由透明塑料制成。
2． 外表尺寸：300mm×300mm×150mm,壁厚≥2mm。
3． 产品口部方正，底部平整，表面无凹凸不平现象，无擦伤、划痕、裂缝，透明度好。
</t>
  </si>
  <si>
    <t>支架</t>
  </si>
  <si>
    <t>由底座、立柱及九个夹持附件组成。底座：铸铁制三足座。中心有一个垂直于支面的圆孔，内径12mm，侧面有一个制紧螺丝。三足座的足端上面削成平面，在需要时，可以用固定卡把底座夹紧在实验桌边，以防倾倒。立柱：由A、B两支组成，A立柱长700mm、直径12mm，可以插入底座的圆孔里，用制紧螺旋紧固。A柱一端有阴螺纹，可以旋紧在固定卡上，也可以与立柱B连接成一根1200mm的支杆。B立柱长500mm、直径12mm，一端有阳螺纹，需要时可与A立柱连接起来。持夹附件：垂直夹（2件），附有制紧螺旋。平行夹（1件），附有制紧螺旋。万向夹（1件），附有制紧螺旋。烧瓶夹（1件），菱形的铁夹。夹口的扁平部分刻有条纹，可以夹持导线或厚度不大于15mm的扁平物体。绝缘杆（1件），由直径12mm的铁支杆和直径14mm的绝缘杆连接而成。在绝缘杆部分装有两个接线柱。固定卡（1件），开口的铸铁夹具，一端有一个可上下调节的螺旋装置。吊钩（2件），装有金属小钩和制紧螺旋的铁管套。烧瓶架（1件），开口的铸铁圆环。</t>
  </si>
  <si>
    <t>㈠适用范围、型号规格：1. 适用于中学物理、化学、生物和小学科学实验教学用。2. 型号规格：J1102型。㈡技术要求：1. 方座支架附烧瓶夹一只，大小铁环各一只，垂直夹二只，平行夹一只；2. 底座尺寸不小于210×135mm，表面平整、喷塑；立杆直径不小于12mm,长不小于600mm,表面镀铬，一端有M10×18mm螺纹。；3. 大铁环内径90mm,柄长105mm。小铁环内径50mm，柄长125mm.。圆环开口中心线与环柄呈120°夹角，开口宽约20mm；4. 烧瓶夹夹口材料厚度不小于2mm，宽度不小于22mm，夹口内贴绒布缓压层；5. 垂直夹、平行夹夹体为S形，顶部有M6紧固螺钉，夹持直径范围为6mm～14mm；6. 底座放置平稳，支承夹持可靠，立杆与底座间的垂直度不大于3mm，铁环组装后与立杆垂直，垂直度不大于4mm；7. 其它符合JY0393-2007第4章有关规定。</t>
  </si>
  <si>
    <t>物理实验室通用仪器，可组装成垂直、平行、吊挂、夹持、放置等多种实验支架。立杆两支分别不小于450mm，650mm,应符合JY/T 0393—2007的规定。</t>
  </si>
  <si>
    <t xml:space="preserve">1． 产品由载物台、下底座、升降机构、摇手柄等组成。
2． 载物台尺寸不小于150×150mm、下底板尺寸不小于180×180mm，用金属制成，外表喷塑。
3． 升降范围：不小于150mm，载重量不小于10Kg。
4． 摇手柄摇动过程中应灵活轻便无阻滞。
5． 台面加载10Kg重物，在全程升降过程中应保持水平，所载重物无晃动、无倾斜、下滑现象
</t>
  </si>
  <si>
    <t xml:space="preserve">1. 采用碳钢或φ6mm冷拉钢材造，三脚均布，高度不小于156mm，三脚内接圆直径不小于120mm。
2. 上支承环平整，直径&gt;80mm。
3. 三支撑脚与圆环间焊接牢靠，分布均匀，焊点光滑、平稳，三脚及支承环钢材直径不小于6mm，表面经酸洗，磷化后喷塑或喷黑色防锈、耐热强化漆。
4. 表面不应有明显的凹痕、裂缝、变形等缺陷；表面涂镀层应均匀，不应起泡、龟裂、脱落和磨损；不应有锈蚀及其他机械损伤。
</t>
  </si>
  <si>
    <t>电源</t>
  </si>
  <si>
    <t>高中学生电源</t>
  </si>
  <si>
    <t>交流：2～16V/3A，每2V 一档直流稳压：2～16V/2A，每2V 一档</t>
  </si>
  <si>
    <t>高中教学电源</t>
  </si>
  <si>
    <t>交流：2V～24V，每2V一挡，2V～6V/12A，8V～12V/6A,14V～24V/3A；    直流稳压：1V～25V分挡连续可调，2V～6V/6A，8V～12V/4A,14V～24V/2A；40A、8s自动关断</t>
  </si>
  <si>
    <t xml:space="preserve">1． 额定电压：6V。
2． 额定容量：15Ah。
3． 蓄电池由3个额定电压为2V的单体蓄电池组成，结构采用阀控密封式结构，免维护式。
4． 蓄电池外观不得有裂纹及明显变形，且标志清楚
</t>
  </si>
  <si>
    <t>2kVA  1. 输入电压：交流220V 50HZ。  2. 输出电压：交流0~250V、连续可调。  3. 最大输出电流：8A。  4. 额定功率：2KVA。  5. 绝缘电阻：电源进线端和电压输出端与机壳绝缘电阻≥20M。  6. 空载电流：应小于0.2A。7．电压试验：仪器电源进线端和电压输出与机壳间Q给试验电压，带保护接地端子为15KV，不带保护接地端子的为3KV,漏电流输出不小于5MA,试验电压保持1分钟，不应出现飞弧击穿现象。  8. 产品应能适应环境温度为－40~60C,环境湿度为50C90%RH的运输和贮存。</t>
  </si>
  <si>
    <t>1.电源适应性：供电电压在AC220V±10%范围内，其工作特性不变。2.功耗：≤30W 3.放电距离：电子感应圈在正常工作状态下，供电电压在AC220V时，二极间最大放电距离≥30mm。4.电子感应圈在正常工作状态下，连续工作时间≥30min。5.高压输出端采用带护套插座。</t>
  </si>
  <si>
    <t>直流高压电源</t>
  </si>
  <si>
    <t>输出电压：250V、300V、600V、1000V、1200V、1500V             
纹波电压：≤0.5V                                             输出电流：≥0.1A(250V、300V时)，                                                                                                                                      ≥0.05A(600V、1000V、1200V、1500V时)；有过载保护</t>
  </si>
  <si>
    <t>电子起电机</t>
  </si>
  <si>
    <t>输入DC6V，输出电压范围-17.5 kV～+17.5 kV，短路电流不大于500μA</t>
  </si>
  <si>
    <t>教学用铅酸蓄电池充电器</t>
  </si>
  <si>
    <t>测量</t>
  </si>
  <si>
    <t>长度</t>
  </si>
  <si>
    <t xml:space="preserve">1． 用木材制作，表面平整、挺直、无毛刺。木材材质应无节疤、无裂纹、无伤痕，并经过脱脂干燥处理，含水率≤18％。
2． 尺身印有黑色刻线和数字，最小刻度为1毫米，每5厘米为一大格，每10厘米的刻线上标有数字，有mm、cm、dm、m四种单位。
3． 漆层平整清洁、色调美观、厚薄均匀、有足够的附着力，在主要表面上不得有流挂、针孔、气泡等缺陷。
4． 刻线和数字排列整齐端正，刻线粗细一致。
5． 米尺的外形尺寸：1000mm×25mm×8mm
</t>
  </si>
  <si>
    <t>不锈钢制，600×40×1mm，刻度标记到毫米。执行QB/T 2443-1999，J00002</t>
  </si>
  <si>
    <t>１.由尺带、尺盒组成,量程为0－5000mm；２.最小刻度值为１mm，每厘米处的刻线是毫米刻线长的２倍并标有相应数字，刻线均匀、清晰； ３.１m长示值允差≤±0.8mm，0.01m长示值允差≤±０.３mm； ４. 尺带由不锈钢制成，弹性适宜，进出灵活，有止动装置。尺盒可为金属或塑料制成。</t>
  </si>
  <si>
    <t>由主尺和附在主尺上能滑动的游标两部分构成。有两副活动量爪，分别是内测量爪和外测量爪。150mm，0.05mm。</t>
  </si>
  <si>
    <t>规格为25mm,0.01mm。执行GB/T 1216</t>
  </si>
  <si>
    <t>数显游标卡尺</t>
  </si>
  <si>
    <t>以数字显示测量示值的长度。分辨率为0.01mm，允许误差为±0.03mm/150mm。数显游标卡尺读数直观清晰、测量效率高。</t>
  </si>
  <si>
    <t>质量</t>
  </si>
  <si>
    <t>1． 最大称量500g，分度值20m g。 2.  砝码组合的总质量（包括标尺计量值）应不小于天平的最大秤量。 2． 冲压件及铸件表面应光洁平整，不应有毛刺、锋棱、裂纹和显见砂眼。 3． 电镀件的镀层应色泽均匀，不应有露底和显见的麻点、水迹、擦伤等缺陷。 4． 油漆件表面应平整光滑，色泽均匀，不应有露底、起泡、挂漆、擦伤等缺陷。 5． 其它性能指标应符合GB/T4168－92 的有关规定。</t>
  </si>
  <si>
    <t xml:space="preserve"> 一、范围、规格：  1. 用于中学物理实验分组用学生天平。  2. 最大载荷：200克、所配砝码为4等。  3. 标称分度值：20mg。 二、技术要求： 1. 学生天平的计量性能指标： 1.1 示值变动性允差不大于1分度； 1.2 左盘与右盘，空载与全载分度值之差不大于1/3最大实际分度值； 1.3 不等臂允差不大于3分度； 1.4 骑码标尺称量允差不大于1分度。  2. 学生天平的其他性能指标应符合JY 104第2章有关要求。  3. 砝码组合及质量允差应符合JY 104第2.14条有关要求。  4. 砝码应符合 JY 104有关要求。</t>
  </si>
  <si>
    <t>1． 最大称量200g，分度值0.2 g。 2． 秤量允许误差为±0.5d(分度值)。 3． 砝码组合的总质量（包括标尺计量值）应不小于天平的最大秤量。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t>
  </si>
  <si>
    <t>1． 最大称量500g，分度值0.5 g。 2． 秤量允许误差为±0.5d(分度值)。 3． 砝码组合的总质量（包括标尺计量值）应不小于天平的最大秤量。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t>
  </si>
  <si>
    <t>100g，0.01g计量仪器，最大称量：100g，0.01g。</t>
  </si>
  <si>
    <t>1000g,0.1g计量仪器，最大称量：1000g,0.1g</t>
  </si>
  <si>
    <t>指针式体重计</t>
  </si>
  <si>
    <t>0～160kg，500g</t>
  </si>
  <si>
    <t>2g×3，5g×2，10g×2，20g×2，50g×2，100g×2，200g×3，5g×1 金属槽码盘和10g×1 金属槽码盘</t>
  </si>
  <si>
    <t>时间</t>
  </si>
  <si>
    <t>电火花计时器</t>
  </si>
  <si>
    <t>单频率：0.02s，火花距离不小于10mm，平均电流不大于0.5mA</t>
  </si>
  <si>
    <t>多频率</t>
  </si>
  <si>
    <t>电磁打点计时器</t>
  </si>
  <si>
    <t>纸带；复写纸片；两根导线；低压交流电源；刻度尺</t>
  </si>
  <si>
    <t>数字计时器</t>
  </si>
  <si>
    <t>四位及以上，数据存贮，显示：10 个挡光间隔时间、10 周振动、n 次振动时间总和、加速度计时三个时间、自由落体时间不少于二个、二路光电门分别计二个挡光时间(对碰、追碰)，有光电门接口和电磁铁接口，统一接口</t>
  </si>
  <si>
    <t>频闪光源</t>
  </si>
  <si>
    <t>25Hz，50Hz，100Hz</t>
  </si>
  <si>
    <t>温度</t>
  </si>
  <si>
    <t>数字温度计</t>
  </si>
  <si>
    <t>集成温度传感器，-50℃～+150℃，  分辩率0.1℃</t>
  </si>
  <si>
    <t>数字显示</t>
  </si>
  <si>
    <t>红外人体表面温度快速筛选仪</t>
  </si>
  <si>
    <t>手枪式，利用红外线能准确测量人体表面温度，液晶屏精确显示</t>
  </si>
  <si>
    <t>力</t>
  </si>
  <si>
    <t>10N由方形弹簧盒（带刻板）、弹簧、提环、挂钩、指针等组成。零点可调。量程：0～10N。产品应符合JY0127-91《教学测力计》的要求</t>
  </si>
  <si>
    <t>5N由方形弹簧盒（带刻板）、弹簧、提环、挂钩、指针等组成。零点可调。量程：0～5N。产品应符合JY0127-91《教学测力计》的要求。</t>
  </si>
  <si>
    <t>2.5N由方形弹簧盒（带刻板）、弹簧、提环、挂钩、指针等组成。零点可调。量程：0～2.5N。产品应符合JY0127-92《教学测力计》的要求。</t>
  </si>
  <si>
    <t>1N，分度值0.02N由方形弹簧盒（带刻板）、弹簧、提环、挂钩、指针等组成。零点可调。量程：0～1N。产品应符合JY0127-92《教学测力计》的要求。</t>
  </si>
  <si>
    <t xml:space="preserve">1． 由外筒、内管、弹簧、端盖、提环、挂钩等组成。零点可调。
2． 量程：0～5N（牛顿）。
3． 分度值为量程的1／50，零点平均示差不大于1／4分度，任一点的平均示差不大于1个分度，任一点的重复称量的最大示差不大于1／2分度。
4． 产品应符合JY0127-91《教学测力计》的要求。
</t>
  </si>
  <si>
    <t>一、适用范围、规格：  1. 中学物理教学和实验中测量拉力和压力。  2. 量程：10N，分度值：0.2N。二、技术要求：  1. 拉力测力计由耐疲劳弹簧、指针、调节器、小勾、承压台和分度板等构成。  2. 量程：10N，分度值：0.2N。二、技术要求：  1. 拉力测力计由耐疲劳弹簧、指针、调节器、小勾、承压台和分度板等构成。  2. 材料用工程塑料或不小于0.5mm的金属薄板制成，  3. 外形尺寸约220mm×30mm×20mm。  4. 拉压测力计零点平均示差不大于1/4分度。  5. 测力计任一点的平均示差不大于1/2个分度。  6. 测力计任一点的重复称量的最大示差不大于1/4分度。  7. 其它技术要求参照JY 0127执行。    8. 安全、结构、外观应符合JY 0001第5、6、7的有关要求执行</t>
  </si>
  <si>
    <t xml:space="preserve">一、适用范围、规格：  1. 物理教学演示实验用。  2. 测量范围：双向10N。二、技术要求：  1. 双向测力计主要由左右对称的标尺、拉压弹簧、指针架、拉杆、托架、挂钩、限拉片等组成。  2. 最大测量范围10N，最小分度值0.5N。零点平均示差不大于1/4分度，测力计任一点平均示差不大于1/2分度，任一点的重复称量最大示差不大于1/4分度。  3. 标尺由厚度≥1mm的铁皮制成。  4. 漆层附着牢固，不脱落，表面平整光滑、薄厚均匀，不应有剥落和露底。盘面刻度清晰，字迹清楚。  5. 测力计由工程塑料或金属材料制成，测力计两端挂钩，其材料应符合JY 0001中的7.4和7.7条的要求。  6. 其它技术要求应符合JY 0127的有关规定。  7. 结构、外观应符合JY 0001第6、7的有关要求执行。    </t>
  </si>
  <si>
    <t>演示数字测力计</t>
  </si>
  <si>
    <t>量程2N，分辨率0.001N，误差≤0.2%满量程±1/2字，有调零、内置校准、记忆(能显示稳定值)功能，数字尺寸≥2.5cm×4cm</t>
  </si>
  <si>
    <t>学生数字测力计</t>
  </si>
  <si>
    <t>量程2N，分辨率0.001N，误差≤0.2%满量程±1/2字，有调零、内置校准、记忆(能显示稳定值)功能</t>
  </si>
  <si>
    <t>电</t>
  </si>
  <si>
    <t>高中数字演示电表</t>
  </si>
  <si>
    <t>仪器采用前后（大、小）双面显示屏幕，能同时显示被测量程的数值。一、主要技术性能：1、直流电压测试：0～±2V、0～±20V、0～±200V、0～±1000V四挡，误差±1%。2、直流电流测试：0～±2mA、0～±20mA、0～±200mA、0～±2000mA四档，误差±1%（其中2000mA误差±1.5%）。3、检流计：±2000μA，误差±1.5%。4、电阻测试：0～2KΩ、0～20KΩ、0～200KΩ、0～2000KΩ四档，误差±1%。5、工作环境及其他：使用环境、温度0℃～40℃，相对湿度45%～7</t>
  </si>
  <si>
    <t>2.5级，量程0.6A，3A</t>
  </si>
  <si>
    <t>2.5级，量程200μA</t>
  </si>
  <si>
    <t>2.5级，量程3V，15V</t>
  </si>
  <si>
    <t>1、不低于2.5级2、外壳为胶木制，成型美观光滑，上有三个调节旋钮和四个接线柱孔3、指针灵活，测量准确，表面清晰，分格均匀4、配测笔一套。可测量范围：交流电压：0-10-50-250-1000V，2500V直流电压：0-2.5-10-50-250-1000V2500V直流电流：0.05-0.5-5-50-500mA电阻：0-1Ω-10Ω-100Ω-1KΩ-10KΩ</t>
  </si>
  <si>
    <t>数字式，3-1/2位，电压﹑电流﹑电阻﹑温度测试﹑电容﹑二极管测试</t>
  </si>
  <si>
    <t>数字式，4-1/2位，电压﹑电流﹑电阻﹑温度测试﹑频率测试﹑电容﹑二极管测试</t>
  </si>
  <si>
    <t>交流电流表</t>
  </si>
  <si>
    <t>2.5级，量程500mA、100mA</t>
  </si>
  <si>
    <t>演示电流电压表</t>
  </si>
  <si>
    <t>2.5级，电流量程直流、交流5A，直流电压、交流电压10V</t>
  </si>
  <si>
    <t>演示微电流电阻表</t>
  </si>
  <si>
    <t>电流0.5-2.5A，电阻挡</t>
  </si>
  <si>
    <t>DC 5MHz，扫描范围：10Hz～100KHz</t>
  </si>
  <si>
    <t>学生示波器</t>
  </si>
  <si>
    <t>DC 2MHz，扫描范围：10Hz～100KHz</t>
  </si>
  <si>
    <t>示波器</t>
  </si>
  <si>
    <t>通用二踪。采样频率不低于20MHz</t>
  </si>
  <si>
    <t>电阻箱</t>
  </si>
  <si>
    <t>四位9999Ω，0.5级，仪器采用胶木密封结构，电阻变换方式为开关式，所有电阻均用高稳定的漆包锰铜丝以无感方式绕于高频瓷管上，电阻制式为1：2：2：2：2。二、主要性能：1、准确等级0.5级；2、阻值范围0～9999.9欧姆，3、零位电阻小于0.04欧姆；4、电路对外壳的金属部分之行绝缘电阻大于20M欧姆。</t>
  </si>
  <si>
    <t>六位，六位99999.9Ω，0.1级。电学实验仪器，采用胶木封闭结构，变换方式为旋钮开关形式。技术参数：1、准确度等级：1级；2、阻值可调范围：0～9.99Ω最小步进值为0.01Ω；3、使用温度：0～40℃；4、零位电阻：0.035Ω；5、参考功率：1W；</t>
  </si>
  <si>
    <t>携式直流单双臂电桥</t>
  </si>
  <si>
    <t xml:space="preserve">主要由比例臂、比较臂、放大器、指零及电源等组合而成。比较臂由4个十进盘组成，最大可调11110欧。最小步进为1欧。  </t>
  </si>
  <si>
    <t>微电流放大器</t>
  </si>
  <si>
    <t>1、放大器工作允许使用的电压范围：直流单电源2.70V-3.30V；2、放大器放大倍数：反馈电阻比值为75-800倍，连续可调；3、放大器调零范围：不小于正，负量程的1/10；4、放大器零点漂移：不大于20Ua；5、放大器在输入端短路时，电流表指针可调到中心位置；6、静态电流：1mA</t>
  </si>
  <si>
    <t>虚拟电子测试仪器系统</t>
  </si>
  <si>
    <t>示波器、信号源、频率计等</t>
  </si>
  <si>
    <t>其它</t>
  </si>
  <si>
    <t>指针式。测量范围湿度：10～95% 温度：-10～60℃ ，分辨率：0.1 准确度 ，湿度：2.5%±1%RH ，温度：±0.5℃</t>
  </si>
  <si>
    <t>空盒气压表</t>
  </si>
  <si>
    <t xml:space="preserve">1． 量程范围80-106 Kpa，分度值0.25 Kpa，气压计示值误差最大不超过0.25Kpa。
2． 在整个量程范围内，增减气压后，指针回复原位误差不大于0.25Kpa。
3． 空盒表面应光洁，无碰伤、划伤，焊接处无缝隙，漏气等缺陷。
4． 空盒中心与拉杆应同轴，多膜盒垂直放置，各膜盒连接牢固、互相平行。
5． 刻度盘表面应平整，无划伤，刻线和数字均匀清晰，可见度好。
6． 指针应平直，以轴心孔为支点，二端平衡，指针与刻度盘表面平行。在全量程范围内指针应盖住短线四分这一到四分之三，指针安装在刻度盘中心位置。
7． 指针应有微调机构。指针应转动灵活、平稳，不得有跳动现象。
8． 空盒气压计向任何方向倾斜90°时，轻击表壳，指针改变不大于1/2分度值。
9． 玻璃罩与底座接合处应密封良好，打气至最大值或抽气至最小值，折叠皮管，停两分钟，指针移动不大于1/2分度值。
</t>
  </si>
  <si>
    <t>露点测定器</t>
  </si>
  <si>
    <t>测量范围：露点-80～+60℃（支持ppmv等）  露点精度：测试精度优于±0.5℃（在一定量程内）  （当露点温度低于0℃，传感器输出为霜点）  响应时间：63％(90％)      +20→-20℃   Td   5s[45s]     -20→-60℃   Td   10s[240s]</t>
  </si>
  <si>
    <t>量角器(圆等分器)</t>
  </si>
  <si>
    <t>半圆直径不小于190mm</t>
  </si>
  <si>
    <t>专用仪器</t>
  </si>
  <si>
    <t>力学</t>
  </si>
  <si>
    <t>钢球、弹簧钢片、支架、底座、铁片或塑料片等部分组成。钢球直径不小于φ20ｍｍ。弹片由厚0.5－0.75ｍｍ弹簧钢制成，表面防锈处理。立柱高不低于100ｍｍ,柱端有盛球的碗， 碗口直径不小于φ20ｍｍ。铁片（塑料片）尺寸应不小于50ｍｍ×30ｍｍ，中心有盲孔。</t>
  </si>
  <si>
    <t>执行JY40标准由磨擦板和磨擦块组成。磨擦板外形尺寸不小于500mm×50mm×10mm。磨擦块外形尺寸不小于100mm×40mm×30mm。上面有两个砝码孔，端面中心有挂钩。</t>
  </si>
  <si>
    <t>1．由钢丝绕成的螺旋弹簧3种一组组成；2.种螺旋弹簧拉力限量分别为：2N，1N，0.5N；3.表面镀镍防护，弹簧上端为园环，下端有三角片，杆勾，指针组成。</t>
  </si>
  <si>
    <t>1．由钢丝绕成的螺旋弹簧3种一组组成；2.种螺旋弹簧拉力限量分别为：3N，5N，；3.表面镀镍防护，弹簧上端为园环，下端有三角片，杆勾，指针组成。</t>
  </si>
  <si>
    <t>≥36×10×10cm 重量：422g</t>
  </si>
  <si>
    <t>摩擦力演示器</t>
  </si>
  <si>
    <t>1、滑板长度：550mm。2、测力计：0～200g，(0～2N)。3、滑块：100×45×50mm3，两面不同摩擦系数。4、滚动块：直径&gt;60mm。5、加重块：50g。6、外形尺寸：550×85×410mm</t>
  </si>
  <si>
    <t>微小形变演示器</t>
  </si>
  <si>
    <t>仪器利用光杠杆原理，用于演示物体微小形变形象，由二个平面镜、一个白屏、三个支座光源等组成。</t>
  </si>
  <si>
    <t>力的合成分解演示器</t>
  </si>
  <si>
    <t>1.产品主要由面板、支架、动滑轮、底座、槽码、角度器等组成。2. 面板用厚度不小于1mm钢板制成，外形尺寸不小于600×400（mm），表面涂黑板漆，无明显变形，可折叠。3. 支架用厚度不小于1.5mm钢板制成，尺寸不小于350×150mm，有足够的稳度和强度，表面涂漆。4. 动滑轮轮片为铝质，直径约30mm，转动灵活，可在面板的弧形槽上移动从而改变角度。5. 槽码5只，钢质，质量分别为：5±0.1g 1只，10±0.2g，1只，25±0.4g，2只，50±0.5g，1只</t>
  </si>
  <si>
    <t>支杆定滑轮和桌边夹组</t>
  </si>
  <si>
    <t>产品主要由单滑轮三套、桌边夹三套、支杆三根、铁环三个、尼龙线三根组成。该产品的支架高度可任意调节，主要技术参数：滑轮直径；φ40×7.5mm；支杆高度可调范围：≮90mm；桌边夹锁紧厚度：≮40mm；尼龙线长度：≥1000mm。</t>
  </si>
  <si>
    <t>高中静力学演示教具</t>
  </si>
  <si>
    <t xml:space="preserve"> 由塑料4块地板、滑轮、三角型支架、带刻度的圆盘等组成，可完成高中静力学的所有试验。内用珍珠棉定位包装，外箱木质，并佩戴提手，提手内部为材质钢外用pvc塑料包括及卡锁</t>
  </si>
  <si>
    <t>高中力学演示板</t>
  </si>
  <si>
    <t>双向测力计2个、压簧2只（φ1mm弹簧钢丝绕制，φ11×72mm，圈数：15）、量角器1只（0～90°）、加长杆4支（塑料杆，φ8.5×150mm及φ8.5×100mm各2支）、销钉6只（塑料,φ4.2×13.5mm）、接线叉2支、接插头2支、接钩2只、力矩盘1个（ABS材质，φ270×16.5mm）、小车2个(金属，58×32×31mm）、车钩4只、大滑轮2只（塑料制，φ127×16mm，带金属轴）、小滑轮4只（塑料制，φ68×15mm，带金属轴）、平直导轨1支（铝合金型材，导轨宽20mm，长530mm）、惯性块2块（金属，55×16×12mm）、重锤1只（铜制，φ8×12mm，附锤线1.5m）、双向插头2只（含簧片）、滑轮联杆2支（φ4mm金属杆）、滑轮挂钩2支（φ4mm金属杆）、支承杆6支（金属，φ4×80mm）、调节杆2支（φ4mm金属杆）、钢丝挂钩10支（φ1.2mm钢丝制作，S型）、钢丝卡环4只（φ1.2mm钢丝制作）、色圈4片（红色，PVC片，φ23×1.2mm）、拉簧2只（φ1.2mm弹簧钢丝绕制，φ14×97mm）、实验多孔底板4块（ABS材质，360×240×20mm、96孔，孔径φ6mm）、直角支板4只（ABS材质，带调节螺栓，两条直角边长度为120mm、98mm）、紧固销10只（塑料，φ7×24mm）、小接插座20只（塑料，φ6×14mm）、吊环4只（塑料）、细绳5米。</t>
  </si>
  <si>
    <t xml:space="preserve"> 滚摆摆体（摆轮和摆轴）、悬线、支柱、横梁和底座组成,其它要求应符合JY/T 0392</t>
  </si>
  <si>
    <t>底座≥28*11CM；钢球直径25mm，铝合金材料和塑料</t>
  </si>
  <si>
    <t>1． 产品由机座、主动轮（附摇柄）和从动轮等组成。
2． 外形尺寸：约550×240×150mm。
3． 机座材料为铸铁，配有橡胶脚，平放、立放均平稳可靠。
4． 主动轮直径为Φ240mm，从动轮直径为Φ40mm。
5． 主动轮和从动轮转动应灵活、平稳，转动时皮带不得脱落。
6． 各部件均应作防锈处理。
7． 产品应符合JY220-87《手摇离心转台》的要求。</t>
  </si>
  <si>
    <t>电动离心转台</t>
  </si>
  <si>
    <t>可调速</t>
  </si>
  <si>
    <t>毛钱管(牛顿管)</t>
  </si>
  <si>
    <t>玻璃材质，带释放装置</t>
  </si>
  <si>
    <t>伽利略理想斜面演示器</t>
  </si>
  <si>
    <t>长度不小于1200mm，一端高度可连续升降，连接曲面光滑</t>
  </si>
  <si>
    <t>运动合成分解演示器</t>
  </si>
  <si>
    <t>可做匀速-匀速、匀速-匀加速运动合成</t>
  </si>
  <si>
    <t>演示轨道小车</t>
  </si>
  <si>
    <t>利用电火花计时，车拖纸带式，打点有效距离不小于900mm</t>
  </si>
  <si>
    <t>轨道小车</t>
  </si>
  <si>
    <t>车拖纸带打点式，打点有效距离不小于600mm</t>
  </si>
  <si>
    <t xml:space="preserve">轨道打点式，打点有效距离不小于600mm                    </t>
  </si>
  <si>
    <t>演示斜面小车</t>
  </si>
  <si>
    <t>1200mm</t>
  </si>
  <si>
    <t>斜面小车</t>
  </si>
  <si>
    <t>不小于1200mm</t>
  </si>
  <si>
    <t>气垫导轨</t>
  </si>
  <si>
    <t>小型气源</t>
  </si>
  <si>
    <t>气压不小于5kPa，低噪声</t>
  </si>
  <si>
    <t>自由落体实验仪</t>
  </si>
  <si>
    <t>用于进行定量研究物体在自由降落状态下的运动规律，符合高中新课改实验教学要求。</t>
  </si>
  <si>
    <t>牛顿第二定律演示仪</t>
  </si>
  <si>
    <t>1、轨道长度：2×1000mm。2、轨度间距：140mm。（上、下配置）3、小车质量：200±10g。4、轨道可倾斜方向：前、后、左、右。5、表面光洁度：轮廓平均算术偏差值≤3.2μm。6、配备块：10g，50g。7、工作环境：温 度：0～40℃。相对湿度：≤85%。8、外形尺寸：890×185×220mm3,其它要求应符合JY/T 0368</t>
  </si>
  <si>
    <t>牛顿第二定律实验仪</t>
  </si>
  <si>
    <t>反冲运动演示器</t>
  </si>
  <si>
    <t>有两种以上表现形式</t>
  </si>
  <si>
    <t>超重失重演示器</t>
  </si>
  <si>
    <t>记忆式</t>
  </si>
  <si>
    <t>超重，失重加速度可调</t>
  </si>
  <si>
    <t>动能势能演示器</t>
  </si>
  <si>
    <t>半定量实验</t>
  </si>
  <si>
    <t>平抛竖落仪</t>
  </si>
  <si>
    <t xml:space="preserve"> 用于高中物理教学中有关平抛物体和自由落体，同时落地的演示实验；结构：由底板、轴、角铁、圆窝、弹簧、扳机、转门、钢球、方孔、挡柱组成。</t>
  </si>
  <si>
    <t>平抛运动实验器</t>
  </si>
  <si>
    <t>仪器由平抛导轨，接球槽，重锤，调平螺栓，钢球，磁条，面板和底座组成，能准确的描绘出平抛物体运动的轨迹，测算出平抛物体的初速度</t>
  </si>
  <si>
    <t>平抛和碰撞实验器</t>
  </si>
  <si>
    <t xml:space="preserve"> 符合高中课改实验教学要求</t>
  </si>
  <si>
    <t>碰撞实验器</t>
  </si>
  <si>
    <t>技术性能：1、铁质底座（规格280*95*15mm），表层喷漆。2、轨道由铝合金制成，平直槽长≥60mm，在60mm范围内，不直度不大于0.1mm；3、轨道间距8.1mm±0.1mm；4、钢球直径17mm±1mm；5、胶木球直径17mm±1mm；6、钢球下落最大高度差≥100mm；7、支球管对转轴的转动惯性量≤2.4克*平方厘米。</t>
  </si>
  <si>
    <t>冲击摆实验器</t>
  </si>
  <si>
    <t>在课堂上直观的向孩子演示在冲力的作用下，受冲击力所产生的摆动。冲击力的大小，产生摆动幅度的不同。结合理论知识便于孩子掌握。</t>
  </si>
  <si>
    <t>运动频闪观测仪</t>
  </si>
  <si>
    <t>由计算机控制，频闪光源0-9999Hz连续可调，可实时观测运动物体图像。架上装有4路受计算机控制的电磁铁，可完成平抛碰撞、自由落体、匀加速、斜抛发射实验。由电脑捕捉生成轨迹并加以分析 频闪光源25Hz、50Hz，可实时观测运动物体图像</t>
  </si>
  <si>
    <t>二维空间—时间描迹仪</t>
  </si>
  <si>
    <t>同步计时打点描迹，悬浮式平抛</t>
  </si>
  <si>
    <t>向心力演示器</t>
  </si>
  <si>
    <t>数显， 采用红外线发射、接收模式，可显示转速、力的大小，转速0-300转可调。控制面板采用触摸按键，可修正数字误差。</t>
  </si>
  <si>
    <t>有平台</t>
  </si>
  <si>
    <t>向心力实验器</t>
  </si>
  <si>
    <t>要求应符合JY 0331</t>
  </si>
  <si>
    <t>凹凸桥演示器</t>
  </si>
  <si>
    <t>符合高中新课改实验教学要求。</t>
  </si>
  <si>
    <t>演示力矩盘</t>
  </si>
  <si>
    <t>1、力学仪器，分为F型分组力矩盘和Y型演示力矩盘；2、产品包括圆盘、轴、吊线(6根)组成；3、圆盘：F型平面度误差不大于2mm，正面有与轴心同心的圆圈。</t>
  </si>
  <si>
    <t>力矩盘</t>
  </si>
  <si>
    <t>由圆盘、轴、带线的空心销6个、立杆、三脚铸铁底座组成。</t>
  </si>
  <si>
    <t>动量传递演示器(碰撞球)</t>
  </si>
  <si>
    <t>5球，供演示物体相互作用时动量的传递。由铁管制成的长方形架子、调节器及五个质量和大小都相同的刚球组成。各个球都有径向小孔，以便用线悬挂起来。</t>
  </si>
  <si>
    <t>微重力实验装置</t>
  </si>
  <si>
    <t>自由落体坐标系和静止坐标系与计算机等配合使用，高速60帧以上摄像捕捉，可截取有效实验图像的播放，界面带测绘功能。外观尺寸不小于1800cm*65m*65cm，平台有效行程不小于100cm。</t>
  </si>
  <si>
    <t>振动和波、分子物理和热学</t>
  </si>
  <si>
    <t>1． 产品由单支音叉组成，附有共鸣箱和音叉槌。 2． 音叉频率分别为256Hz。 3． 音叉用钢材制成，叉股宽8.5mm，两支股内间距9mm，圆柄φ8mm，音叉全长约200mm。 4． 两叉股表面平整，叉股内侧平面与底部圆弧光滑相切，表面镀铬，并有F256频率标志。 5． 叉股厚5.5mm，两叉股的厚度差不大于0.05mm。 6． 频率误差F256不大于0.5Hz（20℃时）。 7． 音叉表面粗糙度，外侧面和两平面Ra最大允许值1.25μm，内侧面Ra最大允许值2.5μm。 8． 共鸣箱用东北松木或桐木制造，木材应经脱脂干燥处理，箱体无节疤和裂痕，箱内腔体积约为300×80×40mm3。 9． 共鸣箱的插座与音叉柄配合应紧密，音叉柄插入后无动摇现象。 10． 音叉槌用橡胶制造，球径约26mm，杆为木材或塑料，杆长约180mm。 11． 产品应符合JY227-87《F256音叉、F512音叉》的要求。</t>
  </si>
  <si>
    <t>1． 产品由单支音叉组成，附有共鸣箱和音叉槌。 2． 音叉频率分别为512Hz。 3． 音叉用钢材制成，叉股宽8.5mm，两支股内间距9mm，圆柄φ8mm，音叉全长约160mm。 4． 两叉股表面平整，叉股内侧平面与底部圆弧光滑相切，表面镀铬，并有F512频率标志。 5． 叉股厚5.5mm，两叉股的厚度差不大于0.05mm。 6． 频率误差不大于0.8Hz（20℃时）。 7． 音叉表面粗糙度，外侧面和两平面Ra最大允许值1.25μm，内侧面Ra最大允许值2.5μm。 8． 共鸣箱用东北松木或桐木制造，木材应经脱脂干燥处理，箱体无节疤和裂痕，箱内腔体积约为140×80×40mm3。 9． 共鸣箱的插座与音叉柄配合应紧密，音叉柄插入后无动摇现象。 10． 音叉槌用橡胶制造，球径约26mm，杆为木材或塑料，杆长约180mm。 11． 产品应符合JY227-87《F256音叉、F512音叉》的要求。</t>
  </si>
  <si>
    <t>一、适用范围、型号规格：  适用于中学物理实验教学用。二、技术要求：  1. 由支架、螺旋弹簧、振源及附件、连接杆和衬布等部件组成。  2. 工作条件：无风。  3. 支架应有足够的强度，表面经防锈处理。4. 振源。4.1 振子为柱体或球体金属件。表面镀铬，振子可在弹簧钢片上调整其高度。4.2 弹簧钢片应有足够的长度和钢度，表面防锈处理。通过改变振子位置，其频率可在2.5～3.3Hz范围内调整。  5. 螺旋弹簧需经防锈处理，在工作状态下应满足下表要求。弹簧工作长度 全长圈数 波速（mm/s） 波的传播可见距离100mm 200±10 不大于0.5 不少于2个单程；1250mm 230±10  ；1600mm 250±10  不少于1个单程。  6. 螺旋弹簧吊线结点应在一条直线上，且分布均匀。  7. 外观质量应符合JY 0001第6章的有关规定。</t>
  </si>
  <si>
    <t>共鸣法</t>
  </si>
  <si>
    <t>共振音叉</t>
  </si>
  <si>
    <t>440Hz</t>
  </si>
  <si>
    <t>纵横波演示器</t>
  </si>
  <si>
    <t>绳波演示器</t>
  </si>
  <si>
    <t>横波、行波、驻波、模拟偏振</t>
  </si>
  <si>
    <t>波动弹簧</t>
  </si>
  <si>
    <t>扁钢丝弹簧，外径不小于66mm，圈数不小于180，两端为90°弯折半圆</t>
  </si>
  <si>
    <t>波动演示器</t>
  </si>
  <si>
    <t>帘式</t>
  </si>
  <si>
    <t>发波水槽</t>
  </si>
  <si>
    <t>整机：185mm×235mm×210mm （长×宽×高）
观察窗：290mm×230mm （长×宽）
水槽：250mm×200mm×28mm （长×宽×深）
光源盒：210mm×120mm×45mm  上下调到幅度不小于390mm
频率调节器：190mm×70mm×30mm（长×宽×高）上下调动不小于 40mm</t>
  </si>
  <si>
    <t>电动波源带同步频闪光源</t>
  </si>
  <si>
    <t>弹簧振子</t>
  </si>
  <si>
    <t>气垫式</t>
  </si>
  <si>
    <t>水平式盒竖式</t>
  </si>
  <si>
    <t>弹簧振子振动图象描绘器</t>
  </si>
  <si>
    <t>自动稳定走纸</t>
  </si>
  <si>
    <t>简谐振动投影演示器</t>
  </si>
  <si>
    <t>1、工作电压DC14V，工作电流小于1A；2、观察点简谐振动的振幅：A=60±1mm；3、简谐振动的周期：2秒，可调范围：2±0.3秒；4、记录纸带的跑偏相对误差：ΔS＜2%；5、振动图线：测量点的位移值与理论值的相对误差：δmax＜5%</t>
  </si>
  <si>
    <t>匀速圆周运动投影器</t>
  </si>
  <si>
    <t>仪器采用全金属外壳，表层喷防静电漆；主要组成部分：1、机体，2、面板部分，3、电机及稳压调速系统，4、变速、函数转换、导向等机械传动系统，5、参考圆、投影指示、观察及描绘系统，6、单摆支架及摆球控制电磁铁部分，7、背板、接线柱及调速旋钮部分。</t>
  </si>
  <si>
    <t>单摆组</t>
  </si>
  <si>
    <t>5个摆球</t>
  </si>
  <si>
    <t>单摆振动图象演示器</t>
  </si>
  <si>
    <t>主要由底座、电动机、画板、画笔、摆锤、电磁铁、开关、减速机构和摆长调节器等组成。使用电源直流6V。画板为PVC硬片。</t>
  </si>
  <si>
    <t>单摆运动规律演示器</t>
  </si>
  <si>
    <t>光电门计时</t>
  </si>
  <si>
    <t>受迫振动和共振演示器</t>
  </si>
  <si>
    <t>改变策动摆摆长，可分别使5个摆长不同的单摆共振</t>
  </si>
  <si>
    <t>共振演示器</t>
  </si>
  <si>
    <t>弹簧振子，电动机驱动</t>
  </si>
  <si>
    <t>有挤压扳动器和刮削器</t>
  </si>
  <si>
    <t>不用硝化棉,其它要求应符合JY 137-82</t>
  </si>
  <si>
    <t>由铜、铁二种材料片铆合而成，长250mm，宽25mm，厚0.5mm，手持端为木柄。</t>
  </si>
  <si>
    <t>用热敏电阻演示</t>
  </si>
  <si>
    <t>纸盆扬声器</t>
  </si>
  <si>
    <t>直径不小于200mm，8Ω</t>
  </si>
  <si>
    <t>油膜实验器</t>
  </si>
  <si>
    <t>供学生做“油膜法”估测油酸分子大小的实验，由塑料盘、带平方厘米方格的透明板、网筛、油酸、专用粉、注射器等组成。塑料盘尺寸200*200mm.</t>
  </si>
  <si>
    <t>浸润和不浸润现象演示器</t>
  </si>
  <si>
    <t>用于高中物理教学中有关物体浸润和不浸润现象的演示实验。</t>
  </si>
  <si>
    <t>液体表面张力演示器</t>
  </si>
  <si>
    <t>为普通式液体表面张力演示器，由六种不同几何形状的金属丝弯接而成。有圆环框、凸圆环框、正四面体框、正六面体框、收缩框、双环框。</t>
  </si>
  <si>
    <t>液体表面张力实验器</t>
  </si>
  <si>
    <t>由盛液盒、不锈钢的长方形柜架、轻塑料管、钢丝圆环、细棉线等组成。</t>
  </si>
  <si>
    <t>毛细现象演示器</t>
  </si>
  <si>
    <t>由五根内径大小不同的玻璃毛细管和塑料盛液座组成，供教学中演示毛细现象用。</t>
  </si>
  <si>
    <t>伽尔顿板(道尔顿板)</t>
  </si>
  <si>
    <t>由一组斜面、控制器、钢钉列阵、弧形导轨、木框、狭槽、钢珠、闸门等组成。列阵间距10mm，狭槽个数19个，钢珠直径3mm。仪器用于宏观说明气体分子速率和统计规律。</t>
  </si>
  <si>
    <t>气体定律实验器</t>
  </si>
  <si>
    <t>由外管、活塞、固定夹、挂钩板、橡皮帽组成。外管和活塞采用优质玻璃注射器。实验误差不大于5%。</t>
  </si>
  <si>
    <t>玻意耳定律实验器</t>
  </si>
  <si>
    <t>供高中物理教学课堂演示用，用于验证玻意耳-马路特定律和理想气体状态方程。结构：由玻管、定容机构。固定架和体积标尺等主要部件组成，标尺采用金属材质一次成型。</t>
  </si>
  <si>
    <t>盖·吕萨克定律实验器</t>
  </si>
  <si>
    <t>用于验证一定质量的某种气体压强不变的情况下，其体积V与热力学温度成正比，即V-T图像；整体结构：由尺度板、玻璃管、橡皮塞、烧瓶、量筒组成，配合方座支架实验。</t>
  </si>
  <si>
    <t>气压模拟演示器</t>
  </si>
  <si>
    <t>用于模拟气体分子的运动，以解释气体压强的产生及气体定律等微观现象，电机转速可调，仪器工作电源电压：DC10V。产品主要由导向杆、配重块、透明筒、活动圆盘、塑料小球、振动板、底座、电机调速旋钮、电源接线柱、电源开关等组成。导向杆采用塑料管制作，尺寸为φ3×100mm，配重块为金属材料制作，尺寸为φ14×6mm，透明筒采用“372”材料制作，尺寸为φ100×130mm；活动圆盘采用泡沫材料制作，尺寸约φ95×9mm；用于模拟气体分子的塑料小球尺寸为Sφ6mm，数量100粒；振动板采用有机玻璃板制作，尺寸约φ95×3mm；底座材质为塑料，外形尺寸为128×130×118mm。</t>
  </si>
  <si>
    <t>饱和水汽膨胀液化演示器</t>
  </si>
  <si>
    <t>打气筒、储气瓶、能转堵头、转能堵孔堵头固定棒，工作压力0.1-0.4MPA</t>
  </si>
  <si>
    <t>静电、电流</t>
  </si>
  <si>
    <t>教师用，1、玻棒材质：实心，φ14mm×300mm。2、丝绸尺寸应不小于360mm×360mm，桑蚕织品，颜色为本色或有机玻棒(附丝绸)，教师用,符合JY179标准</t>
  </si>
  <si>
    <t>教师用金属壳体，尺寸≥150*123*66mm</t>
  </si>
  <si>
    <t>学生用，金属壳体，尺寸≥150*123*66mm</t>
  </si>
  <si>
    <t>静电计(指针验电器)</t>
  </si>
  <si>
    <t>金属壳体，带法拉第圆筒</t>
  </si>
  <si>
    <t xml:space="preserve">1． 在温度为20℃、相对湿度为65%的环境中，摇柄转速120转／分，火花放电距离不小于55mm。在温度为0～40℃范围，相对湿度小于80%的条件下，仪器应正常工作，火花放电距离不小于30mm。
2． 起电盘采用直径275mm，厚3mm的有机玻璃板制成。
3． 起电机两电梳之间采用无横梁、悬臂式结构。
4． 底座采用绝缘性能优良的木质材料制成。
5． 起电盘径向跳动，两盘跳动量不大于1.5mm。
6． 两盘盘面不平度应使起电盘在转动中两盘内侧任一点间距离不小于2.5mm，最大不超过5.5mm。
7． 起电盘中心轴横向窜动量不大于1mm。手摇转柄轴横向窜动量不大于2mm。
8． 起动盘转动应平稳灵活，在手摇转柄转速不大于120转／分的条件下，仪器无颤动现象。
9． 电刷在起电盘上与铝箔接触良好。
10． 电梳由针状金属杆或柬状裸铜丝制成。
11． 起电盘上铝箔粘接整齐牢固。
12． 莱顿瓶极板涂敷高度应不低于120mm，涂敷层牢固不得有划伤或局部脱落。
13． 产品应符合JY115－82《感应起电机》的要求。
</t>
  </si>
  <si>
    <t>用于演示静电感应和感应起电。结构：二只金属制成的空心圆筒，一端为半球面，另一端为平口，将二只圆筒的平口对合起来，就成为一个枕形导体，每只导体均有绝缘支杆及底座。</t>
  </si>
  <si>
    <t>1． 小灯座由底板、接线柱，灯座组成。  2． 小灯座为螺口灯座与E10／13、E10／14、1c9／14计小电珠配用。 3． 小灯座最高工作电压为36V，最大工作电流为2.5A。 4． 底座用黑色塑料制成，表面平整光洁。外形尺寸约75X35X10mm，底座上有两个直径为4.5mm的安装孔，孔的中心距离为40±0.5mm。应有足够的强度。 5． 接线柱为644型，行程不小于6mm。 6． 灯座用厚0.5～0.6mm的磷铜片制做，表面镀镍。灯座与两接线柱之间用宽8mm的铜片连接和灯座为一整体。 7． 小电珠旋入后，应接触良好可靠，不应有接触不良或短路。 8． 未旋入小电珠时，两接线柱间电阻不小于100MΩ。 9． 未旋入小电珠时，两接线柱间抗电强度为500V。 11． 产品应符合JY116－82《小灯座》的要求。</t>
  </si>
  <si>
    <t>1． 技术规格：电阻20Ω；额定电流2 A。 2． 电阻值误差应小于10％。 3． 滑动变阻器绕线应紧密排齐、平整。 4． 电阻线绝缘层承受不低于1.5KV的电压不被击穿；滑动变阻器承受1.5KV的电压试验，不应出现飞弧或击穿现象。 5． 在额定电流下工作时，温升不应超过300℃，试验后绕线无松动，绝缘层无破损现象。 6． 瓷管表面上釉，光滑平整，无裂纹。 7． 常温常湿条件下绝缘电阻应大于20MΩ。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支架、护罩采用金属材料制成，与绕线电阻管和滑杆结合牢固、端正，放置平稳，接线柱在支架两端10． 产品应符合JY0028－1999《滑动变阻器》的要求。</t>
  </si>
  <si>
    <t>1． 技术规格：电阻50Ω；额定电流1.5 A。 2． 电阻值误差应小于10％。 3． 滑动变阻器绕线应紧密排齐、平整。 4． 电阻线绝缘层承受不低于1.5KV的电压不被击穿；滑动变阻器承受1.5KV的电压试验，不应出现飞弧或击穿现象。 5． 在额定电流下工作时，温升不应超过300℃，试验后绕线无松动，绝缘层无破损现象。 6． 瓷管表面上釉，光滑平整，无裂纹。 7． 常温常湿条件下绝缘电阻应大于20MΩ。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支架、护罩采用金属材料制成，与绕线电阻管和滑杆结合牢固、端正，放置平稳，接线柱在支架两端10． 产品应符合JY0028－1999《滑动变阻器》的要求。</t>
  </si>
  <si>
    <t>1． 技术规格：电阻200Ω；额定电流1.25 A。 2． 电阻值误差应小于10％。 3． 滑动变阻器绕线应紧密排齐、平整。 4． 电阻线绝缘层承受不低于1.5KV的电压不被击穿；滑动变阻器承受1.5KV的电压试验，不应出现飞弧或击穿现象。 5． 在额定电流下工作时，温升不应超过300℃，试验后绕线无松动，绝缘层无破损现象。 6． 瓷管表面上釉，光滑平整，无裂纹。 7． 常温常湿条件下绝缘电阻应大于20MΩ。 8． 滑动头与电阻线、滑杆保持良好的弹性接触，触头应圆滑，压力均匀，滑动应顺畅。滑动头在电阻线上滑动时，电阻值应均匀变化，不得有间断跳跃现象。 9． 支架、护罩采用金属材料制成，与绕线电阻管和滑杆结合牢固、端正，放置平稳，接线柱在支架两端10． 产品应符合JY0028－1999《滑动变阻器》的要求。</t>
  </si>
  <si>
    <t>1． 本产品由底板及铜、铁、镍铬三种金属导线、接线柱、连接片、支撑架等组成。 2． 外形尺寸： 1060×150×40mm。 3． 金属导线应精细均匀，在有效长度内不能有弯折、锈蚀现象。 4． 三种金属导线的规格、阻值如下表： 铜1根  导线直径（mm） 0.5±0.04  有效长度（mm）1000±2　 参考阻值（Ω）0.09  铁1根 导线直径（mm） 0.5±0.04  有效长度（mm）1000±2 参考阻值（Ω）0.5  镍铬2根 导线直径（mm）0.5±0.04  有效长度（mm）1000±2 参考阻值（Ω）5  5． 金属导线、接线柱与底板装接应牢固、无松动现象。金属导线在两接线柱间的长度为1000±2mm。 6． 金属导线的材质、直径在底板上应有明显的标记。 7． 底板应平整无变形、表面作防护处理。 8． 连接片为1mm厚的黄铜制成，表面镀铬。 9． 接线柱为铜质，直径不小于8mm，与底板绝缘良好。 10． 产品应符合JY217－87《电阻定律演示器》的要求。</t>
  </si>
  <si>
    <t xml:space="preserve">1． 本产品由钢制底板及铜、铁、镍铬三种金属导线、接线柱、连接片、支撑架等组成。 2． 外形尺寸： 1060×150×40mm。 3． 金属导线应精细均匀，在有效长度内不能有弯折、锈蚀现象。 4． 三种金属导线的规格、阻值如下表： 铜1根  导线直径（mm） 0.5±0.04  有效长度（mm）1000±2　 参考阻值（Ω）0.09  铁1根 导线直径（mm） 0.5±0.04  有效长度（mm）1000±2 参考阻值（Ω）0.5  镍铬2根 导线直径（mm）0.5±0.04  有效长度（mm）1000±2 参考阻值（Ω）5  5． 金属导线、接线柱与底板装接应牢固、无松动现象。金属导线在两接线柱间的长度为1000±2mm。 6． 金属导线的材质、直径在底板上应有明显的标记。 7． 底板应平整无变形、表面作防护处理。 8． 连接片为1mm厚的黄铜制成，表面镀铬。 9． 接线柱为铜质，直径不小于8mm，与底板绝缘良好。 10． 产品应符合JY217－87《电阻定律演示器》的要求。  </t>
  </si>
  <si>
    <t>高中演示组，主要组成：线路底板（由ABS工程塑料制成，单板面积为360×240mm，板面上均布等间距的96个小孔）2块、 电池盒座4块、单极开关（三角凸轮式）2只、双极开关（三角凸轮式）1只、线绕电阻（4～8W 10Ω）1只、线绕电阻（4W 20Ω）1只、 电阻（1/2W  1KΩ）1只、电阻（1/2W  200Ω）1只、电阻（1/2W  10KΩ）1只、电位器（470KΩ，串联保护电阻20KΩ）2只，镍铬丝1支、铁铬丝1支、三极管、可变电容、电容、电解电容、电感等。其它要求应符合JY/T 0218</t>
  </si>
  <si>
    <t>1、线路实验板为拼接式，由线路底板、三角支架、禁锢销、吊环等组成。
2、规格型号应符合JY218表1的要求。
3、禁锢销用于底板拼接时应松紧适度，每块底板配备应不少于5只。
4、各种插座插脚的直径为φ6±0.3mm，中心距离为3mm的整数倍。
5、其他技术要求应符合JY218中的2.2、2.4、2.5条的要求。</t>
  </si>
  <si>
    <t>1． 开关的最高工作电压36V，额定工作电流6A。2． 开关闸刀的宽度不小于7mm，闸刀厚度不小于0.7mm。接线柱直径为φ4mm，有效行程不小于4mm。3． 开关通额定电流，导电部分允许温升不大于35℃，操作手柄允许温升不大于25℃。4． 开关的绝缘强度应能承受1200V，漏电流为5mA，频率50Hz的正弦交流试验电压历时1min的耐压试验，应无飞弧、无击穿现象。5． 开关在额定直流电流工作条件下，其接线两端直流电压降应不大于100mV。6． 开关在高温50±2℃和低温－40±2℃各贮存4h，其工作性能不变。7． 开关应具有足够的强度。</t>
  </si>
  <si>
    <t xml:space="preserve">1．仪器由贮气盒、玻璃管、连接软管、刻度板等构成。
2．电源电压：DC0～15V。
3．工作电流：小于2A。
4．教学演示效果明显。
5．符合JY0001－2003《教学仪器一般质量要求》的有关规定。
</t>
  </si>
  <si>
    <t>1． 产品使用电源：交流198V－242V，50Hz。 2． 面板长不小于450mm，宽不小于30mm。正面有相应的实验电路图，电路图绘制应正确、清晰、不易脱落，图形符号应符合JY0001的有关规定。 3． 绝缘实验导线或裸实验导线用的接线柱为铜质，接线柱间的距离不小于280mm，绝缘实验导线或裸实验导线与接线柱连接后，导线与面板间的距离不小于30mm。 4． 接保险丝的接线柱为铜质，两接线柱间的距离不小于80mm。 5． 电路开关开合松紧适宜，控制准确；接线柱、灯泡口接触良好，各连接件连接方便可靠。 6． 实验材料及要求按下表： 材料名称 要求 保险丝   额定电流1A，长度不小于5m 保险丝   额定电流2A，长度不小于5m 保险丝   额定电流3A，长度不小于5m 保险丝   额定电流5A，长度不小于5m 铜导线   单芯，直径不小于0.5m，长不小于80mm，数量不少于10根 绝缘实验导线   额定电流3A，长不小于290mm，数量不少于30根 裸实验导线   单芯，直径0.7mm，长不小于285mm，数量不少于10根 短路导线   多芯铜线，长不少于150mm，两端有接线夹 负载（灯泡）   12V  50W，数量不少于4只 负载（灯泡）   12V  10W，数量不少于2只 7． 保险丝在长时间通过额定电流时不熔断，通过大于二倍额定电流时短时间内熔断。 8． 绝缘实验导线的芯线为金属合金导线，外套为无毒塑料管或纸管；当通过电流大于二倍额定值时，绝缘实验导线外套管应能冒烟、燃烧。9． 在9m外观看实验现象应清晰。 10． 当输入电压为220V时，电源输出空载电压不大于14.5V；额定电流时负载电压不小于12V。额定电流值由产品规定，不小于10A。 11． 用裸实验导线连接电路，并在接保险丝的两接线柱间接铜导线，接入产品规定的最大负载，通电5min后姜负载短路，保持5min，关闭电源。重新开启电源，仪器应能正常工作。</t>
  </si>
  <si>
    <t>范氏起电机</t>
  </si>
  <si>
    <t>1、20Ω，2A。滑动变阻器由瓷管、滑竿、滑动触头、支架、电阻丝、接线柱等组成。
2、电阻丝裸露滴密饶在瓷管上。电阻丝表面经过氧化处理，匝与匝之间相互绝缘。
3、变阻器总阻值误差应小于10%。电阻丝绕线应紧密、平整、排列整齐。</t>
  </si>
  <si>
    <t>球形导体</t>
  </si>
  <si>
    <t>不锈钢球形直径100mm，带绝缘支杆和圆形塑料底座</t>
  </si>
  <si>
    <t>验电器连接杆</t>
  </si>
  <si>
    <t xml:space="preserve">　2 本产品由导电杆、绝缘与柄，压紧块及压紧螺钉组成。
3 绝缘与柄用有机玻璃性能相当的材料制成，其直径12mm，长度110mm。
4 导电杆由金属制成，两端成弧面，其长度250mm   
5 符合JY0001－2003《教学仪器设备产品一般质量要求》的有关规定
</t>
  </si>
  <si>
    <t>移电球(验电球)</t>
  </si>
  <si>
    <t>长度：≥11CM小球直径：1.5CM棒直径：1CM</t>
  </si>
  <si>
    <t>验电羽</t>
  </si>
  <si>
    <t>　1.在绝缘底座上装一根金属杆，在金属杆上端用两个半园形的金属片之中夹40根自由线（丝织带制成）。上端用螺母拧紧。自由线长90㎜。
2.要求：验电羽上的金属片带电后，周围的空间形成了电场，自由线的电场的作用下产生极化的现象，成为连续的电场极子，它沿电场线的分布方向取向显示出电场线的分布情况</t>
  </si>
  <si>
    <t>验电幡</t>
  </si>
  <si>
    <t>本产品的构造：一面长方形的钢丝网，用三根绝缘支柱支起，绝缘支柱由三部分组成，为增加仪器的稳定，使用铁底座，绝缘部分用有机玻璃制成，支杆部分与钢丝网固定，使用完毕，可将其自绝缘支杆中插出，将盒保存。在钢丝网的二面悬挂着红色的丝线。在400MM长的铜线网上三面各悬挂10条丝线。</t>
  </si>
  <si>
    <t>尖形布电器</t>
  </si>
  <si>
    <t xml:space="preserve">　1 尖形布电器供静电实验中，演示处于静电平衡状态的导体上的电荷的分布。
2 尖形布电器由尖形导体（包括内锥体）、绝缘支杆及底座三部分组成。
3 尖形导体用铜制成。导体直径70mm，柱体长度100mm，锥体高度75mm。
4 绝缘支杆及底座的总高度160mm；绝缘支杆为有机玻璃棒，其直径14mm。
5 绝缘支杆由有机玻璃制成。符合JY0001－2003《教学仪器设备产品一般质量要求》的有关规定
</t>
  </si>
  <si>
    <t>正负电荷检验器</t>
  </si>
  <si>
    <t>检测电荷的正负属性</t>
  </si>
  <si>
    <t>静电实验箱</t>
  </si>
  <si>
    <t>避雷针原理、静电屏蔽、静电除尘、静电植绒、静电乒乓、静电转轮等</t>
  </si>
  <si>
    <t>金属网罩</t>
  </si>
  <si>
    <t>结构由金属网罩和绝缘底盘组成，金属网罩顶部有圆孔用来插入连接器。连接器上端附有φ13mm金属球，下端有链条。金属底盘φ215mm,用绝缘支柱固定在底座上.实验演示静电平衡时，导体内部的电场强度等始零，从而说明静电屏蔽原理</t>
  </si>
  <si>
    <t>电荷间作用力演示器</t>
  </si>
  <si>
    <t>1.传感器分辨率：≤10－5次方牛顿2.环境温度：≤26℃3.相对湿度≤50%4.大气压力：86～106kPa5.实验误差：≤5％6.供电电压：220V AC</t>
  </si>
  <si>
    <t>电荷间作用力实验器</t>
  </si>
  <si>
    <t>产品主要由底座、大球、带线小球、刻度尺、伸缩杆等组成。仪器底座外形尺寸：330×120×30mm；大球直径：φ62mm；小球直径φ20mm；伸缩杆高度可随意调节。电荷间作用力大小可根据刻度尺指示说明。</t>
  </si>
  <si>
    <t>库仑定律演示器</t>
  </si>
  <si>
    <t>仪器由测微器、悬丝、平衡组、小筒体、大筒体、定球组、底座、三脚架和阻尼器组成。仪器通过静电电荷量分配，可说明库仑定律中两点电荷间的作用力与它们所带电量成正比，与它们之间距离的平方成反比。</t>
  </si>
  <si>
    <t>电场线演示器</t>
  </si>
  <si>
    <t>用作中学物理中用电力线把电场中各点场强的大小和方向形象的表示出来。由五块扳子组成，可以做7个实验。</t>
  </si>
  <si>
    <t>电势演示仪</t>
  </si>
  <si>
    <t>电势、电势差、等势面，常规、质检合格产品</t>
  </si>
  <si>
    <t>等势线描绘实验器</t>
  </si>
  <si>
    <t>导电玻璃型</t>
  </si>
  <si>
    <t>平行板电容器</t>
  </si>
  <si>
    <t xml:space="preserve">1、组成：本产品由两件置于底座上的带有机玻璃棒柄的铝板、一件带有机玻璃棒柄的介质板组成。              2、要求：铝板和介质板的直径不小于200mm、板厚不小于1mm，有机玻璃棒柄的直径不小于11mm。铝柄杆外露长度为48mm,介质板为85mm.              3、铝板和介板的板面应当光洁、无毛刺，板面的平面度误差不大于0.5mm，铝板应经涂覆处理             4、底座为塑料材质呈黑色厚度9mm ， 装配后的平行板电容器的板面应与底座面垂直，经调节后，两块板面应相互平行，装配后的平行板电容器，两块板面间的距离和相对面积能任意调节 。            </t>
  </si>
  <si>
    <t>电场中带电粒子运动模拟演示器</t>
  </si>
  <si>
    <t>电场中带电粒子加速、偏转</t>
  </si>
  <si>
    <t>常用电容器示教板</t>
  </si>
  <si>
    <t>电解电容器、云母电容器、陶瓷电容器、薄膜电容器、贴片电容器、微调电容器、可变电容器等</t>
  </si>
  <si>
    <t>定值电阻(碳膜电阻、金属膜电阻、绕线电阻、水泥电阻等)、可变电阻(电位器等)、特殊电阻(热敏电阻、光敏电阻等)</t>
  </si>
  <si>
    <t>演示可调内阻电池</t>
  </si>
  <si>
    <t>气压调节式、闸板调节式及其改进型</t>
  </si>
  <si>
    <t>演示电桥</t>
  </si>
  <si>
    <t>中学物理演示单臂电桥原理测量电阻阻值误差不大于2%；外形规格1040*160*20mm。</t>
  </si>
  <si>
    <t>电磁、电子</t>
  </si>
  <si>
    <t>1． D-CG-LT-180型：主参数（长度）180mm，磁极横截面积405mm2、磁感应强度应不小于0.07T。 2． 教学用磁钢极性标注，指北极（N）为红色，指南极（S）为白色或蓝色。N、S字母的颜色为蓝色或白色。 3． 教学用磁钢经高温老化处理后，磁感应强度不小于第1条的要求。 4． 教学用磁钢按运输要求包装后，应能经受在正常搬运时高度为800mm的自由跌落实验，试验后磁感应强度不小于第1条的要求。 5． 教学用磁钢按运输要求包装后，应能经受频率为30Hz，振幅为0.2mm，振动试验10min，试验后磁感应强度不小于第1条的要求。 6． 教学用磁钢磁性材料的磁特性不小于下表的规定，提倡采用磁特性优于铝铁碳、铁氧体的其它材料。  材料牌号    剩磁[B](Wb/m2) 矫顽力[He](KA/m) 最大磁能积（BH）(maxKJ/m3) 铝铁碳LTT3.6  0.50           11.2             2.8－3.6 铁氧体 Y10T   0.20           128-160          6.4-9.6 铁氧体 Y15    0.28-0.36      128-192          14.3-17.5 其它材料      0.56           27               9.2 7． 产品应符合JY0057－94《教学用磁钢》的要求</t>
  </si>
  <si>
    <t>1． D-CG-LU-80型：主参数（高度）80mm，磁极横截面积200mm2、磁感应强度应不小于0.055T。 2． 教学用磁钢极性标注，指北极（N）为红色，指南极（S）为白色或蓝色。N、S字母的颜色为蓝色或白色。 3． 教学用磁钢经高温老化处理后，磁感应强度不小于第1条的要求。 4． 教学用磁钢按运输要求包装后，应能经受在正常搬运时高度为800mm的自由跌落实验，试验后磁感应强度不小于第1条的要求。 5． 教学用磁钢按运输要求包装后，应能经受频率为30Hz，振幅为0.2mm，振动试验10min，试验后磁感应强度不小于第1条的要求。 6． 教学用磁钢磁性材料的磁特性不小于下表的规定，提倡采用磁特性优于铝铁碳、铁氧体的其它材料。  材料牌号      剩磁[B]         矫顽力[He]     最大磁能积（BH）max 铝铁碳LTT3.6  0.50Wb/m2       11.2KA/m       2.8－3.6KJ/m3 铁氧体 Y10T   0.20Wb/m2       128-160KA/m    6.4-9.6KJ/m3 铁氧体 Y15    0.28-0.36Wb/m2  128-192KA/m    14.3-17.5KJ/m3 其它材料      0.56Wb/m2       27KA/m         9.2KJ/m3 7． 产品应符合JY0057－94《教学用磁钢》的要求。</t>
  </si>
  <si>
    <t>外壳用有机玻璃制成，盒内装蓖麻油及适量铁粉，外壳应无变形、无划伤、无漏油，盒内允许有一个直径≤2mm的气泡，演示观察磁力线应清晰、形象仪器能承受-20～40℃高低温贮存和运输，仪器所附条蹄磁铁磁感应强度≥45mT。</t>
  </si>
  <si>
    <t>具有六片透明显示板单片显示板尺寸不小于200×100×2（mm）组合尺寸≥220×220×210（mm）能显示不少于5条磁感线，配条形、蹄形磁钢</t>
  </si>
  <si>
    <t>环线圈有机玻璃盒尺寸≥154×118×0mm，支脚高度为40mm。有机玻璃盒密封良好，观察面透明度好，无划痕。线圈骨架用聚苯乙稀制成，内圓直径64mm，外圓直径76mm，槽宽4mm，槽壁厚2mm。线圈采用QZ漆包圓铜线，直径0.47mm，匝数30+3匝。演示时磁力线显示范围不小于120×100mm；螺线管线圈有机玻璃盒尺寸≥154×118×10mm支脚高度为40mm。骨架用无色透明聚苯乙稀制成，内圓直径64mm，外圓直径76mm，槽宽4mm，槽壁厚2mm。线圈总匝数为120匝+10匝，平均绕线在4个间距为17mm的圓形骨架中，线圈采用QZ漆包圓铜线，直径0.47mm演示时磁力线显示范围不小于120×100mm；直线电流圈有机玻璃盒尺寸≥130×108×100mm，支脚高度70mm，线圈骨架用无色透明聚本乙稀粘成形，其中一个长边垂直穿过盒的中心，矩形尺寸≥140×100，骨架壁厚2mm，槽深和槽宽均为4mm。线圈采用QZ漆包圓铜线，直径0.47mm，匝数30+3匝。演示时磁力线显示范围不小于110×90mm。</t>
  </si>
  <si>
    <t>1． 每组包含菱形小磁针16支，磁针体尺寸28mm×8mm；支座底径24mm，总高25mm。2． 磁针体的中间铆接铜轴承套。3． 磁针出厂一年内，磁针体的平均剩磁不小于5mT。4． 磁针体表面喷漆，漆层均匀无脱落。指北极（N）为红色，指南极（S）为白色或蓝色。5． 支座用非铁磁性材料制成。底座平整、稳定，顶部装镀铬钢针。6． 磁针在外力作用下，磁针体应转动灵活，无明显偏斜或阻滞现象。去掉作用力后，磁针体应能自行回归指向，回归指向偏差不大于5º。7． 磁针在无外强磁场或铁磁性物体影响下，磁针应无明显倾斜。8． 产品应符合JY0012－90《磁针》的要求。9． 符合JY0001－2003《教学仪器一般质量要求》的有关规定。</t>
  </si>
  <si>
    <t>1． 每组包含翼形磁针2支，磁针体尺寸140×8mm；支座底径71mm，总高112mm。2． 磁针体的中间铆接铜轴承套，内嵌玻璃轴承。3． 磁针出厂一年内，磁针体的平均剩磁不小于9mT。4． 磁针体表面喷漆，漆层均匀无脱落。指北极（N）为红色，指南极（S）为白色或蓝色。5． 支座用非铁磁性材料制成。底座平整、稳定，顶部装镀铬钢针。6． 磁针在外力作用下，磁针体应转动灵活，无明显偏斜或阻滞现象。去掉作用力后，磁针体应能自行回归指向，回归指向偏差不大于5º。7． 磁针在无外强磁场或铁磁性物体影响下，磁针应无明显倾斜。8． 产品应符合JY0012－90《磁针》的要求。9． 符合JY0001－2003《教学仪器一般质量要求》的有关规定。</t>
  </si>
  <si>
    <t>1． 演示原付线圈由演示原线圈、演示付线圈、软铁芯三部分组成。 2． 外形尺寸：70xl06xll3mm 3． 演示原付线圈骨架用黑色塑料或木料制成，表面光洁，演示付线因底座平整，直立于平面时不应晃动。 4． 对演示原线圈的要求：园筒内径：13±0.5mm；园筒外径：22±1mm。采用直径0.59mmQZ型漆包线分四层平绕400±8匝，绕线宽度65mm。绕线引出端应明显看出线圈的实际绕向，并焊接在固定于铜质接线柱的焊片上，装接牢固。绕线表面应有示向胶线三匝。 5． 二对演示付线圈的要求：园筒内径：35±1mm；园筒外径：49±1mm。采用直径0.27mmQZ型漆包线分五层平绕115±20匝，绕向要和演示原线一致，绕线宽度69mm。 6． 绕线引出端应明显看出线目的实际绕向，并焊接在固定于铜质接线柱的焊片上，装接牢固。 7． 绕线表面应有示向胶线三匝。 8． 对铁芯的要求：采用长度不小于113mm，直径为12±0.2mm的软钢棒，表面要求镀锌、钝化处理或镀铬。棒的上端应装塑料手柄。 9． 进行电磁感应和验证感生电流规律的实验效果应明显。演示原线圈（带铁芯）通以不大于2A的直流电流，插入演示付线圈时，J0401型演示电流计的指针摆动幅度应不小于满刻度的2／3。 10． 产品应符合JY120－82《演示原副线圈》的要求。</t>
  </si>
  <si>
    <t>1、产品为组合式，原线圈1套、副线1套、软铁芯1套组成；2、原线圈：（1）由骨架、漆包线、连接片、接线柱组成；（2）骨架选用PBT工程塑料制成，内孔Ф11mm，绕线外径15mm，有效绕线距55mm；（3）漆包线Ф0.5mm绕制匝数不少于200匝；（4）连接表面镀锡处理；（5）接线柱选用M4塑料旋帽；（6）组合后的原线圈应漆包线绕制平整，绕线走向标示明显，无重叠、漏线现象，连接部位牢固。3、副线圈：（1）由骨架、漆包线、连接片、接线柱组成；（2）骨架选用PBT工程塑料制成，内孔Φ24mm，绕线外径28mm，有效绕线距49.5mm；（3）漆包线Φ0.2mm绕制匝数不少于370匝；（4）连接表面镀锡处理；（5）接线柱选用M4塑料旋帽。（6）组合后的副线圈应漆包线绕制平整，绕线走向标示明显，无重叠、漏线现象，连接部位牢固。4、软铁芯选用软铁材料制成，表面防锈处理，一端应有塑料帽，软铁Φ10mm，长80mm。5、其余按JY121－88《原付线圈》技术要求执行。</t>
  </si>
  <si>
    <t>1． 左右手定则演示器由底座、撑杆、接线板（棒）、方形线圈组成。 2． 底座用不小于190mm×140mm×4mm的非金属材料制成，其底部安装垫角。 3． 撑杆长度不小于440mm，与底座装接牢固。 4． 悬挂方形线圈的接线板(棒）要用具有一定强度的绝缘材料制成，长度不小于150mm,其上装有红、黑两只接线柱。 5． 方形线圈要求：线圈框架为非金属材料，结构为正方形，内边长为63±3mm，其上有绕线槽。线圈引线采用导线截面积不大于0.8mm2的多股软线制成，线端接线叉加套管。 6． 底座、撑杆、接线板（棒）、方形线圈装接后，线圈框架底端内边两端到底座的高度差不大于3mm，其中部到底座的高度为46±3mm。 7． 配合D-CG-LU-100型蹄形磁铁（磁极端面磁感应强度为0.5±0.1T）演示左手定则。在方形线圈的输入电流为1.5A时，方形线圈偏离平衡位置的位移应不小于130mm。 8． 产品应符合JY0014－90《左右手定则演示器》的要求。</t>
  </si>
  <si>
    <t>1． 本机输出端电压：在转子转速为1600转/分时，空载电压≥8V，串入4.8V，0.3A小灯泡，负载电压≥5V。  2． 本机两个电刷放在整流子两端时，输出为交流电，放在整流子中间时，输出为直流电。 3． 转子线圈用Ф0.47～0.49mm高强度漆包线，平绕440匝，误差±5%，转子外表刷绝缘清漆。 4． 磁铁两极应有明确的表示色,红色为N极,蓝色为S极。 5． 电枢转轴,由元钢制成,电枢支架上两轴孔的不同轴度≤0.1mm,转手与极靴的距离≤1.5mm,无碰撞和磨擦。 6． 本机底座为木制,平面无变形,裂缝,四脚平放,不晃动,漆面应光洁,均匀,美观大方。 7． 底板上各紧固件不得松动,转动部分应灵活,均匀,杂音小。 8． 对演示效果的要求和测试方法  空载电压: 交直流电压：≥8V 两个电刷片，放在整流子的两端，或中间，输出端效空载，接上交直流电压表，当转子转速为1600转／分时，测得电压为≥8V。 测试仪器精度不低于1.5级的仪器。 负载电压: 交直流电压：≥5V 电路连接同上。输出端接上4.8V，0.3A小灯泡作负载，当转子转速为1600转／分时，小灯泡正常发光。电压表测得输出端交直流电压为≥5V。测试仪器精度不低于1.5级的仪器。  9． 产品应符合JY21－79《手摇交直流发电机》的要求。</t>
  </si>
  <si>
    <t>阴极射线管</t>
  </si>
  <si>
    <t>磁效应管，满足教学要求</t>
  </si>
  <si>
    <t>示直进管，满足教学要求</t>
  </si>
  <si>
    <t>机械效应管，满足教学要求</t>
  </si>
  <si>
    <t>静电偏转管，满足教学要求</t>
  </si>
  <si>
    <t>10Hz～1MHz，正弦波功率输出不小于5W</t>
  </si>
  <si>
    <t>高频信号发生器</t>
  </si>
  <si>
    <t>0.4MHz～130MHz分段连续可调，误差±5%</t>
  </si>
  <si>
    <t>教学信号发生器</t>
  </si>
  <si>
    <t>445kHz～1700kHz，误差±5%；中频465kHz，±2%；低频正弦波、方波、锯齿波信号</t>
  </si>
  <si>
    <t>学生信号发生器</t>
  </si>
  <si>
    <t>445kHz～1700kHz，误差±5%；中频465kHz，±2%；低频500Hz、1kHz、1.5kHz、2kHz、2.5kHz</t>
  </si>
  <si>
    <t>磁感应强度≥0.8T</t>
  </si>
  <si>
    <t>蹄形强磁体</t>
  </si>
  <si>
    <t>强磁针</t>
  </si>
  <si>
    <t>高磁能积磁体</t>
  </si>
  <si>
    <t>通电平行直导线相互作用演示器</t>
  </si>
  <si>
    <t>用于演示通电平行直导线通过磁场时发生相互作用的现象，自带大电流电源，演示作用明显，演示视角宽，操作简便，结构合理，符合高中新课改实验教学要求。</t>
  </si>
  <si>
    <t>电流天平</t>
  </si>
  <si>
    <t>用于演示磁场对电流的作用F与电流I、磁感应强度B、及通电导体长度L成正比（即F=BIL）这一规律，同时可用来测定磁感应强度B(B=F/IL)。结构：底座、线圈、立柱、刻度盘、天平臂：主体由环氧树脂黄铜板制成，包括：1、U形通电导体，2、砝码挂钩，3、两个刀中，4、指针，5、调平衡螺丝，6、转换开关，7、重心锤，8、砝码：用细金属制成S形，分20mg、40mg、60mg、三种，每种2个。</t>
  </si>
  <si>
    <t>安培力演示器</t>
  </si>
  <si>
    <t>结构合理，符合高中新课改实验教学要求。</t>
  </si>
  <si>
    <t>安培力实验器</t>
  </si>
  <si>
    <t>操作简便，结构合理，符合高中新课改实验教学要求。</t>
  </si>
  <si>
    <t>自感现象演示器</t>
  </si>
  <si>
    <t>1、主线圈：带铁芯线2、显示方式：f10mm LED发光二极管，分红、绿、黄三色3、指示电表：44C2 -5V4、工作电源：DC6V（外配教学电源提供）5、工作环境：温   度：0℃～40℃。相对湿度：＜90%。6、配套实验仪器：J1209型教学电源,其它要求应符合JY/T 0365</t>
  </si>
  <si>
    <t>电磁感应演示器</t>
  </si>
  <si>
    <t>注要由磁极、微电流放大器、磁针、底座、水平支架、直导体、电池盒、连接导线、滚动导体等组成，能完成奥斯特实验，磁场对直流电流的作用、电磁感应现象等实验。</t>
  </si>
  <si>
    <t>楞次定律演示器</t>
  </si>
  <si>
    <t>开口环、闭口环,其它要求应符合JY 0015</t>
  </si>
  <si>
    <t>电磁阻尼演示器</t>
  </si>
  <si>
    <t>动能发电手电筒</t>
  </si>
  <si>
    <t>采用受压动能发电，光源形式：LED、LED数量2-3只。</t>
  </si>
  <si>
    <t>单匝线圈电机原理演示器</t>
  </si>
  <si>
    <t>使用高磁能积磁体</t>
  </si>
  <si>
    <t>三相电机原理演示器</t>
  </si>
  <si>
    <t>仪器包括永磁式旋转磁场演示器、电磁式旋转磁场演示器、磁针、铝框、塑料框、鼠笼式转子、针座。</t>
  </si>
  <si>
    <t>手摇三相交流发电机</t>
  </si>
  <si>
    <t>仪器包括手摇三相交流发电机一台、三角形接法负载板一块、星形接法负载板一块。</t>
  </si>
  <si>
    <t>三线电子开关</t>
  </si>
  <si>
    <t>使用电源220V50Hz
电子开关输入阻抗100KΩ，40PF；
输入信号≤10V
开关频率100Hz～100KHz放大系数≥3；相对们移≥6V；增幅器调节比≥10；输入端A.B.C间隔离比≥30dB；信号发生器阶梯波信号：100Hz～100KHz</t>
  </si>
  <si>
    <t>交流电路特性演示器</t>
  </si>
  <si>
    <t>大电感、小电感，大电容、小电容，电阻</t>
  </si>
  <si>
    <t>可拆变压器</t>
  </si>
  <si>
    <t>1、单相芯式结构,铁芯以优质钢矽片冲制并经绝缘处理,U型铁芯及条形铁轭为可拆式。2、线圈骨架用塑料压制。3、可演示远距离输电、变压器效率，还可进行变压器初、次级线圈间电压和电流与匝数关系的定量演示。要求应符合JY 14-88</t>
  </si>
  <si>
    <t>小型变压器</t>
  </si>
  <si>
    <t>电学实验中用于学习变压器构造（铁芯初级线圈、次级线圈）及初、次级间电压，电流与线圈绕线匝数的关系时使用。结构：由铁芯：高硅钢片，线圈：高强度漆包线等组成要求应符合JY 15-85</t>
  </si>
  <si>
    <t>变压器原理说明器</t>
  </si>
  <si>
    <t>增加调压变压器功能</t>
  </si>
  <si>
    <t>日光灯原理演示器</t>
  </si>
  <si>
    <t>电感式镇流器</t>
  </si>
  <si>
    <t>洛伦兹力演示器</t>
  </si>
  <si>
    <t>电子束演示器</t>
  </si>
  <si>
    <t xml:space="preserve"> 加速极电压 0-220伏偏转板电压 0-40伏，操作简便，结构合理，符合高中新课改实验教学要求。其他要求应符合JY 0017</t>
  </si>
  <si>
    <t>阴极射线演示器</t>
  </si>
  <si>
    <t>热阴极</t>
  </si>
  <si>
    <t>门电路和传感器应用实验箱</t>
  </si>
  <si>
    <t>与门、或门、非门电路、干簧管、温度传感器、热敏电阻、光敏电阻、感温铁氧体、霍尔元件等应用实验。</t>
  </si>
  <si>
    <t>电学元件黑箱</t>
  </si>
  <si>
    <t>三个接点，两个元件(电池、电阻、二极管均可更换)</t>
  </si>
  <si>
    <t>低气压放电管组</t>
  </si>
  <si>
    <t>6支</t>
  </si>
  <si>
    <t>电谐振演示器</t>
  </si>
  <si>
    <t>发送：放电距离0.2mm～2mm可调，来顿瓶电容≥500pF；接收：来顿瓶电容≥500pF，可变电容350pF～850pF。</t>
  </si>
  <si>
    <t>赫兹实验演示器</t>
  </si>
  <si>
    <t>装置用“慢”电子与稀薄气体原子碰撞的办法，使原子从低能级激发到高能级，并通过测量电子和原子碰撞时交换某一定值的能量，直接证明了波尔提出的原子能级的存在，实验装置除了用点测法绘出谱峰曲线外，还可用通用示波器在荧光屏上直接观察到谱峰曲线，可做分组实验，也可做演示实验。技术条件：1弗兰克-赫兹管供电电压UG1K 1.3～5V；UG2A（拒斥电压）1.3～5V；UH（灯丝电压）AC3V、3.5V、4.5V、5V、5.5V、6.3V。2、锯齿波参数：锯齿波扫描电压幅度：0～50V；锯齿波扫描频率：115±20HZ；扫描输出电压幅度：不大于1V；3、微电流测量范围：10的负9次方～10的负6次方，4档；4、可观察（或描绘）谱峰数，点測法描绘谱峰数：不少于5个；可通用示波器观察谱峰数：不少于4个。</t>
  </si>
  <si>
    <t>电磁振荡演示仪</t>
  </si>
  <si>
    <t>阻尼振荡,等幅振荡,振荡频率与振荡电路的电容 、电感关系</t>
  </si>
  <si>
    <t>电磁波的发送和接收演示器</t>
  </si>
  <si>
    <t>发射器频率225MHz～250MHz,等幅、调幅；接收器有声、光、电显示</t>
  </si>
  <si>
    <t>电磁波的干涉衍射偏振演示器</t>
  </si>
  <si>
    <t>发射器：频率10GHz±1GHz，等幅波输出≥10mW；                     
接收器：喇叭天线接收距离≥1m，振子接收距离≥0.5m，有声、光、电显示</t>
  </si>
  <si>
    <t>密立根油滴仪</t>
  </si>
  <si>
    <t>用于验证电荷的量子性和测定基本电荷质量。结构：只要由机箱、测量显微镜、油滴室、油雾杯以及喷雾器组成；主要技术指示：试用电源：AC220V；指示电压AC24V；照明灯电压：AC2.2V；极板电压：量程-、0、+可选DC0～450V连续可调；安装电压表：量程450V；标准精确度等级1.5级；极板距离：6mm±0.2mm；显微镜放大倍数：40X；分析板总刻度：5*5mm；对一滴油滴可连续观察时间</t>
  </si>
  <si>
    <t>电子比荷实验仪</t>
  </si>
  <si>
    <t>采用纵磁场聚焦法精确测定电子的荷质比试验仪器，误差在5%以下；技术指标：1、额定电压：AC220V；2、额定频率50HZ；3、最大输入功率：85W；4、加速电压：1000V～1200V连续可调；5、低压直流电源：电流强度：0.2A～1.5A，1.5A～2.5A，各档连续可调，电流方向：可换向；6、螺线管参数：螺线管单位程度匝数N=3800匝/米；7、示波管参数：荧光屏至Y偏转距离1≈0.148m；8、连续工作时间：1h；9、使用环境条件：温度：-10～40℃，相对湿度：不大于85%（40℃）</t>
  </si>
  <si>
    <t>致冷、发电两用</t>
  </si>
  <si>
    <t>整流电路实验器</t>
  </si>
  <si>
    <t>半波、全波、滤波</t>
  </si>
  <si>
    <t>光学﹑原子物理</t>
  </si>
  <si>
    <t>1． 产品由矩形光盘、圆形光盘、光源、狭缝、光学零件等组成的磁吸附式光具盘，型号为：G-GP-XC-6。 2． 矩形光盘尺寸为：650mm×240mm，平面度误差不大于2 mm。 3． 圆形光盘直径为250mm，平面度误差不大于1mm。装在矩形光盘上应转动灵活，并能停止在任意位置上。 4． 光源电压不大于24V，电流不大于6A。光源出口处照度不小于6Klx。开启光源后，外壳最大温升不大于60°。 5． 狭缝数不小于7条，缝宽为3±0.2mm，相邻两条缝的中心距为13±0.5mm。 6． 光学零件见下表： 零件名称         结构尺寸（mm） 焦距（mm） 配备数量 梯形玻璃砖1块        结构尺寸（mm）L=85；h=25； --d=15；∠A=45°；∠B=60°   等腰直角三棱镜1个    结构尺寸（mm）S=53； d=15   半圆柱透镜1个        结构尺寸（mm）R=37；d=15   凹凸柱面镜1个        结构尺寸（mm）L=85；h=25；d=2 焦距（mm）±100  大双凸柱透镜1个      结构尺寸（mm）L=110； h=25 焦距（mm）155  小双凸柱透镜1个      结构尺寸（mm）L=60；H=25 焦距（mm）100  小双凹柱透镜1个      结构尺寸（mm）L=60；H=25 焦距（mm）-100  平面反射镜1个        结构尺寸（mm）L=85；h=15；d=5   正三棱镜2个          结构尺寸（mm）S=25；h=25；∠A=60°   双凸透镜1个          结构尺寸（mm）D=40 焦距（mm）100  7． 产品应符合JY0033-91《光具盘》的规定。</t>
  </si>
  <si>
    <t>1． 本仪器由凹面镜、镜框、支架、镜座等组成。 2． 凹面镜的直径为100±2mm。 3． 凹面镜的焦距为65±10mm。 4． 凹面镜的基片采用普通玻璃制成，在距基片中心三分之二半径范围内，不得有目测到的气泡、结石和条纹。 5． 反射膜镀层应均匀，在距中心三分之二半径范围内不得有色斑、擦痕、印迹等疵病，并应有牢固的保护层。 6． 凹面镜对平行于主光轴的光束在焦平面上的光斑直径应不大于6mm。 7． 镜框、支架、镜座均为金属结构，整机应有足够的稳度。 8． 镜面可按需要在任意方向止动，升降范围不小于50mm。 9． 本产品应符合JY138-82《凹凸面镜》的规定。</t>
  </si>
  <si>
    <t>1． 本仪器由面镜、镜框、支架、镜座等组成。 2． 凸面镜的直径为100±2mm。 3． 凸面镜的焦距为－65±10mm。 4． 凸面镜的基片采用普通玻璃制成，在距基片中心三分之二半径范围内，不得有目测到的气泡、结石和条纹。 5． 反射膜镀层应均匀，在距中心三分之二半径范围内不得有色斑、擦痕、印迹等疵病，并应有牢固的保护层。 6． 镜框、支架、镜座均为金属结构，整机应有足够的稳度。 7． 镜面可按需要在任意方向止动，升降范围不小于50mm。 8． 本产品应符合JY138-82《凹凸面镜》的规定。</t>
  </si>
  <si>
    <t>1． 产品由三棱镜、托架、支柱、底座等组成。 2． 三棱镜体外形为正三棱柱，边长25mm，相邻两角为60±0.5°，棱长80mm。 3． 三棱镜体采用中部色散NF-NC不小于0.0080的玻璃磨制。 4． 三棱镜体表面不许有目测到的划痕和砂眼，边缘不许有裂、碎、缺角。 5． 托架应有足够的强度，三棱镜体应能作任意方向的转动，并能停止在任意位置。 6． 支柱高度可调，其升降范围不小于30mm。整个仪器应有足够的稳度。 7． 应符合JY142-82《三棱镜》》的有关规定。</t>
  </si>
  <si>
    <t>1． 产品由三棱镜2个（一对）、光源、光屏及底座等组成。 2． 两块棱镜应配对，其折射率之差不大于0.003，中部色散之差不大于0.0004。 3． 三棱镜的顶角为60±0.5°，有效边长不小于25mm，高度不小于25mm，非工作面磨砂。应有保护性倒角。 4． 棱镜固定可靠，装卸方便。 5． 产品应符合的要求JY0310-91《白光的色散与合成演示器技术备件》的规定。</t>
  </si>
  <si>
    <t>镜头及其应用实验器</t>
  </si>
  <si>
    <t>光的折射全反射实验器</t>
  </si>
  <si>
    <t>激光笔、半圆形玻璃砖、盛液体扁平半圆盒、360度量角器等组成，结构合理，符合高中新课改实验教学要求。</t>
  </si>
  <si>
    <t>光的干涉衍射偏振演示器</t>
  </si>
  <si>
    <t>1.可转式光具座；2.附加梯形具座；3.短滑块；4.长滑块；5.光具架；6.光源装置；7.观察系统（由观察筒与放大装置两部分组成）及元件等组成。</t>
  </si>
  <si>
    <t>激光光学演示仪</t>
  </si>
  <si>
    <t>几何光学和物理光学实验</t>
  </si>
  <si>
    <t>微型物理光学观察器</t>
  </si>
  <si>
    <t>半导体激光器，光的干涉、多种衍射(单缝、多缝、圆孔、异形孔、单丝、圆屏、刀口等)</t>
  </si>
  <si>
    <t>双缝干涉实验仪</t>
  </si>
  <si>
    <t>仪器采用游标读数机构，双缝及光源单缝均采用真空镀鉻工艺在玻璃片上。 二、主要结构组成：灯泡、照明透镜、遮光板、滤色片及片座、单狭缝及缝座、单缝管、拨杆、遮光板（铁质，表面喷漆，规格：φ32*600mm，管壁厚2mm）、接长管、测量头、游标尺、滑块、手轮、目镜、半圆形支架环。三、主要技术指标：1、双缝中心距d及缝宽a分别为：d1=0.200±0.003mm，0.029mm≤a1º0.04mm；d2=0.250±0.003mm，0.036mm≤a2≤0.050mm。光源单缝宽a=0.10±0.02mm；2、双缝至光屏之间的距离：11=600±2mm（不接长管），12=700±2mm。5、单色光通过双缝所产生的干涉亮条纹不少于7条。6、白光干涉零级亮条纹所产生的中心与光轴的偏离：当11=600mm时不大于2mm，当12=700mm不大于3mm。7、测定钠光波长，相对误差≤4%。四、泡沫定位，木盒装。</t>
  </si>
  <si>
    <t>牛顿环</t>
  </si>
  <si>
    <t>物理学中用于检查光学零件表面时所出现的同心或平行的等厚干涉条纹，又称“牛顿圈”，整体由曲率半径为R的待测平凸透镜L和玻璃平板P叠装在框架F中构成。</t>
  </si>
  <si>
    <t>光导纤维应用演示器</t>
  </si>
  <si>
    <t>由发射、传像、接收三大部分组成，发射部分包括：外接、输出、外接音乐及开关等，传像部分包括：光源及开关；接收部分包括：输入、开关及发生器（喇叭）等；另配附件：镜筒1个、有机玻璃棒1根、纤维线1束，优质木箱装。</t>
  </si>
  <si>
    <t>光的偏振观察器</t>
  </si>
  <si>
    <t>起偏片、检偏片</t>
  </si>
  <si>
    <t>仪器由254nm及365nm紫外线灯管及滤色片、荧光片等组成，同时配备产生白光的6W日光灯，紫外线灯采用高效低耗的特制紫外线灯管及防护罩。技术指标：1、使用电压：AC220V±10% 50～6Hz；2、整机功率：小于12W。</t>
  </si>
  <si>
    <t>可见红外线的发现、性质以及应用反面进行演示实验，演示效果明显，操作方便等等。仪器由平行白光强光源、狭缝、三楞分光镜、暗室、毛玻璃、红外线接受管、红外线控制器、红外线性质说明器构成。</t>
  </si>
  <si>
    <t>由狭缝、物镜、直视棱镜、保护玻璃片等组成。光学元件装在一个金属的套筒里。</t>
  </si>
  <si>
    <t>棱镜分光镜</t>
  </si>
  <si>
    <t>带波长分度尺</t>
  </si>
  <si>
    <t>光谱管组</t>
  </si>
  <si>
    <t>仪器包括六支直形光谱管，管中分别充进氢、氦、汞、氖、氩等气体。六支光谱管装在塑料框架上，框架底座上装有接线柱。</t>
  </si>
  <si>
    <t>钠的吸收光谱演示器</t>
  </si>
  <si>
    <t>主要由纳气真空管、钠管加热炉、底盘、立柱等组成。钠管加热炉的工作电压为交流24V，电流约5A，光源电压6～8V，3W。使用时用二台低压电源供电，用手持直视分光镜来观察钠的吸收光谱。</t>
  </si>
  <si>
    <t>光电效应演示器</t>
  </si>
  <si>
    <t>带光源和锌板</t>
  </si>
  <si>
    <t>使用电源220V50Hz，光源功率为15W，仪器由面板、光电管、电流表等组成，利用光电管在光照下产生光电效应来演示光电流的一些特性。</t>
  </si>
  <si>
    <t>太阳电池演示器</t>
  </si>
  <si>
    <t>由太阳能电池板、蜂鸣器、发光二极管、小电机和小风扇等组成。</t>
  </si>
  <si>
    <t>X射线演示仪</t>
  </si>
  <si>
    <t>带防护箱、萤光屏</t>
  </si>
  <si>
    <t>盖革计数器</t>
  </si>
  <si>
    <t>加计数功能</t>
  </si>
  <si>
    <t>威尔逊云雾室</t>
  </si>
  <si>
    <t>杠杆式</t>
  </si>
  <si>
    <t>高温扩散云室</t>
  </si>
  <si>
    <t>普朗克常量测定器</t>
  </si>
  <si>
    <t>可进行演示光电效应有关规定的实验，还可根据爱因斯坦光电效应方程测算出普朗克常数，并与示波器连用可直观滴演示光电管的电流特性曲线。仪器内部还装有稳压电源；主要技术指标：受光元件：真空光电管；滤色片：四种（红色、绿色、蓝色、黄色）；放大器：电流放大器，增益60dB；锯齿波：VPP=12V 20W白炽灯泡。电源：220V±10%,50HZ；仪器结构：由光源、光接收-直流放大显示箱（电器箱，内装有光电管）和滤色片等组成。光源与接收电气箱通过导轨连接，可以根据实验需要调解光源与光电管的距离。</t>
  </si>
  <si>
    <t>模型</t>
  </si>
  <si>
    <t>物理</t>
  </si>
  <si>
    <t>1、工作条件：环境温度：-100C～+400C
使用液体：锭子油（HG—7）
重量：约6.3kg
2、外形尺寸：340*135*295mm
3、结构、外观应符合JY0001第6、7章要求。
4、产品由大缸体、小缸体、角式截止阀、底座和压力弹簧构成。
5、性能应符合JY43第2.1～2.9条的规定。</t>
  </si>
  <si>
    <t>外型长方体，全透明塑料盒，下底安插二十四枚小钢针，排列成四行，每行六枚，钢针安放二十四枚小磁针。</t>
  </si>
  <si>
    <t>离心机械模型</t>
  </si>
  <si>
    <t>节速器、干燥器、分离器</t>
  </si>
  <si>
    <t>晶体空间点阵模型</t>
  </si>
  <si>
    <t>食盐，金刚石，石墨，明矾，石英</t>
  </si>
  <si>
    <t>蒸汽机模型</t>
  </si>
  <si>
    <t>吹动式</t>
  </si>
  <si>
    <t>蒸汽轮机模型</t>
  </si>
  <si>
    <t>燃气轮机模型</t>
  </si>
  <si>
    <t>可动模型</t>
  </si>
  <si>
    <t>高压输变电模拟演示器</t>
  </si>
  <si>
    <t>发电厂、升压变压器、高压输电线、降压变压器、用户</t>
  </si>
  <si>
    <t>车床变速器模型</t>
  </si>
  <si>
    <t>直观看到变速时齿轮动态</t>
  </si>
  <si>
    <t>汽车变速箱模型</t>
  </si>
  <si>
    <t>机械机构模型</t>
  </si>
  <si>
    <t>曲柄摇杆机构、双曲柄机构、双摇杆机构、曲柄滑块机构、凸轮机构</t>
  </si>
  <si>
    <t>机械传动模型</t>
  </si>
  <si>
    <t>含齿轮传动、皮带传动、链传动、蜗轮蜗杆传动、摩擦轮传动</t>
  </si>
  <si>
    <t>液压传动模型</t>
  </si>
  <si>
    <t>直观看到液压传动运动过程</t>
  </si>
  <si>
    <t>汽车刹车系统模型</t>
  </si>
  <si>
    <t>直观观察汽车刹车系统及工作原理</t>
  </si>
  <si>
    <t>挂图、软件及资料</t>
  </si>
  <si>
    <t>教学挂图(图片)</t>
  </si>
  <si>
    <t>高中物理必修模块教学挂图</t>
  </si>
  <si>
    <t>对开、铜版纸，11幅</t>
  </si>
  <si>
    <t>高中物理系列1选修模块教学挂图</t>
  </si>
  <si>
    <t>对开、铜版纸，14幅</t>
  </si>
  <si>
    <t>高中物理系列2选修模块教学挂图</t>
  </si>
  <si>
    <t>对开、铜版纸，8幅</t>
  </si>
  <si>
    <t>高中物理系列3选修模块教学挂图</t>
  </si>
  <si>
    <t>对开、铜版纸，25幅</t>
  </si>
  <si>
    <t>简明物理学史</t>
  </si>
  <si>
    <t>对开、铜版纸</t>
  </si>
  <si>
    <t>实验规范操作和安全要求</t>
  </si>
  <si>
    <t>教学投影片</t>
  </si>
  <si>
    <t>高中物理必修模块投影片</t>
  </si>
  <si>
    <t>新课标</t>
  </si>
  <si>
    <t>高中物理选修1模块投影片</t>
  </si>
  <si>
    <t>高中物理选修2模块投影片</t>
  </si>
  <si>
    <t>高中物理选修3模块投影片</t>
  </si>
  <si>
    <t xml:space="preserve">多媒体教学软件         </t>
  </si>
  <si>
    <t>高中物理必修模块多媒体教学软件</t>
  </si>
  <si>
    <t>1碟/套</t>
  </si>
  <si>
    <t>高中物理选修1模块多媒体教学互动软件</t>
  </si>
  <si>
    <t>高中物理选修2模块多媒体教学互动软件</t>
  </si>
  <si>
    <t>高中物理选修3模块多媒体教学互动软件</t>
  </si>
  <si>
    <t>玻璃仪器</t>
  </si>
  <si>
    <t>计量</t>
  </si>
  <si>
    <t>50mL</t>
  </si>
  <si>
    <t>250mL</t>
  </si>
  <si>
    <t>加热</t>
  </si>
  <si>
    <t>φ15mm×150mm</t>
  </si>
  <si>
    <t>φ32mm×200mm</t>
  </si>
  <si>
    <t>一般</t>
  </si>
  <si>
    <t>150mL</t>
  </si>
  <si>
    <t>90mm</t>
  </si>
  <si>
    <t>筒形，250mL</t>
  </si>
  <si>
    <t>材质：玻璃</t>
  </si>
  <si>
    <t>可密封长玻璃管</t>
  </si>
  <si>
    <t>内径10mm×1000mm，有胶塞，带刻度衬板</t>
  </si>
  <si>
    <t>材料和配套用品</t>
  </si>
  <si>
    <t>125mm×125mm</t>
  </si>
  <si>
    <t xml:space="preserve">  1. 产品弹性良好，无发硬、发粘等老化现象。  2. 管径为3～4mm。  3. 包装规格：30m／包装。</t>
  </si>
  <si>
    <t>其它实验材料和工具</t>
  </si>
  <si>
    <t>实验材料</t>
  </si>
  <si>
    <t>电子元件(工业产品)</t>
  </si>
  <si>
    <t>鳄鱼夹、插口夹、香蕉插头、电阻丝、锌片、铜片、灯泡(15W、60W)、小电池(5号、纽扣、太阳电池)、保险丝、保险管(不同规格的合金熔丝、保险管)、焊锡、绝缘胶布、导线等</t>
  </si>
  <si>
    <t>一般材料</t>
  </si>
  <si>
    <t>锌片、铜片、磁性橡胶片、小钢球、乒乓球、大头针、回形针、灯泡（15W、60W）、小电池（5号、纽扣、太阳电池）、保险丝、保险管（不同规格的合金熔丝、保险管）、焊锡、松香、橡胶泥、胶帽、泡沫塑料、绝缘胶布、透明胶带、小蜡烛、灯芯、火柴、塑料板、木板、玻璃板、毛巾、棉布、橡皮筋、气球、塑料袋、塑料薄膜、纸板等</t>
  </si>
  <si>
    <t>1. 中学物理分组实验用。2. 1.5V。3. 接线柱为铜质。4. 性能、安全、结构、外观应符合JY 0001第4、5、6、7的有关要求</t>
  </si>
  <si>
    <t>洗洁精</t>
  </si>
  <si>
    <t>1000ML</t>
  </si>
  <si>
    <t>毫升</t>
  </si>
  <si>
    <t>蜂蜡</t>
  </si>
  <si>
    <t>TP工业级</t>
  </si>
  <si>
    <t>克</t>
  </si>
  <si>
    <t>集成电路实验板(面包板)</t>
  </si>
  <si>
    <t>面包板</t>
  </si>
  <si>
    <t>传感器器材</t>
  </si>
  <si>
    <t>各种温度传感器(双金属片、热电偶、铂电阻、铜电阻、热敏电阻、半导体、感温铁氧体)、光敏电阻、硅光电池、光电二极管、湿敏电阻、干簧管、霍尔元件、气体压强传感器、酒精气体传感器等</t>
  </si>
  <si>
    <t>晶体和非晶体样品</t>
  </si>
  <si>
    <t>石英晶体，食盐晶体，云母片，明矾晶体，硫酸铜晶体；玻璃，松香，蜂蜡，沥青，橡胶</t>
  </si>
  <si>
    <t>滚珠盒</t>
  </si>
  <si>
    <t>自行车小滚珠200粒</t>
  </si>
  <si>
    <t>演示实验器材</t>
  </si>
  <si>
    <t>云母片、电解电容器(25V，470µF～1000µF)、三极管、驻极体话筒、光声控延时开关、100kΩ可变电阻、1kΩ电阻、74LS00</t>
  </si>
  <si>
    <t>学生实验纸材</t>
  </si>
  <si>
    <t>打点纸带、墨粉纸、坐标纸、复印纸</t>
  </si>
  <si>
    <t>温度报警实验器材套件</t>
  </si>
  <si>
    <t>热敏电阻、74LS14、1kΩ可变电阻、蜂鸣器(YMD或HMB)</t>
  </si>
  <si>
    <t>电熨斗控温电路套件</t>
  </si>
  <si>
    <t>发电片</t>
  </si>
  <si>
    <t>防盗报警电路器材套件</t>
  </si>
  <si>
    <t>小永磁体、干簧管、74LS14、2.2kΩ电阻、蜂鸣器(YMD或HMB)</t>
  </si>
  <si>
    <t>光控开关实验器材套件</t>
  </si>
  <si>
    <t>光敏电阻、74LS14、51kΩ可变电阻、发光二极管、330Ω电阻</t>
  </si>
  <si>
    <t>火灾报警器</t>
  </si>
  <si>
    <t>烟雾报警</t>
  </si>
  <si>
    <t>电子闹钟套件</t>
  </si>
  <si>
    <t>闹钟钟芯</t>
  </si>
  <si>
    <t>小制作材料</t>
  </si>
  <si>
    <t>桥梁模型器材套件</t>
  </si>
  <si>
    <t>梁式桥、拱形桥、斜拉桥、桁架桥、吊桥、悬索桥</t>
  </si>
  <si>
    <t>走马灯器材套件</t>
  </si>
  <si>
    <t>纸质手工制作</t>
  </si>
  <si>
    <t>箔片验电器器材套件</t>
  </si>
  <si>
    <t>塑料盒，带接触柄</t>
  </si>
  <si>
    <t>简易无线话筒器材套件</t>
  </si>
  <si>
    <t>三极管、电容、电阻、漆包线、驻极体话筒、电池盒</t>
  </si>
  <si>
    <t>环保动能手电筒器材套件</t>
  </si>
  <si>
    <t>探究动能转电能原理</t>
  </si>
  <si>
    <t>简易收音机器材套件</t>
  </si>
  <si>
    <t>电容、可变电容器、磁性天线、二极管、小耳机</t>
  </si>
  <si>
    <t>三极管放大电路器材套件</t>
  </si>
  <si>
    <t>三极管、电容、电阻、电池</t>
  </si>
  <si>
    <t>光控路灯开关器材套件</t>
  </si>
  <si>
    <t>光敏电阻、电阻、三极管、二极管、继电器、直流稳压电源</t>
  </si>
  <si>
    <t>遥控器器材套件</t>
  </si>
  <si>
    <t>遥控器制作部件</t>
  </si>
  <si>
    <t>简易微型汽轮发电机器材套件</t>
  </si>
  <si>
    <t>微型发电机、微型汽轮机、压力锅炉、发光二极管</t>
  </si>
  <si>
    <t>模型火箭器材套件</t>
  </si>
  <si>
    <t>火箭模型</t>
  </si>
  <si>
    <t>科技活动材料</t>
  </si>
  <si>
    <t>滚上体</t>
  </si>
  <si>
    <t>利用斜面开口差运动原理</t>
  </si>
  <si>
    <t>塑料机器人</t>
  </si>
  <si>
    <t>频闪管</t>
  </si>
  <si>
    <t>各种陀螺</t>
  </si>
  <si>
    <t>圆周运动、离心运动</t>
  </si>
  <si>
    <t>大回转轮</t>
  </si>
  <si>
    <t>体操机玩具</t>
  </si>
  <si>
    <t>三轨竟速</t>
  </si>
  <si>
    <t>不同形状轨道竞速</t>
  </si>
  <si>
    <t>翻转环实验器</t>
  </si>
  <si>
    <t>探究力的分解和分力的作用；探究质点运动时的路程，速度和时间之间的关系。</t>
  </si>
  <si>
    <t>离心力铁环</t>
  </si>
  <si>
    <t>用于演示弹性圆环在离心力的作用下变扁的现象。</t>
  </si>
  <si>
    <t>滚动的方轮</t>
  </si>
  <si>
    <t>了解方轮滚动的稳定性</t>
  </si>
  <si>
    <t>玩具赛车</t>
  </si>
  <si>
    <t>向心力实验</t>
  </si>
  <si>
    <t>饮水鸟</t>
  </si>
  <si>
    <t>物态变化</t>
  </si>
  <si>
    <t>鱼洗</t>
  </si>
  <si>
    <t>铜制，带双手柄</t>
  </si>
  <si>
    <t>水火箭</t>
  </si>
  <si>
    <t>展水火箭科技活动的使用</t>
  </si>
  <si>
    <t>滴水起电机</t>
  </si>
  <si>
    <t>利用静电感应原理分离水中的正负自由电荷</t>
  </si>
  <si>
    <t>气体辉光球</t>
  </si>
  <si>
    <t>辉光气体产生的不同效果</t>
  </si>
  <si>
    <t>工具</t>
  </si>
  <si>
    <t xml:space="preserve"> </t>
  </si>
  <si>
    <t>一、适用范围、规格型号： 1、适用于初中物理、化学、生物和小学科学实验室用。2、型号规格：75mm×0.6mm×4mm 二、技术要求：1、旋杆长度采用45#钢，工作部硬度不低于HRC48。2、旋杆长度L：75mm，直径D：4mm  3、旋杆应经镀鉻防锈处理。 4、旋柄为硬质塑料制成，表面光洁、无毛刺，无缩迹。与旋杆接合牢固，并有产品标记及标</t>
  </si>
  <si>
    <t>一、适用范围：   1. 初中物理和小学科学实验室用。   2. 型号规格：160mm 二、技术要求：   1. 载荷F≥550N   2. 其它技术要求按 GB 6290的规定。</t>
  </si>
  <si>
    <t>一、适用范围、规格：1、初中物理、生物和小学科学实验室用。 2、规格：锯架300mm，锯条300mm。二、技术要求： 1、由钢锯架、钢锯条组成。2、产品材料采用钢板制，调节式，最小锯切深度不小于64mm。 3、前、后固定销与相应孔的配合间隙不得大于0.3mm。4、安装锯条后，锯条中心平面与锯架中心平面的行度不得大于2mm。5、锯架在达到900N拉力历经1min后，不应有永久变形，拉钉不得松动脱落。 6、钢板制锯架在达到900N张力时，侧弯不得超过1.8mm。7、手柄握捏部位应光滑舒适。采用钢材、塑料、木料及合金等材料。8、锯架表面不应有裂纹，锈渍、毛刺、剥落等缺陷，表面处理色泽一致。9、锯条硬度应符合SG 1080中第6条表3中的有关要求。10、锯条的技术要求应符号SG10的第2章的有关要求。</t>
  </si>
  <si>
    <t>采用优质钢材，整体淬火处理</t>
  </si>
  <si>
    <t>锉刀(平板)</t>
  </si>
  <si>
    <t>手剪</t>
  </si>
  <si>
    <t>高碳钢长度180mm</t>
  </si>
  <si>
    <t>直角尺</t>
  </si>
  <si>
    <t>φ1mm～φ13mm</t>
  </si>
  <si>
    <t>钳工工作台</t>
  </si>
  <si>
    <t>烙铁架</t>
  </si>
  <si>
    <t>油石</t>
  </si>
  <si>
    <t>粗细两面</t>
  </si>
  <si>
    <t>冲子</t>
  </si>
  <si>
    <t>水平尺</t>
  </si>
  <si>
    <t>三水泡型，水平面工作长度160mm～250mm</t>
  </si>
  <si>
    <t>安全防护用具</t>
  </si>
  <si>
    <t>纯棉</t>
  </si>
  <si>
    <t>防强光，上部衰减10倍～20倍，下部透射比≥75％</t>
  </si>
  <si>
    <t>防机械冲击</t>
  </si>
  <si>
    <t>棉纱线</t>
  </si>
  <si>
    <t>高压绝缘凳</t>
  </si>
  <si>
    <t>绝缘耐受电压不小于120kV</t>
  </si>
  <si>
    <t>900mm*600mm，双面，表面为墨绿色，铝合金包边,可演示磁性教具,符合JY-0002-88要求。</t>
  </si>
  <si>
    <t>1. 为四件成套打孔器。2. 刀刃硬度不低于HRC55，刃口锋利，无卷刃、缺口等缺陷。3. 捅条长105mm，直径3.5mm。4. 表面不应有明显的凹痕、裂缝、变形等缺陷。表面涂镀层应均匀，不应起泡、龟裂、脱落和磨损。金属零部件不应有锈蚀及其他机械损伤。5. 产品性能、外观、结构还应满足JY0001标准第4、6、7章的有关规定。</t>
  </si>
  <si>
    <t>产品由导向夹板、夹板、连接杆、蝶形螺母等构成。导向夹板、夹板采用木质材料，外形尺寸不小于150×30×12mm；供打孔用的通孔孔径依次为φ3.5、φ6.5、φ8.5、φ10.5；连接杆采用M6×90mm的全丝螺杆。</t>
  </si>
  <si>
    <t xml:space="preserve"> 产品由刀架、刀片、刀片定位销钉、刀片张角定位螺钉和手柄组成。</t>
  </si>
  <si>
    <t>0r/min～3000r/min，10mL×6</t>
  </si>
  <si>
    <t>磁力加热搅拌器采用优质直流电机，噪音小，调速平稳，全封闭式加热盘可作辅助加热之用。恒温磁力搅拌器可设定温度及温度显示，可长期加热使用，数显直观准确。由聚四氟乙烯和优质磁钢精制成的搅拌子，耐高温、耐磨、耐化学腐蚀、磁性强。</t>
  </si>
  <si>
    <t>金属酒精灯</t>
  </si>
  <si>
    <t>金属制，带灯芯</t>
  </si>
  <si>
    <t xml:space="preserve">坐式1． 实验室常用的工具，用于弯曲玻管（棒）和熔接玻璃管用，结构为座式。
2． 由壸体、预燃盘、壸嘴、喷管、火苗调节杆、通针等部分组成。
3． 壸体接缝必须紧密，不得漏酒精和漏气。
4． 壸体上旋盖螺纹配合必须紧密，不得漏气，开闭必须灵活。
5． 壸体装酒精容积不小于300ml。
6． 壸体为铜材制作，美观大方，不得有碰伤现象。
7． 喷管与各管焊接处用银铜料焊接，不得因喷火燃烧而熔化焊接，不得漏气。
8． 火苗调节杆柄在调节火苗时不应变形。调节手轮不得因工作时焦熔。
</t>
  </si>
  <si>
    <t>密封式，功率1000W，加热盘直径大于150mm，输入电压220V50Hz</t>
  </si>
  <si>
    <t>规格：3L不锈钢 出水量：3L/h 消耗功率：4.5KW 输入电压：22V 产品应符合教育部标准JY0001《教学仪器产品一般质量要求》的有关规定。</t>
  </si>
  <si>
    <t>化学实验设备，供试管瓶子干燥用。电热式。额定电压：220V。发热功率：500W。干燥位：不少于13个。热风温度：50℃－60℃。绝缘电阻：冷态不少于1MΩ。干燥时间：3－5min。耐压强度：AC1.5kv、50Hz正弦波，历时１分钟，无击穿、飞弧现象</t>
  </si>
  <si>
    <t>电源：AC220V±10%。由箱体、电加热系统、温度控制系统等组成。工作室尺寸：大于等于400mm×380mm×400mm,控温范围：400～200℃,温度波动度：不大于±1℃。温度漂移：不大于2℃,温度均匀性系数：±0.035,保温性能：箱体外表面最高温度不大于室温＋35℃</t>
  </si>
  <si>
    <t>电冰箱</t>
  </si>
  <si>
    <t>＞200L</t>
  </si>
  <si>
    <t>水浴锅</t>
  </si>
  <si>
    <t>铜制，400W,恒温数显,室温0～100度,有循环装置，控温精度±0.5度,安全要求符合YY91037.</t>
  </si>
  <si>
    <t>保温漏斗</t>
  </si>
  <si>
    <t>铜制</t>
  </si>
  <si>
    <t>50mL，塑料</t>
  </si>
  <si>
    <t>100mL 塑料</t>
  </si>
  <si>
    <t xml:space="preserve">1． 产品为乳白色塑料制品。
2． 产品造型为有一喷出水咀的瓶体，容量为250ml。
3． 出喷水咀口径为1mm，水位应与盛水口等高。
4． 盛水口应有螺旋瓶盖，盖紧后不应漏水。
5． 喷水靠挤压瓶体使水从喷水咀喷出。
</t>
  </si>
  <si>
    <t>实验用品提篮</t>
  </si>
  <si>
    <t>聚光小手电筒</t>
  </si>
  <si>
    <t>充电式，LED灯头，金属材质</t>
  </si>
  <si>
    <t>双向紧固，夹头可以360度旋转</t>
  </si>
  <si>
    <t>1. 采用碳钢或φ6mm冷拉钢材造，三脚均布，高度不小于156mm，三脚内接圆直径不小于120mm。2. 上支承环平整，直径&gt;80mm。3. 三支撑脚与圆环间焊接牢靠，分布均匀，焊点光滑、平稳，三脚及支承环钢材直径不小于6mm，表面经酸洗，磷化后喷塑或喷黑色防锈、耐热强化漆。4. 表面不应有明显的凹痕、裂缝、变形等缺陷；表面涂镀层应均匀，不应起泡、龟裂、脱落和磨损；不应有锈蚀及其他机械损伤。</t>
  </si>
  <si>
    <t xml:space="preserve"> 1.产品为木质或塑料制品，木质制品所用木材需经脱脂干燥处理；塑料制品（透明聚碳酸脂注塑成型）产品外观无明显扭曲、变形现象。2.底座厚度≥8mm，孔板厚度≥8mm。3. 产品为8孔型式，φ22±1 mm孔径8孔，各孔中心间距30±1mm。4. 试管柱8个，直径φ10±1mm，长65±5mm。5. 孔板与底座上表面间距70±5mm。6. 底座上表面对应孔板上的各孔大小，刻有便于试管放置的凹槽，槽深约3mm。7. 试管柱与底座上表面的垂直度不大于2mm。8. 塑料制品的试管架，产品在工作台面上放置，应稳定可靠。</t>
  </si>
  <si>
    <t>1、漏斗架由底座、立杆和漏斗安放板等组成。2、底座（1）底座由杂木制成。（2）外型尺寸约260mm×65mm×25mm。3、立杆（1）立杆直径Φ12mm～15mm，长270mm。（2）立杆应挺直并与底座垂直。4、漏斗安放板（1）安放板应能在立杆上自由调节高度，并在任一高度上固定，固定可靠。（2）安放板上可安放两个漏斗。5、稳定性要求:在安放板上放置两个漏斗, 使板调到立杆的最高端,整个装置应稳固可靠,不发生翻倒。</t>
  </si>
  <si>
    <t>1、滴定台由台板、立杆组成。2、台板由黑色花岗岩构成,外形尺寸约300x150x12mm。3、立杆用直径Φ10mm的圆钢镀锌制成， 长度不小于550mm。</t>
  </si>
  <si>
    <t>滴定夹是滴定台的组成部份。由塑料制成，蝶式结构，外形尺寸大于等于200mm×110mm。两端能夹持20mm以下直径的滴定管，两管平行，当两管盛满液体后，不下滑。</t>
  </si>
  <si>
    <t>塑料制品，20孔，放滴管用。</t>
  </si>
  <si>
    <t>移液管架</t>
  </si>
  <si>
    <t>塑料制品6孔-10孔</t>
  </si>
  <si>
    <t>比色管架</t>
  </si>
  <si>
    <t>6孔-12孔</t>
  </si>
  <si>
    <t>组合式支架</t>
  </si>
  <si>
    <t>1.组合支架由支座、支块、滑道、等组成。支架的组合方式有竖直型、水平型两类；竖直型又可组成框架式和垂直式两类，水平型又可组成单轨式和双轨式两类。</t>
  </si>
  <si>
    <t>交流：2V～16V/3A，每2V一档    直流稳压：2V～16V/2A，每2V一档</t>
  </si>
  <si>
    <t>交流：2V～24V，每2V一档，2V～6V/12A，8V～12V/6A，14V～24V/3A；                  直流稳压：1V～25V分档连续可调，2V～6V/6A，8V～12V/4A，14V～24V/2A；            40A、8s自动关断</t>
  </si>
  <si>
    <t>1． 最大称量100g，分度值0.1 g。 2． 秤量允许误差为±0.5d(分度值)。 3． 砝码组合的总质量（包括标尺计量值）应不小于天平的最大秤量。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t>
  </si>
  <si>
    <t>100g，0.1g</t>
  </si>
  <si>
    <t>200g，0.001g</t>
  </si>
  <si>
    <t>200g，0.0001g</t>
  </si>
  <si>
    <t>0.1s</t>
  </si>
  <si>
    <t>测量方式：单路、双路测温传感器  测温范围：-30℃- +199.9℃ 测量精度：±0.6%（量程）±1个字（末位）   1. 工作电压：220V±10%。   2. 测温范围：-30～+200℃。   3. 分辨率：0.1℃。   4. 精度≤1%   5. 温度显示方式：LED显示。   6. 可进行两路温度测量，两路测量的转换设有手动及自动切换装置。   7. 温度测量读数稳定后有指示装置。   8. 仪器的性能、安全、结构及外观的一般要求应分别符合JY0001标准的第4、5、6、7章的有关要求。</t>
  </si>
  <si>
    <t>量程2.5级，0.6A，3A</t>
  </si>
  <si>
    <t>量程±300μA</t>
  </si>
  <si>
    <t>1、不低于2.5级2、外壳为塑料制，成型美观光滑，上有三个调节旋钮和四个接线柱孔3、指针灵活，测量准确，表面清晰，分格均匀4、配测笔一套。可测量范围：交流电压：0-10-50-250-1000V，2500V直流电压：0-2.5-10-50-250-1000V2500V直流电流：0.05-0.5-5-50-500mA电阻：0-1Ω-10Ω-100Ω-1KΩ-10KΩ</t>
  </si>
  <si>
    <t>高中演示电流电压表为指针式内磁结构，及其测量电路等部分组成。它共有十四档测量量程，供教学演示实验中作检流计，及测量直流电流、直流电压、交流电流、交流电压等之用。二、主要规格及技术参数：1、测量范围：DCA:-500μA-0-+500μA，0-10-100mA-1-5A；DCV：0-5-10V；ACA:0-10-100mA-1-5A；ACV:0-10-50-250V；2、基本误差：±2.5%；3、阻尼时间：≤6S；</t>
  </si>
  <si>
    <t>1． 标准温度20℃，温度范围0～70℃，分度值为1度。 2． 密度范围：1.000～2.000。 3． 在液体中倾斜度不大于0.2分度值。 4． 其它性能指标应符合GB/T 17764－1999的有关规定</t>
  </si>
  <si>
    <t>1． 标准温度20℃，温度范围10～70℃，分度值为1度。 2． 密度范围：0.700～1.000。 3． 在液体中倾斜度不大于0.2分度值。 4． 其它性能指标应符合GB/T 17764－1999的有关规定。</t>
  </si>
  <si>
    <t>测量范围：pH 0.0～14，分辨率：0.1</t>
  </si>
  <si>
    <t>化学</t>
  </si>
  <si>
    <t>本仪器由：塑料槽一个、铜电极一个、锌电极一个、发光二极管一只、导线二极。</t>
  </si>
  <si>
    <t>1． 制作材料应不与贮存气体发生任何反应。2． 应用透明材料制作。3． 进气及出气装置操作方便，整个系统密封良好，不漏气。</t>
  </si>
  <si>
    <t>高中微型化学实验箱</t>
  </si>
  <si>
    <t>含微型蒸馏回馏装置，试剂用量较常规实验省90%</t>
  </si>
  <si>
    <t>1、产品由开关、灯座、透明小水槽、小水槽盖、碳棒等组成。2、透明小水槽用透明塑料制作.3、小水槽盖为塑料制品，应能安装Φ4mm碳棒，布局合理。4、碳棒Φ4±0.2mm,长不小于45mm，碳棒、导线焊接牢靠。5、塑料产品选用全新塑料注塑而成，无毒、环保、性能好。符合JY0001-2003《教学仪器一般质量要求》的有关规定。</t>
  </si>
  <si>
    <t>中和热测定仪</t>
  </si>
  <si>
    <t>尺寸大于等于直径90*100mm，有机玻璃盖子</t>
  </si>
  <si>
    <t>化学实验废液处理装置</t>
  </si>
  <si>
    <t>≥20升/次，无极变速双搅拌，附往复泵，电压12V，尺寸大于等于380*315*650mm</t>
  </si>
  <si>
    <t>气体实验微型装置</t>
  </si>
  <si>
    <t>以微型玻璃为主，能完成氧气、氢气、二氧化碳、一氧化碳、氯气、氨气、二氧化硫、硫化氢、一氧化氮、二氧化氮等十几种气体的制备和性质实验，反应容器一般不超过30mL</t>
  </si>
  <si>
    <t xml:space="preserve">氢燃料电池演示器 </t>
  </si>
  <si>
    <t>两个质子交换膜电极，膜电极≥33㎜×33㎜</t>
  </si>
  <si>
    <t xml:space="preserve">氢燃料电池实验器 </t>
  </si>
  <si>
    <t>一个质子交换膜电极，膜电极≥15㎜×15㎜，带电流、电压表</t>
  </si>
  <si>
    <t>电解槽演示器</t>
  </si>
  <si>
    <t>离子交换膜</t>
  </si>
  <si>
    <t>离子交换柱</t>
  </si>
  <si>
    <t>含玻璃纤维和离子交换树脂</t>
  </si>
  <si>
    <t>电泳演示器</t>
  </si>
  <si>
    <t>本仪器有带刻度的U型管，电极，插座及开关组成，电压12V，电流1.5A，满足教学实验使用</t>
  </si>
  <si>
    <t>丁达尔现象实验器</t>
  </si>
  <si>
    <t>对胶体光学体制的鉴定</t>
  </si>
  <si>
    <t>二氧化氮球</t>
  </si>
  <si>
    <r>
      <rPr>
        <sz val="9"/>
        <color theme="1"/>
        <rFont val="宋体"/>
        <charset val="134"/>
      </rPr>
      <t>双球，内封NO</t>
    </r>
    <r>
      <rPr>
        <vertAlign val="subscript"/>
        <sz val="9"/>
        <color theme="1"/>
        <rFont val="宋体"/>
        <charset val="134"/>
      </rPr>
      <t>2</t>
    </r>
    <r>
      <rPr>
        <sz val="9"/>
        <color theme="1"/>
        <rFont val="宋体"/>
        <charset val="134"/>
      </rPr>
      <t>和N</t>
    </r>
    <r>
      <rPr>
        <vertAlign val="subscript"/>
        <sz val="9"/>
        <color theme="1"/>
        <rFont val="宋体"/>
        <charset val="134"/>
      </rPr>
      <t>2</t>
    </r>
    <r>
      <rPr>
        <sz val="9"/>
        <color theme="1"/>
        <rFont val="宋体"/>
        <charset val="134"/>
      </rPr>
      <t>O</t>
    </r>
    <r>
      <rPr>
        <vertAlign val="subscript"/>
        <sz val="9"/>
        <color theme="1"/>
        <rFont val="宋体"/>
        <charset val="134"/>
      </rPr>
      <t>4</t>
    </r>
  </si>
  <si>
    <t>渗析实验器</t>
  </si>
  <si>
    <t>塑料，用来做渗析实验</t>
  </si>
  <si>
    <t>放电反应装置</t>
  </si>
  <si>
    <t>通电两分钟之内即有氮气与氧气反应的现象，消耗功率不大于30W</t>
  </si>
  <si>
    <t>光化学实验演示器</t>
  </si>
  <si>
    <t>能演示甲烷与氯气的反应</t>
  </si>
  <si>
    <t>带摄像头</t>
  </si>
  <si>
    <t>炼铁时高炉的模型</t>
  </si>
  <si>
    <t>分子结构模型</t>
  </si>
  <si>
    <t>演示用，氢原子球直径不小于23mm，其他原子球直径不小于30mm</t>
  </si>
  <si>
    <t>分组用</t>
  </si>
  <si>
    <t>金刚石结构由彩色塑料球（直径不小于23mm）、塑料杆、底座组成。产品应符合教育部标准JY52-80《分子结构模型》的有关规定。</t>
  </si>
  <si>
    <t>石墨结构结构由彩色塑料球（直径不小于23mm）、塑料杆、底座组成。产品应符合教育部标准JY52-80《分子结构模型》的有关规定。</t>
  </si>
  <si>
    <t>氯化铯晶体结构模型</t>
  </si>
  <si>
    <t>球直径不小于30mm</t>
  </si>
  <si>
    <t>二氧化碳晶体结构模型</t>
  </si>
  <si>
    <t>球直径不小于25mm</t>
  </si>
  <si>
    <t>二氧化硅晶体结构模型</t>
  </si>
  <si>
    <t>金属晶体结构模型</t>
  </si>
  <si>
    <t>电子云杂化轨道模型</t>
  </si>
  <si>
    <r>
      <rPr>
        <sz val="9"/>
        <color theme="1"/>
        <rFont val="宋体"/>
        <charset val="134"/>
      </rPr>
      <t>S、SP、SP</t>
    </r>
    <r>
      <rPr>
        <vertAlign val="superscript"/>
        <sz val="9"/>
        <color theme="1"/>
        <rFont val="宋体"/>
        <charset val="134"/>
      </rPr>
      <t>2</t>
    </r>
    <r>
      <rPr>
        <sz val="9"/>
        <color theme="1"/>
        <rFont val="宋体"/>
        <charset val="134"/>
      </rPr>
      <t>、SP</t>
    </r>
    <r>
      <rPr>
        <vertAlign val="superscript"/>
        <sz val="9"/>
        <color theme="1"/>
        <rFont val="宋体"/>
        <charset val="134"/>
      </rPr>
      <t>3</t>
    </r>
    <r>
      <rPr>
        <sz val="9"/>
        <color theme="1"/>
        <rFont val="宋体"/>
        <charset val="134"/>
      </rPr>
      <t>、Px、Py、Pz</t>
    </r>
  </si>
  <si>
    <t>气体摩尔体积模型</t>
  </si>
  <si>
    <t>用来观察每摩尔气体的体积</t>
  </si>
  <si>
    <t>沸腾焙烧炉模型</t>
  </si>
  <si>
    <t>沸腾焙烧炉的模型</t>
  </si>
  <si>
    <t>硫酸接触室模型</t>
  </si>
  <si>
    <t>硫酸接触室的模型</t>
  </si>
  <si>
    <t>氨合成塔模型</t>
  </si>
  <si>
    <t>氨合成塔的模型</t>
  </si>
  <si>
    <t>炼钢转炉模型</t>
  </si>
  <si>
    <t>炼钢转炉的模型</t>
  </si>
  <si>
    <t>标本</t>
  </si>
  <si>
    <t>由硅铝合金，武德合金，坚铝，活字金，焊锡，巴比特合金，硅铁，铸造生铁，碳素钢，黄铜，镍鉻钢，青铜组成。</t>
  </si>
  <si>
    <t>不少于8种标本油应粘固在专用装饰纸上，采用精致木盒包装。</t>
  </si>
  <si>
    <t>本标本由原油、常压分馏塔、减压分馏塔组成。</t>
  </si>
  <si>
    <t>复合材料标本</t>
  </si>
  <si>
    <t>不少于5种</t>
  </si>
  <si>
    <t>高中化学1教学挂图</t>
  </si>
  <si>
    <t>高中化学2教学挂图</t>
  </si>
  <si>
    <t>高中化学与生活教学挂图</t>
  </si>
  <si>
    <t xml:space="preserve">高中化学与技术教学挂图    </t>
  </si>
  <si>
    <t>高中物质结构与性质教学挂图</t>
  </si>
  <si>
    <t>高中化学反应原理教学挂图</t>
  </si>
  <si>
    <t>高中有机化学基础教学挂图</t>
  </si>
  <si>
    <t>高中实验化学教学挂图</t>
  </si>
  <si>
    <t>有外围电子层排布，不带轴</t>
  </si>
  <si>
    <t>化学实验室安全守则</t>
  </si>
  <si>
    <t>带镜框</t>
  </si>
  <si>
    <t>化学实验操作规范和安全要求</t>
  </si>
  <si>
    <t>简明化学发展史</t>
  </si>
  <si>
    <t>高中化学1投影片</t>
  </si>
  <si>
    <t>投影片</t>
  </si>
  <si>
    <t>高中化学2投影片</t>
  </si>
  <si>
    <t>高中化学与生活教学投影片</t>
  </si>
  <si>
    <t xml:space="preserve">高中化学与技术教学投影片   </t>
  </si>
  <si>
    <t>高中物质结构与性质教学投影片</t>
  </si>
  <si>
    <t>高中化学反应原理教学投影片</t>
  </si>
  <si>
    <t>高中有机化学基础教学投影片</t>
  </si>
  <si>
    <t xml:space="preserve">高中实验化学教学投影片 </t>
  </si>
  <si>
    <t>教学VCD、DVD</t>
  </si>
  <si>
    <t>高中化学教学光盘</t>
  </si>
  <si>
    <t>光盘</t>
  </si>
  <si>
    <t>多媒体教学软件</t>
  </si>
  <si>
    <t>高中化学多媒体教学软件</t>
  </si>
  <si>
    <t>分子立体结构模型绘制软件</t>
  </si>
  <si>
    <t>化学药品管理软件</t>
  </si>
  <si>
    <t>实验室管理用，网络版</t>
  </si>
  <si>
    <t>25mL</t>
  </si>
  <si>
    <t>1000mL</t>
  </si>
  <si>
    <t>酸式，25mL</t>
  </si>
  <si>
    <t>酸式，50mL</t>
  </si>
  <si>
    <t>碱式，25mL</t>
  </si>
  <si>
    <t>碱式，50mL</t>
  </si>
  <si>
    <t>四氟乙烯活塞，50mL</t>
  </si>
  <si>
    <t>移液管</t>
  </si>
  <si>
    <t>1mL</t>
  </si>
  <si>
    <t>2mL</t>
  </si>
  <si>
    <t>5mL</t>
  </si>
  <si>
    <t>φ12mm×70mm</t>
  </si>
  <si>
    <t>φ18mm×180mm</t>
  </si>
  <si>
    <t>φ20mm×200mm</t>
  </si>
  <si>
    <t>φ32mm×200mm,硬质</t>
  </si>
  <si>
    <t>φ40mm×200mm</t>
  </si>
  <si>
    <t>φ20mm×250mm</t>
  </si>
  <si>
    <t>燃烧管</t>
  </si>
  <si>
    <t>φ25mm×300mm</t>
  </si>
  <si>
    <t>Y形试管</t>
  </si>
  <si>
    <t>φ220mm</t>
  </si>
  <si>
    <t>圆底、长颈，250mL</t>
  </si>
  <si>
    <t>圆底、长颈，厚口，250mL</t>
  </si>
  <si>
    <t>圆底、长颈，500mL</t>
  </si>
  <si>
    <t>平底、长颈，250mL</t>
  </si>
  <si>
    <t>三口烧瓶</t>
  </si>
  <si>
    <t>150mL，单头</t>
  </si>
  <si>
    <t>250mL，单头</t>
  </si>
  <si>
    <t>250mL，双头</t>
  </si>
  <si>
    <t>干燥塔</t>
  </si>
  <si>
    <t>气体洗瓶</t>
  </si>
  <si>
    <t>适用于中学化学开展实验教学用</t>
  </si>
  <si>
    <t>160mm</t>
  </si>
  <si>
    <t>直形，300mm</t>
  </si>
  <si>
    <t>球形，300mm</t>
  </si>
  <si>
    <t>弯形，φ18mm×150mm</t>
  </si>
  <si>
    <t>60mm</t>
  </si>
  <si>
    <t>直形</t>
  </si>
  <si>
    <t>双球</t>
  </si>
  <si>
    <t>锥（梨）形，100mL</t>
  </si>
  <si>
    <t>球形，50mL</t>
  </si>
  <si>
    <t>瓷，80mm</t>
  </si>
  <si>
    <t>φ7mm～8mm</t>
  </si>
  <si>
    <t>单球，150mm</t>
  </si>
  <si>
    <t>U型，φ15mm×150mm</t>
  </si>
  <si>
    <t>U型，φ20mm×200mm</t>
  </si>
  <si>
    <t>U型，具支，φ15mm×150mm</t>
  </si>
  <si>
    <t>比色管</t>
  </si>
  <si>
    <t>T形</t>
  </si>
  <si>
    <t>φ200mm×100mm</t>
  </si>
  <si>
    <t>φ270mm×140mm</t>
  </si>
  <si>
    <t>φ150mm×280mm</t>
  </si>
  <si>
    <t>钴玻璃片</t>
  </si>
  <si>
    <t>容器</t>
  </si>
  <si>
    <t>125mL，附毛玻璃片</t>
  </si>
  <si>
    <t>250mL，附毛玻璃片</t>
  </si>
  <si>
    <t>500mL，附毛玻璃片</t>
  </si>
  <si>
    <t>60mL</t>
  </si>
  <si>
    <t>125mL</t>
  </si>
  <si>
    <t>棕色，60mL</t>
  </si>
  <si>
    <t>棕色，125mL</t>
  </si>
  <si>
    <t>棕色，250mL</t>
  </si>
  <si>
    <t>3000mL</t>
  </si>
  <si>
    <t>棕色，500mL</t>
  </si>
  <si>
    <t>棕色，1000mL</t>
  </si>
  <si>
    <t>棕色，3000mL</t>
  </si>
  <si>
    <t>下口瓶</t>
  </si>
  <si>
    <t>5000mL</t>
  </si>
  <si>
    <t>30mL</t>
  </si>
  <si>
    <t>棕色，30mL</t>
  </si>
  <si>
    <t>称量瓶</t>
  </si>
  <si>
    <t>φ25mm×40mm</t>
  </si>
  <si>
    <t>瓷，30mL</t>
  </si>
  <si>
    <t>200mm</t>
  </si>
  <si>
    <t>1． 产品用厚度为2㎜的不锈钢板制造。总长度为300㎜，宽度为20㎜。 2． 产品制作应光滑、平整、无缺陷。 3． 产品的夹持端为菱形，吻合应一致。</t>
  </si>
  <si>
    <t>1． 产品为木制件。 2． 所用木材要求脱脂干燥处理，无裂纹，光滑，锯端面无毛刺，无刺手感。 3． 长度不小于200mm，宽度20mm，厚度20mm。 4． 试管夹闭口缝不大于1mm，开口距不小于25mm。闭口时两块夹片相合无明显不齐。 5． 试管夹所附毡块应粘接牢固，不得脱落。 6． 试管夹弹簧应有足够弹性，并作防锈处理。</t>
  </si>
  <si>
    <t>水止皮管夹</t>
  </si>
  <si>
    <t>1． 产品用直径Φ3㎜的钢丝制成。应作防锈处理。 2． 产品制作应光滑、平整、无缺陷。 3． 产品的夹持角度不小于60º。夹子的夹持应可靠，吻合好，弹性好。</t>
  </si>
  <si>
    <t>1． 产品用钢材制成，应作防锈处理。 2． 产品制作应光滑、平整、无缺陷。 3． 产品的夹持范围最大应不小于20㎜，夹子的夹持应可靠，吻合好。 4． 螺母与螺杆螺纹应吻合好，旋动轻便，不应有卡死现象。</t>
  </si>
  <si>
    <t>隔热网</t>
  </si>
  <si>
    <t>环保型，功能与石棉网相同，隔热材料不是石棉</t>
  </si>
  <si>
    <t>二连球</t>
  </si>
  <si>
    <t>橡胶</t>
  </si>
  <si>
    <t>材质：铜</t>
  </si>
  <si>
    <t>材质：塑料</t>
  </si>
  <si>
    <t>φ5mm～φ6mm</t>
  </si>
  <si>
    <t>φ7mm～φ8mm</t>
  </si>
  <si>
    <t>φ3mm～φ4mm</t>
  </si>
  <si>
    <t>0号～12号</t>
  </si>
  <si>
    <t>1． 产品用优质天然橡胶制造。 2． 产品内径为7~8㎜，壁厚1㎜。 3． 产品每整根之重量应不少于1㎏。</t>
  </si>
  <si>
    <t>1． 产品用优质乳胶制造。 2． 产品内径为5~6㎜，壁厚1㎜。 3． 产品每根之长度应不少于10米。</t>
  </si>
  <si>
    <t>洗耳球</t>
  </si>
  <si>
    <t>1． 产品由金属丝和绞合在其上的猪鬃毛制成，大、中、小各一个。 2． 金属丝用Φ3㎜左右的镀锌铁丝2根绞合，总长度不小于250㎜。 3． 制成的试管刷要求不散、不脱毛。 4． 整体应平整、美观，猪鬃毛长度均匀。</t>
  </si>
  <si>
    <t>1． 产品由金属丝和绞合在其上的猪鬃毛制成。 2． 金属丝用Φ3㎜左右的镀锌铁丝2根绞合，总长度不小于250㎜。 3． 制成的烧瓶刷呈鼓形，最大直径不小于Φ60㎜，长度不小于100㎜，要求不散、脱毛。 4． 整体应平整、美观。</t>
  </si>
  <si>
    <t>滴定管刷</t>
  </si>
  <si>
    <t>符合国家教育部标准</t>
  </si>
  <si>
    <t>80mm</t>
  </si>
  <si>
    <t>100mm</t>
  </si>
  <si>
    <t>瓷，60mm</t>
  </si>
  <si>
    <t>瓷，90mm</t>
  </si>
  <si>
    <t>瓷，100mm</t>
  </si>
  <si>
    <t>至少6穴</t>
  </si>
  <si>
    <t>9孔，0.7mL×9</t>
  </si>
  <si>
    <t>6孔，5mL×6，附带双导气管的井穴塞</t>
  </si>
  <si>
    <t>4mL</t>
  </si>
  <si>
    <t>白金丝</t>
  </si>
  <si>
    <t>φ0.5mm×50mm；具金属柄；可拆卸</t>
  </si>
  <si>
    <t>药  品</t>
  </si>
  <si>
    <t>一般无机(一)</t>
  </si>
  <si>
    <t>1～14</t>
  </si>
  <si>
    <t>试纸</t>
  </si>
  <si>
    <t>淀粉碘化钾试纸</t>
  </si>
  <si>
    <t>70mm</t>
  </si>
  <si>
    <t xml:space="preserve">易燃固体、自燃物品、                  遇湿易燃物品  </t>
  </si>
  <si>
    <t>高中化学实验材料</t>
  </si>
  <si>
    <t>小刀、棉花、木炭、火柴、蜡烛、剪刀、焊锡、炭棒、导线、电灯泡、木板、电池、电珠、砂纸等</t>
  </si>
  <si>
    <t>电极材料</t>
  </si>
  <si>
    <t>石墨、铜、锌、镁、铁、锡等电极</t>
  </si>
  <si>
    <t>一、适用范围：   1. 初中物理和小学科学实验室用。   2. 型号规格：160mm 二、技术要求：   1. 载荷F≥550N   2. 其它技术要求按 GB 6291的规定。</t>
  </si>
  <si>
    <t>1. 剪刀为钢质，表面镀铬或防氧化处理，表面光洁无锈蚀。
2. 剪轴销与两刀体连接松紧适度。刃口锋利，无崩裂，剪口前端应对齐
3. 刃口长≧80mm。</t>
  </si>
  <si>
    <t>1． 直接式防毒口罩。 2． 由主体、滤毒盒、滤毒材料、吸气阀和系带组成。 3． 口罩能完全罩住口、鼻不漏气。 4． 系带可调节松紧。 5． 防毒时间不小于1小时。 6． 有关口罩的数据： 口罩重量：&lt;250克；呼气阻力：&lt;49帕；吸气阻力：&lt;78帕；漏气系数：&lt;5%；有害空间：&lt;170cm2；下方视野：&gt;35º。 7． 口罩应卫生清洁，不得有灰尘。不得用有毒材料制作。应符合ＧＢ２８９０－８２《过滤式防毒面具》ＧＢ２８９０－８２的有关规定。</t>
  </si>
  <si>
    <t>一次性乳胶手套</t>
  </si>
  <si>
    <t>产品采用厚度不小于2mm的优质透明有机玻璃制作，由面板及两块侧板组成，面板尺寸为300×300mm，侧板尺寸为140×300mm。</t>
  </si>
  <si>
    <t>易燃品储存柜</t>
  </si>
  <si>
    <t>520mm×400mm×1000mm。基材为优质一级冷轧钢板，板材厚度不小于1.2mm，金属表面除油、除锈、酸洗、磷化、钝化处理，静电喷涂。一扇单开门，双层结构，双锁配置，底部设有pp托盘，承放意外泄漏之腐蚀性液体，内设多块上下可调节活动隔板，侧面设有通风口。（初中用）</t>
  </si>
  <si>
    <t>毒害品储存柜</t>
  </si>
  <si>
    <t>高中生物</t>
  </si>
  <si>
    <t>书写白板</t>
  </si>
  <si>
    <t>大于等于900m×1800mm，双面，带支架</t>
  </si>
  <si>
    <t>≥640倍</t>
  </si>
  <si>
    <t>≥1000倍,双筒</t>
  </si>
  <si>
    <t xml:space="preserve">部件名称：技术规格，由镜座、托镜杆、镜筒、准焦螺旋、载物台、目镜、物镜等组成
放大率：40×。
观察镜筒：铰链双目，直筒，瞳间距：55mm-75mm。
目镜：WF10×/18mm
物镜：4×
支架调焦结构：调焦行程45mm。
载物台：立柱式底座
调焦机构稳定,不应有自行下滑现象。
</t>
  </si>
  <si>
    <t>5×, 凸透镜直径不小于φ50mm，放大倍率：5×。气泡度q为φ1.0 [0.5]。透镜框应能牢靠地夹持透镜。产品符合JY/T 0378-2004《放大镜》的有关规定。</t>
  </si>
  <si>
    <t>容量：20mL～3000mL           转速：0 r/min～1200 r/min，无级调速</t>
  </si>
  <si>
    <t>3000r/min～16000r/min,1.5mL×12+0.5mL×12,无刷电机,带电锁</t>
  </si>
  <si>
    <t>容量：20mL～3000mL          转速：0 r/min～1200 r/min，无级调速</t>
  </si>
  <si>
    <t>高压灭菌锅</t>
  </si>
  <si>
    <t>容积：不小于18L。立式加热方式：电加热和火焰加热二用.使用电源：AC220V50Hz,由放汽阀、锅盖、排汽管、三角搁架、压力表、安全阀、锅体、电热管等部分组成,装有工作压力为0.14MPa的安全阀和能承受0.165MPa的放汽阀。</t>
  </si>
  <si>
    <t>容积：不小于30L。立式加热方式：电加热和火焰加热二用.使用电源：AC220V50Hz,由放汽阀、锅盖、排汽管、三角搁架、压力表、安全阀、锅体、电热管等部分组成,装有工作压力为0.14MPa的安全阀和能承受0.165MPa的放汽阀。</t>
  </si>
  <si>
    <t>不小于400W,恒温数显,室温0～100度,有循环装置，控温精度±0.5度,安全要求符合YY91037.</t>
  </si>
  <si>
    <t>技术要求：
1.内室采用优质不锈钢薄板制作，洁净耐用。设有钢化玻璃观察窗，便于观察。可选用智能数显控温仪表，控温精确、稳定。
2.控温范围：室温～300℃，温度波动度±1℃
3.工作电流: 220V±22V，50HZ±0.5HZ。
4.工作室尺寸不小于38cm×38cm×35cm
5.绝缘电阻和耐压实验应符合JY0009-90。</t>
  </si>
  <si>
    <t>＞200L，上下三门，上层为保险空间，中层为冷冻空间，下层为速冻空间</t>
  </si>
  <si>
    <t>外壳采用优质冷轧板，外表喷塑，内室采用优质不锈钢薄板制作自然对流通风式结构，设有观察窗控温装置为电调式温度自动控制仪或数显电子控温仪传感器采用热敏电阻或铂电阻电源：220V50Hz，工作室尺寸300mm*300mm*340mm，控温范围：室温～60℃，温度波动±0.5℃，二次温差8℃，温度均匀性±1℃</t>
  </si>
  <si>
    <t>光照培养箱</t>
  </si>
  <si>
    <t>容积：250L
光照强度：0lx～12000lx分级可调 
控温范围：10℃～50℃(有光照) 
温度波动性：±1℃ 
温度均匀度：±2℃</t>
  </si>
  <si>
    <t>超净工作台</t>
  </si>
  <si>
    <t>双人单面，垂直送风，100级，送风风速：O.3m/s～0.6m/s可调，不锈钢台面，带紫外线灯安全防护装置</t>
  </si>
  <si>
    <t>5mL，塑料</t>
  </si>
  <si>
    <t>100mL，塑料</t>
  </si>
  <si>
    <t>矮型，储存及分发药品及材料用</t>
  </si>
  <si>
    <t>250mL或500mL</t>
  </si>
  <si>
    <t>32孔，铝合金，与φ15mm×150mm试管匹配</t>
  </si>
  <si>
    <t xml:space="preserve">1． 最大称量200g，分度值0.2 g。
2． 秤量允许误差为±0.5d(分度值)。
3． 砝码组合的总质量（包括标尺计量值）应不小于天平的最大秤量。
4． 冲压件及铸件表面应光洁平整，不应有毛刺、锋棱、裂纹和显见砂眼。
5． 电镀件的镀层应色泽均匀，不应有露底和显见的麻点、水迹、擦伤等缺陷。
6． 油漆件表面应平整光滑，色泽均匀，不应有露底、起泡、挂漆、擦伤等缺陷。
</t>
  </si>
  <si>
    <t>200g，0.01g</t>
  </si>
  <si>
    <t>分析天平</t>
  </si>
  <si>
    <t>测量范围：pH 0.0～14.0，分辨率:0.1pH</t>
  </si>
  <si>
    <t>血球计数板</t>
  </si>
  <si>
    <t>0.01MM，1\400MM2</t>
  </si>
  <si>
    <t>生物</t>
  </si>
  <si>
    <t>微生物实验教室器材。手柄长应不小于75mm，采用耐高温塑料材质制成，上接长118mm的铜制连接杆，附带螺旋式锁针孔锁住一根长97mm的银白色金属丝。</t>
  </si>
  <si>
    <t>研磨过滤器</t>
  </si>
  <si>
    <t>容量20mL</t>
  </si>
  <si>
    <t>光照培养架</t>
  </si>
  <si>
    <t>实用多层，安装方便，插孔暗式布线，独立开关，光照强度3000lx-5000lx-7000lx三档可调</t>
  </si>
  <si>
    <t>普通手术剪</t>
  </si>
  <si>
    <t>直尖头，140mm</t>
  </si>
  <si>
    <t>眼用手术剪</t>
  </si>
  <si>
    <t>直尖头，100mm</t>
  </si>
  <si>
    <t>手术刀柄</t>
  </si>
  <si>
    <t>手术刀片</t>
  </si>
  <si>
    <t>解剖镊</t>
  </si>
  <si>
    <t>尖头，125mm</t>
  </si>
  <si>
    <t>阔头，125mm</t>
  </si>
  <si>
    <t>牙用镊</t>
  </si>
  <si>
    <t>单弯，160mm，YY/T 0686-2008 医用镊</t>
  </si>
  <si>
    <t>眼用镊</t>
  </si>
  <si>
    <t>直唇头齿,100mm</t>
  </si>
  <si>
    <t>电泳仪</t>
  </si>
  <si>
    <t>四组输出，输出电压：2V～200V、输出电流：2mA～200mA，具有36V电压限制功能</t>
  </si>
  <si>
    <t>恒温振荡器</t>
  </si>
  <si>
    <t>室温﹢5℃～60℃±1℃；容量：100m锥形瓶25个或以上</t>
  </si>
  <si>
    <t>水平电泳槽</t>
  </si>
  <si>
    <t>聚碳酸脂注塑成型，凝胶托盘带有荧光标尺，具有开盖断电功能，凝胶板规格：60mm×60mm</t>
  </si>
  <si>
    <t>垂直电泳槽</t>
  </si>
  <si>
    <t>聚碳酸脂注塑成型槽体，可实现原位制胶功能，凝胶板规格：大于等于75mm×83mm，同时可以两块凝胶电泳</t>
  </si>
  <si>
    <t>微量进样器</t>
  </si>
  <si>
    <t>50µL</t>
  </si>
  <si>
    <t>凝胶色谱柱</t>
  </si>
  <si>
    <t>16mm×500mm，凝胶色谱柱以刚性的球型硅胶为基质，在其表面通过共价鍵合亲水基团而成。专用于GFC分离蛋白质和多肽。</t>
  </si>
  <si>
    <t>微量移液器</t>
  </si>
  <si>
    <t>1～10µL</t>
  </si>
  <si>
    <t>20～200µL</t>
  </si>
  <si>
    <t>100～1000µL</t>
  </si>
  <si>
    <t>500～5000µL</t>
  </si>
  <si>
    <t>移液器架</t>
  </si>
  <si>
    <t>可放置5支移液器</t>
  </si>
  <si>
    <t>DNA电泳图谱观察仪</t>
  </si>
  <si>
    <t>非紫外光源，观察凝胶面积＞100mm×100mm</t>
  </si>
  <si>
    <t>精油提取器</t>
  </si>
  <si>
    <t>功率500W，功率可调，具有缺水断电功能，最大容积5L。</t>
  </si>
  <si>
    <t>PCR仪</t>
  </si>
  <si>
    <t>容量：≥30管</t>
  </si>
  <si>
    <t>组织捣碎匀浆机</t>
  </si>
  <si>
    <t>0 r/min～1200r/min，无级调速；最大容量：1L</t>
  </si>
  <si>
    <t>DNA快速杂交仪</t>
  </si>
  <si>
    <t>温度显示分辨率：0.1℃；反应室工作温度：25℃~75℃可任意设定；反应室温度控制精度：±1.0℃；工作升温速度：5.0±1℃/mim。</t>
  </si>
  <si>
    <t>果酒果醋发酵装置</t>
  </si>
  <si>
    <t>透明，最大容积1L，具水封及气泡限速装置，可进行气泡观察计数</t>
  </si>
  <si>
    <t>纯水机</t>
  </si>
  <si>
    <t>产水量：10L/h，水质符合GB6682-1992三级</t>
  </si>
  <si>
    <t>玻璃三角刮刀(涂布器)</t>
  </si>
  <si>
    <t>橡胶刮板</t>
  </si>
  <si>
    <t>1、  产品由始祖鸟化石模型和复原模型组成，分别置于底座下，模型采用硬塑料或复合材料制作，不采用软塑料。2、始祖鸟化石模型根据柏林博物馆保存的始祖鸟化石的复制品而制作。外形尺寸大于等于390mm×490mm。</t>
  </si>
  <si>
    <t>细胞亚显微结构模型</t>
  </si>
  <si>
    <t>尺寸大于等于300*280*300mm 环保塑料制品</t>
  </si>
  <si>
    <t>细胞膜结构模型</t>
  </si>
  <si>
    <t>尺寸大于等于300*160*110mm环保塑料制品</t>
  </si>
  <si>
    <t>细胞膜流动镶嵌模型组件</t>
  </si>
  <si>
    <t>环保塑料制品</t>
  </si>
  <si>
    <t>减数分裂中染色体变化模型组件</t>
  </si>
  <si>
    <t>DNA结构模型</t>
  </si>
  <si>
    <t>尺寸大于等于500*20*18mm,ABS染色剂塑料</t>
  </si>
  <si>
    <t>DNA双螺旋结构模型组件</t>
  </si>
  <si>
    <t>四种碱基、脱氧核糖、磷酸彼此分离尺寸大于等于400*57mm</t>
  </si>
  <si>
    <t>验证基因自由组合规律玉米标本</t>
  </si>
  <si>
    <t>验证基因连锁与互换规律玉米标本</t>
  </si>
  <si>
    <t>玻片标本</t>
  </si>
  <si>
    <t>植物玻片标本</t>
  </si>
  <si>
    <t>7.5*2.5CM</t>
  </si>
  <si>
    <t>黑藻叶装片</t>
  </si>
  <si>
    <t>藻类霉菌类生物玻片</t>
  </si>
  <si>
    <t>大肠杆菌涂片</t>
  </si>
  <si>
    <t>动物玻片标本</t>
  </si>
  <si>
    <t>蝗虫精巢减数分裂切片</t>
  </si>
  <si>
    <t>蛙血涂片</t>
  </si>
  <si>
    <t>表皮细胞装片</t>
  </si>
  <si>
    <t>组织与生理玻片标本</t>
  </si>
  <si>
    <t>胰腺切片（示胰岛）</t>
  </si>
  <si>
    <t>其它玻片标本</t>
  </si>
  <si>
    <t>DNA和RAN在细胞中的分布</t>
  </si>
  <si>
    <t>线粒体切片</t>
  </si>
  <si>
    <t>内容包括细胞、植物、动物、动物(人体)生理和其他生物，不少于180幅</t>
  </si>
  <si>
    <t>分子与细胞教学挂图</t>
  </si>
  <si>
    <t>遗传与进化教学挂图</t>
  </si>
  <si>
    <t>稳态与环境教学挂图</t>
  </si>
  <si>
    <t>生物技术实践教学挂图</t>
  </si>
  <si>
    <t>生物科学与社会教学挂图</t>
  </si>
  <si>
    <t>现代生物科技专题教学挂图</t>
  </si>
  <si>
    <t>分子与细胞</t>
  </si>
  <si>
    <t>遗传与进化</t>
  </si>
  <si>
    <t>稳态与环境</t>
  </si>
  <si>
    <t>生物技术实践</t>
  </si>
  <si>
    <t>生物科学与社会</t>
  </si>
  <si>
    <t>现代生物科技专题</t>
  </si>
  <si>
    <t>直固，300mm</t>
  </si>
  <si>
    <t>150mm</t>
  </si>
  <si>
    <t>φ5mm～6mm</t>
  </si>
  <si>
    <t>φ60mm</t>
  </si>
  <si>
    <t>φ120mm</t>
  </si>
  <si>
    <t>瓷,φ60mm</t>
  </si>
  <si>
    <t>药品</t>
  </si>
  <si>
    <t xml:space="preserve">45°角，抛光边载玻片；规格(mm)：25.4x76.2（1＂x 3＂)；厚度(mm)：0.8-1；包装：50片/盒，化学性能稳定，符合GB6272要求 </t>
  </si>
  <si>
    <t>规格：20x20mm，厚度：0.13～0.17mm 包装：100片/盒，化学性能稳定，符合GB6273要求</t>
  </si>
  <si>
    <t>培养基成套试剂</t>
  </si>
  <si>
    <t>重0.25kg</t>
  </si>
  <si>
    <t>玻璃制品</t>
  </si>
  <si>
    <t>1、产品包含：普通绷带、弹性绷带、医用胶带、安全别针、剪刀、口对口人工呼吸器、止血贴、清洁湿纸巾、纱布片、创口贴；2、普通绷带为白色消毒棉质纱布，幅宽47mm，长度不小于5米，成卷状；3、弹性绷带为白色消毒弹性纱布，幅宽75mm，长度不短于4.5米，成卷状；4、医用胶带为白色胶布或纸胶带，幅宽10±1mm，长度不短于4.5米，成卷状；5、安全别针：表面镀层完好、无锈迹；6、剪刀剪刃长不小于4cm，且剪刃锋利无缺口，剪体裸露部位无锈迹；7、口对口人工呼吸器洁净无污迹，长度不小于14cm，两端呼吸嘴可自由转动，中部软管可适度弯折；8、止血贴为输液专用型，无菌纸袋封装，封装尺寸：93mm×52mm；9、清洁湿纸巾为无菌塑纸袋封装，封装尺寸：125mm×70mm；10、纱布片为纯棉无菌白色纱布，展开尺寸为22cm×15cm,用自封尼龙袋裹装；11、创可贴为无菌创可贴。</t>
  </si>
  <si>
    <t>社团活动室配备方案</t>
  </si>
  <si>
    <t>团体活动桌</t>
  </si>
  <si>
    <t>1、用环形组合桌，六个扇形组成，6种颜色；
2、直径1.8米；
3、金属支架 + 多层板/高密度板桌面；</t>
  </si>
  <si>
    <t>折叠收纳椅</t>
  </si>
  <si>
    <r>
      <rPr>
        <sz val="9"/>
        <color theme="1"/>
        <rFont val="宋体"/>
        <charset val="134"/>
      </rPr>
      <t xml:space="preserve">1、折叠后尺寸通常在 </t>
    </r>
    <r>
      <rPr>
        <sz val="9"/>
        <color theme="1"/>
        <rFont val="Times New Roman"/>
        <charset val="134"/>
      </rPr>
      <t>‌</t>
    </r>
    <r>
      <rPr>
        <sz val="9"/>
        <color theme="1"/>
        <rFont val="宋体"/>
        <charset val="134"/>
      </rPr>
      <t>45×46×79厘米</t>
    </r>
    <r>
      <rPr>
        <sz val="9"/>
        <color theme="1"/>
        <rFont val="Times New Roman"/>
        <charset val="134"/>
      </rPr>
      <t>‌</t>
    </r>
    <r>
      <rPr>
        <sz val="9"/>
        <color theme="1"/>
        <rFont val="宋体"/>
        <charset val="134"/>
      </rPr>
      <t xml:space="preserve"> 左右，展开后座高约 </t>
    </r>
    <r>
      <rPr>
        <sz val="9"/>
        <color theme="1"/>
        <rFont val="Times New Roman"/>
        <charset val="134"/>
      </rPr>
      <t>‌</t>
    </r>
    <r>
      <rPr>
        <sz val="9"/>
        <color theme="1"/>
        <rFont val="宋体"/>
        <charset val="134"/>
      </rPr>
      <t>400–450毫米</t>
    </r>
    <r>
      <rPr>
        <sz val="9"/>
        <color theme="1"/>
        <rFont val="Times New Roman"/>
        <charset val="134"/>
      </rPr>
      <t>‌</t>
    </r>
    <r>
      <rPr>
        <sz val="9"/>
        <color theme="1"/>
        <rFont val="宋体"/>
        <charset val="134"/>
      </rPr>
      <t xml:space="preserve">，靠背高度约 </t>
    </r>
    <r>
      <rPr>
        <sz val="9"/>
        <color theme="1"/>
        <rFont val="Times New Roman"/>
        <charset val="134"/>
      </rPr>
      <t>‌</t>
    </r>
    <r>
      <rPr>
        <sz val="9"/>
        <color theme="1"/>
        <rFont val="宋体"/>
        <charset val="134"/>
      </rPr>
      <t>50–80厘米</t>
    </r>
    <r>
      <rPr>
        <sz val="9"/>
        <color theme="1"/>
        <rFont val="Times New Roman"/>
        <charset val="134"/>
      </rPr>
      <t>‌</t>
    </r>
    <r>
      <rPr>
        <sz val="9"/>
        <color theme="1"/>
        <rFont val="宋体"/>
        <charset val="134"/>
      </rPr>
      <t xml:space="preserve">，重量一般在 </t>
    </r>
    <r>
      <rPr>
        <sz val="9"/>
        <color theme="1"/>
        <rFont val="Times New Roman"/>
        <charset val="134"/>
      </rPr>
      <t>‌</t>
    </r>
    <r>
      <rPr>
        <sz val="9"/>
        <color theme="1"/>
        <rFont val="宋体"/>
        <charset val="134"/>
      </rPr>
      <t>15–20千克</t>
    </r>
    <r>
      <rPr>
        <sz val="9"/>
        <color theme="1"/>
        <rFont val="Times New Roman"/>
        <charset val="134"/>
      </rPr>
      <t>‌</t>
    </r>
    <r>
      <rPr>
        <sz val="9"/>
        <color theme="1"/>
        <rFont val="宋体"/>
        <charset val="134"/>
      </rPr>
      <t>之间，便于单人搬运和存放；
2、多采用碳钢</t>
    </r>
    <r>
      <rPr>
        <sz val="9"/>
        <color theme="1"/>
        <rFont val="Times New Roman"/>
        <charset val="134"/>
      </rPr>
      <t>‌</t>
    </r>
    <r>
      <rPr>
        <sz val="9"/>
        <color theme="1"/>
        <rFont val="宋体"/>
        <charset val="134"/>
      </rPr>
      <t>或冷轧钢板</t>
    </r>
    <r>
      <rPr>
        <sz val="9"/>
        <color theme="1"/>
        <rFont val="Times New Roman"/>
        <charset val="134"/>
      </rPr>
      <t>‌</t>
    </r>
    <r>
      <rPr>
        <sz val="9"/>
        <color theme="1"/>
        <rFont val="宋体"/>
        <charset val="134"/>
      </rPr>
      <t xml:space="preserve">，部分产品使用 </t>
    </r>
    <r>
      <rPr>
        <sz val="9"/>
        <color theme="1"/>
        <rFont val="Times New Roman"/>
        <charset val="134"/>
      </rPr>
      <t>‌</t>
    </r>
    <r>
      <rPr>
        <sz val="9"/>
        <color theme="1"/>
        <rFont val="宋体"/>
        <charset val="134"/>
      </rPr>
      <t>金属骨架</t>
    </r>
    <r>
      <rPr>
        <sz val="9"/>
        <color theme="1"/>
        <rFont val="Times New Roman"/>
        <charset val="134"/>
      </rPr>
      <t>‌</t>
    </r>
    <r>
      <rPr>
        <sz val="9"/>
        <color theme="1"/>
        <rFont val="宋体"/>
        <charset val="134"/>
      </rPr>
      <t xml:space="preserve">，确保承重性和耐用性，椅腿壁厚常不低于 </t>
    </r>
    <r>
      <rPr>
        <sz val="9"/>
        <color theme="1"/>
        <rFont val="Times New Roman"/>
        <charset val="134"/>
      </rPr>
      <t>‌</t>
    </r>
    <r>
      <rPr>
        <sz val="9"/>
        <color theme="1"/>
        <rFont val="宋体"/>
        <charset val="134"/>
      </rPr>
      <t>1.2mm；
3、常见为人造革</t>
    </r>
    <r>
      <rPr>
        <sz val="9"/>
        <color theme="1"/>
        <rFont val="Times New Roman"/>
        <charset val="134"/>
      </rPr>
      <t>‌</t>
    </r>
    <r>
      <rPr>
        <sz val="9"/>
        <color theme="1"/>
        <rFont val="宋体"/>
        <charset val="134"/>
      </rPr>
      <t>、</t>
    </r>
    <r>
      <rPr>
        <sz val="9"/>
        <color theme="1"/>
        <rFont val="Times New Roman"/>
        <charset val="134"/>
      </rPr>
      <t>‌</t>
    </r>
    <r>
      <rPr>
        <sz val="9"/>
        <color theme="1"/>
        <rFont val="宋体"/>
        <charset val="134"/>
      </rPr>
      <t>PVC</t>
    </r>
    <r>
      <rPr>
        <sz val="9"/>
        <color theme="1"/>
        <rFont val="Times New Roman"/>
        <charset val="134"/>
      </rPr>
      <t>‌</t>
    </r>
    <r>
      <rPr>
        <sz val="9"/>
        <color theme="1"/>
        <rFont val="宋体"/>
        <charset val="134"/>
      </rPr>
      <t xml:space="preserve"> 或 </t>
    </r>
    <r>
      <rPr>
        <sz val="9"/>
        <color theme="1"/>
        <rFont val="Times New Roman"/>
        <charset val="134"/>
      </rPr>
      <t>‌</t>
    </r>
    <r>
      <rPr>
        <sz val="9"/>
        <color theme="1"/>
        <rFont val="宋体"/>
        <charset val="134"/>
      </rPr>
      <t>高密度海绵</t>
    </r>
    <r>
      <rPr>
        <sz val="9"/>
        <color theme="1"/>
        <rFont val="Times New Roman"/>
        <charset val="134"/>
      </rPr>
      <t>‌</t>
    </r>
    <r>
      <rPr>
        <sz val="9"/>
        <color theme="1"/>
        <rFont val="宋体"/>
        <charset val="134"/>
      </rPr>
      <t xml:space="preserve"> 填充，部分产品使用 </t>
    </r>
    <r>
      <rPr>
        <sz val="9"/>
        <color theme="1"/>
        <rFont val="Times New Roman"/>
        <charset val="134"/>
      </rPr>
      <t>‌</t>
    </r>
    <r>
      <rPr>
        <sz val="9"/>
        <color theme="1"/>
        <rFont val="宋体"/>
        <charset val="134"/>
      </rPr>
      <t>PP塑料</t>
    </r>
    <r>
      <rPr>
        <sz val="9"/>
        <color theme="1"/>
        <rFont val="Times New Roman"/>
        <charset val="134"/>
      </rPr>
      <t>‌</t>
    </r>
    <r>
      <rPr>
        <sz val="9"/>
        <color theme="1"/>
        <rFont val="宋体"/>
        <charset val="134"/>
      </rPr>
      <t xml:space="preserve"> 或 </t>
    </r>
    <r>
      <rPr>
        <sz val="9"/>
        <color theme="1"/>
        <rFont val="Times New Roman"/>
        <charset val="134"/>
      </rPr>
      <t>‌</t>
    </r>
    <r>
      <rPr>
        <sz val="9"/>
        <color theme="1"/>
        <rFont val="宋体"/>
        <charset val="134"/>
      </rPr>
      <t>环保板材</t>
    </r>
    <r>
      <rPr>
        <sz val="9"/>
        <color theme="1"/>
        <rFont val="Times New Roman"/>
        <charset val="134"/>
      </rPr>
      <t>‌</t>
    </r>
    <r>
      <rPr>
        <sz val="9"/>
        <color theme="1"/>
        <rFont val="宋体"/>
        <charset val="134"/>
      </rPr>
      <t xml:space="preserve">，表面易清洁，适合办公环境；
4、多为 </t>
    </r>
    <r>
      <rPr>
        <sz val="9"/>
        <color theme="1"/>
        <rFont val="Times New Roman"/>
        <charset val="134"/>
      </rPr>
      <t>‌</t>
    </r>
    <r>
      <rPr>
        <sz val="9"/>
        <color theme="1"/>
        <rFont val="宋体"/>
        <charset val="134"/>
      </rPr>
      <t>阻尼回位收放式</t>
    </r>
    <r>
      <rPr>
        <sz val="9"/>
        <color theme="1"/>
        <rFont val="Times New Roman"/>
        <charset val="134"/>
      </rPr>
      <t>‌</t>
    </r>
    <r>
      <rPr>
        <sz val="9"/>
        <color theme="1"/>
        <rFont val="宋体"/>
        <charset val="134"/>
      </rPr>
      <t xml:space="preserve"> 或 </t>
    </r>
    <r>
      <rPr>
        <sz val="9"/>
        <color theme="1"/>
        <rFont val="Times New Roman"/>
        <charset val="134"/>
      </rPr>
      <t>‌</t>
    </r>
    <r>
      <rPr>
        <sz val="9"/>
        <color theme="1"/>
        <rFont val="宋体"/>
        <charset val="134"/>
      </rPr>
      <t>侧翻式</t>
    </r>
    <r>
      <rPr>
        <sz val="9"/>
        <color theme="1"/>
        <rFont val="Times New Roman"/>
        <charset val="134"/>
      </rPr>
      <t>‌</t>
    </r>
    <r>
      <rPr>
        <sz val="9"/>
        <color theme="1"/>
        <rFont val="宋体"/>
        <charset val="134"/>
      </rPr>
      <t xml:space="preserve">，支持快速展开与收纳，部分型号带 </t>
    </r>
    <r>
      <rPr>
        <sz val="9"/>
        <color theme="1"/>
        <rFont val="Times New Roman"/>
        <charset val="134"/>
      </rPr>
      <t>‌</t>
    </r>
    <r>
      <rPr>
        <sz val="9"/>
        <color theme="1"/>
        <rFont val="宋体"/>
        <charset val="134"/>
      </rPr>
      <t>脚踏板收纳</t>
    </r>
    <r>
      <rPr>
        <sz val="9"/>
        <color theme="1"/>
        <rFont val="Times New Roman"/>
        <charset val="134"/>
      </rPr>
      <t>‌</t>
    </r>
    <r>
      <rPr>
        <sz val="9"/>
        <color theme="1"/>
        <rFont val="宋体"/>
        <charset val="134"/>
      </rPr>
      <t xml:space="preserve">功能；
5、多数为 </t>
    </r>
    <r>
      <rPr>
        <sz val="9"/>
        <color theme="1"/>
        <rFont val="Times New Roman"/>
        <charset val="134"/>
      </rPr>
      <t>‌</t>
    </r>
    <r>
      <rPr>
        <sz val="9"/>
        <color theme="1"/>
        <rFont val="宋体"/>
        <charset val="134"/>
      </rPr>
      <t>固定高度</t>
    </r>
    <r>
      <rPr>
        <sz val="9"/>
        <color theme="1"/>
        <rFont val="Times New Roman"/>
        <charset val="134"/>
      </rPr>
      <t>‌</t>
    </r>
    <r>
      <rPr>
        <sz val="9"/>
        <color theme="1"/>
        <rFont val="宋体"/>
        <charset val="134"/>
      </rPr>
      <t>，不可升降或旋转；少数高端型号具备人体工学靠背</t>
    </r>
    <r>
      <rPr>
        <sz val="9"/>
        <color theme="1"/>
        <rFont val="Times New Roman"/>
        <charset val="134"/>
      </rPr>
      <t>‌</t>
    </r>
    <r>
      <rPr>
        <sz val="9"/>
        <color theme="1"/>
        <rFont val="宋体"/>
        <charset val="134"/>
      </rPr>
      <t>或 可调节角度</t>
    </r>
    <r>
      <rPr>
        <sz val="9"/>
        <color theme="1"/>
        <rFont val="Times New Roman"/>
        <charset val="134"/>
      </rPr>
      <t>‌</t>
    </r>
    <r>
      <rPr>
        <sz val="9"/>
        <color theme="1"/>
        <rFont val="宋体"/>
        <charset val="134"/>
      </rPr>
      <t xml:space="preserve">，但通常不带滚轮、头枕或搁脚；
6、部分培训型折叠椅配备 </t>
    </r>
    <r>
      <rPr>
        <sz val="9"/>
        <color theme="1"/>
        <rFont val="Times New Roman"/>
        <charset val="134"/>
      </rPr>
      <t>‌</t>
    </r>
    <r>
      <rPr>
        <sz val="9"/>
        <color theme="1"/>
        <rFont val="宋体"/>
        <charset val="134"/>
      </rPr>
      <t>右侧P型写字板</t>
    </r>
    <r>
      <rPr>
        <sz val="9"/>
        <color theme="1"/>
        <rFont val="Times New Roman"/>
        <charset val="134"/>
      </rPr>
      <t>‌</t>
    </r>
    <r>
      <rPr>
        <sz val="9"/>
        <color theme="1"/>
        <rFont val="宋体"/>
        <charset val="134"/>
      </rPr>
      <t xml:space="preserve">（尺寸约54×34厘米）或 </t>
    </r>
    <r>
      <rPr>
        <sz val="9"/>
        <color theme="1"/>
        <rFont val="Times New Roman"/>
        <charset val="134"/>
      </rPr>
      <t>‌</t>
    </r>
    <r>
      <rPr>
        <sz val="9"/>
        <color theme="1"/>
        <rFont val="宋体"/>
        <charset val="134"/>
      </rPr>
      <t>底部书篮</t>
    </r>
    <r>
      <rPr>
        <sz val="9"/>
        <color theme="1"/>
        <rFont val="Times New Roman"/>
        <charset val="134"/>
      </rPr>
      <t>‌</t>
    </r>
    <r>
      <rPr>
        <sz val="9"/>
        <color theme="1"/>
        <rFont val="宋体"/>
        <charset val="134"/>
      </rPr>
      <t xml:space="preserve">，适用于会议或教学场景；
7、承重能力普遍在 </t>
    </r>
    <r>
      <rPr>
        <sz val="9"/>
        <color theme="1"/>
        <rFont val="Times New Roman"/>
        <charset val="134"/>
      </rPr>
      <t>‌</t>
    </r>
    <r>
      <rPr>
        <sz val="9"/>
        <color theme="1"/>
        <rFont val="宋体"/>
        <charset val="134"/>
      </rPr>
      <t>120kg以上</t>
    </r>
    <r>
      <rPr>
        <sz val="9"/>
        <color theme="1"/>
        <rFont val="Times New Roman"/>
        <charset val="134"/>
      </rPr>
      <t>‌</t>
    </r>
    <r>
      <rPr>
        <sz val="9"/>
        <color theme="1"/>
        <rFont val="宋体"/>
        <charset val="134"/>
      </rPr>
      <t>，符合办公安全标准。</t>
    </r>
  </si>
  <si>
    <t>电脑和显示器</t>
  </si>
  <si>
    <t>国产一线品牌|（CPU：Intel i7 或 AMD Ryzen 7
• 内存：16GB–32GB DDR4/DDR5
• 硬盘：固态1TB SSD
• 显卡：独立显卡
• 显示器：27 英寸 2K
• 系统：支持国产操作系统</t>
  </si>
  <si>
    <t>投影仪和幕布</t>
  </si>
  <si>
    <r>
      <rPr>
        <sz val="9"/>
        <color theme="1"/>
        <rFont val="宋体"/>
        <charset val="134"/>
      </rPr>
      <t>1、亮度：3000–4000流明</t>
    </r>
    <r>
      <rPr>
        <sz val="9"/>
        <color theme="1"/>
        <rFont val="Times New Roman"/>
        <charset val="134"/>
      </rPr>
      <t>‌</t>
    </r>
    <r>
      <rPr>
        <sz val="9"/>
        <color theme="1"/>
        <rFont val="宋体"/>
        <charset val="134"/>
      </rPr>
      <t>，确保在适度环境光下仍能呈现清晰画面；
2、1080P（1920×1080）</t>
    </r>
    <r>
      <rPr>
        <sz val="9"/>
        <color theme="1"/>
        <rFont val="Times New Roman"/>
        <charset val="134"/>
      </rPr>
      <t>‌</t>
    </r>
    <r>
      <rPr>
        <sz val="9"/>
        <color theme="1"/>
        <rFont val="宋体"/>
        <charset val="134"/>
      </rPr>
      <t>：主流选择，适合播放高清视频、PPT演示和小型演出字幕显示；
3、投射比与投影距离：普通镜头投射比约1.2–2.0，即投射100英寸画面需2.5–3.5米距离；
4、DLP</t>
    </r>
    <r>
      <rPr>
        <sz val="9"/>
        <color theme="1"/>
        <rFont val="Times New Roman"/>
        <charset val="134"/>
      </rPr>
      <t>‌</t>
    </r>
    <r>
      <rPr>
        <sz val="9"/>
        <color theme="1"/>
        <rFont val="宋体"/>
        <charset val="134"/>
      </rPr>
      <t>：主流技术，色彩还原好，对比度高，适合动态内容；
5、至少配备HDMI、USB、VGA接口，支持电脑、U盘、手机投屏。</t>
    </r>
  </si>
  <si>
    <t>音响设备（暂估价，结算凭发票按实结算）</t>
  </si>
  <si>
    <r>
      <rPr>
        <sz val="9"/>
        <color theme="1"/>
        <rFont val="宋体"/>
        <charset val="134"/>
      </rPr>
      <t>1、全频音箱</t>
    </r>
    <r>
      <rPr>
        <sz val="9"/>
        <color theme="1"/>
        <rFont val="Times New Roman"/>
        <charset val="134"/>
      </rPr>
      <t>‌</t>
    </r>
    <r>
      <rPr>
        <sz val="9"/>
        <color theme="1"/>
        <rFont val="宋体"/>
        <charset val="134"/>
      </rPr>
      <t>：最常用类型，覆盖20Hz–20kHz频段，适合人声与音乐混合播放。常见功率为100W–500W（RMS）；
2、数字调音台;多通道输入、均衡调节、混响添加、自动增益控制，是系统“大脑”；
3、专业功放;将调音台输出的弱信号放大至驱动音箱，需与音箱阻抗、功率匹配；
4、</t>
    </r>
    <r>
      <rPr>
        <sz val="9"/>
        <color theme="1"/>
        <rFont val="Times New Roman"/>
        <charset val="134"/>
      </rPr>
      <t>‌</t>
    </r>
    <r>
      <rPr>
        <sz val="9"/>
        <color theme="1"/>
        <rFont val="宋体"/>
        <charset val="134"/>
      </rPr>
      <t>音频处理器：集成回声消除、噪声抑制、反馈抑制、延时校正，提升语音清晰度；
5、电源时序器</t>
    </r>
    <r>
      <rPr>
        <sz val="9"/>
        <color theme="1"/>
        <rFont val="Times New Roman"/>
        <charset val="134"/>
      </rPr>
      <t>‌</t>
    </r>
    <r>
      <rPr>
        <sz val="9"/>
        <color theme="1"/>
        <rFont val="宋体"/>
        <charset val="134"/>
      </rPr>
      <t>：按顺序开关设备，避免电流冲击，延长寿命；
6、</t>
    </r>
    <r>
      <rPr>
        <sz val="9"/>
        <color theme="1"/>
        <rFont val="Times New Roman"/>
        <charset val="134"/>
      </rPr>
      <t>‌</t>
    </r>
    <r>
      <rPr>
        <sz val="9"/>
        <color theme="1"/>
        <rFont val="宋体"/>
        <charset val="134"/>
      </rPr>
      <t>无线麦克风系统</t>
    </r>
    <r>
      <rPr>
        <sz val="9"/>
        <color theme="1"/>
        <rFont val="Times New Roman"/>
        <charset val="134"/>
      </rPr>
      <t>‌</t>
    </r>
    <r>
      <rPr>
        <sz val="9"/>
        <color theme="1"/>
        <rFont val="宋体"/>
        <charset val="134"/>
      </rPr>
      <t>：手持式</t>
    </r>
    <r>
      <rPr>
        <sz val="9"/>
        <color theme="1"/>
        <rFont val="Times New Roman"/>
        <charset val="134"/>
      </rPr>
      <t>‌</t>
    </r>
    <r>
      <rPr>
        <sz val="9"/>
        <color theme="1"/>
        <rFont val="宋体"/>
        <charset val="134"/>
      </rPr>
      <t>：适合演讲、朗诵；
7、蓝牙/AUX音源输入</t>
    </r>
    <r>
      <rPr>
        <sz val="9"/>
        <color theme="1"/>
        <rFont val="Times New Roman"/>
        <charset val="134"/>
      </rPr>
      <t>‌</t>
    </r>
    <r>
      <rPr>
        <sz val="9"/>
        <color theme="1"/>
        <rFont val="宋体"/>
        <charset val="134"/>
      </rPr>
      <t>：支持手机、平板、U盘播放背景音乐，现代系统标配</t>
    </r>
  </si>
  <si>
    <t>白板或黑板</t>
  </si>
  <si>
    <r>
      <rPr>
        <sz val="9"/>
        <color theme="1"/>
        <rFont val="宋体"/>
        <charset val="134"/>
      </rPr>
      <t>烤漆金属板</t>
    </r>
    <r>
      <rPr>
        <sz val="9"/>
        <color theme="1"/>
        <rFont val="Times New Roman"/>
        <charset val="134"/>
      </rPr>
      <t>‌</t>
    </r>
    <r>
      <rPr>
        <sz val="9"/>
        <color theme="1"/>
        <rFont val="宋体"/>
        <charset val="134"/>
      </rPr>
      <t>：表面为高强度烤漆钢板，厚度通常≥0.3mm（如、），硬度高、耐磨耐腐蚀，书写流畅，擦写无残留；中型</t>
    </r>
    <r>
      <rPr>
        <sz val="9"/>
        <color theme="1"/>
        <rFont val="Times New Roman"/>
        <charset val="134"/>
      </rPr>
      <t>‌</t>
    </r>
    <r>
      <rPr>
        <sz val="9"/>
        <color theme="1"/>
        <rFont val="宋体"/>
        <charset val="134"/>
      </rPr>
      <t xml:space="preserve">（90×120cm、120×80cm）；
带架移动式：灵活性强，便于多场景切换；
</t>
    </r>
  </si>
  <si>
    <t>灯光调节系统（暂估价，结算凭发票按实结算）</t>
  </si>
  <si>
    <r>
      <rPr>
        <sz val="9"/>
        <color theme="1"/>
        <rFont val="Times New Roman"/>
        <charset val="134"/>
      </rPr>
      <t>‌</t>
    </r>
    <r>
      <rPr>
        <sz val="9"/>
        <color theme="1"/>
        <rFont val="宋体"/>
        <charset val="134"/>
      </rPr>
      <t>多场景模式一键切换</t>
    </r>
    <r>
      <rPr>
        <sz val="9"/>
        <color theme="1"/>
        <rFont val="Times New Roman"/>
        <charset val="134"/>
      </rPr>
      <t>‌</t>
    </r>
    <r>
      <rPr>
        <sz val="9"/>
        <color theme="1"/>
        <rFont val="宋体"/>
        <charset val="134"/>
      </rPr>
      <t xml:space="preserve">
系统预设多种照明场景，可根据活动类型一键切换，例如：
</t>
    </r>
    <r>
      <rPr>
        <sz val="9"/>
        <color theme="1"/>
        <rFont val="Times New Roman"/>
        <charset val="134"/>
      </rPr>
      <t>‌</t>
    </r>
    <r>
      <rPr>
        <sz val="9"/>
        <color theme="1"/>
        <rFont val="宋体"/>
        <charset val="134"/>
      </rPr>
      <t>活动/表演模式</t>
    </r>
    <r>
      <rPr>
        <sz val="9"/>
        <color theme="1"/>
        <rFont val="Times New Roman"/>
        <charset val="134"/>
      </rPr>
      <t>‌</t>
    </r>
    <r>
      <rPr>
        <sz val="9"/>
        <color theme="1"/>
        <rFont val="宋体"/>
        <charset val="134"/>
      </rPr>
      <t xml:space="preserve">：开启全场高亮度照明，色温偏冷（约6000K），确保视觉清晰，适合演讲、排练或小型演出。
</t>
    </r>
    <r>
      <rPr>
        <sz val="9"/>
        <color theme="1"/>
        <rFont val="Times New Roman"/>
        <charset val="134"/>
      </rPr>
      <t>‌</t>
    </r>
    <r>
      <rPr>
        <sz val="9"/>
        <color theme="1"/>
        <rFont val="宋体"/>
        <charset val="134"/>
      </rPr>
      <t>讨论/学习模式</t>
    </r>
    <r>
      <rPr>
        <sz val="9"/>
        <color theme="1"/>
        <rFont val="Times New Roman"/>
        <charset val="134"/>
      </rPr>
      <t>‌</t>
    </r>
    <r>
      <rPr>
        <sz val="9"/>
        <color theme="1"/>
        <rFont val="宋体"/>
        <charset val="134"/>
      </rPr>
      <t xml:space="preserve">：调节为中等亮度，色温适中（约4000-5000K），营造专注、舒适的氛围。
</t>
    </r>
    <r>
      <rPr>
        <sz val="9"/>
        <color theme="1"/>
        <rFont val="Times New Roman"/>
        <charset val="134"/>
      </rPr>
      <t>‌</t>
    </r>
    <r>
      <rPr>
        <sz val="9"/>
        <color theme="1"/>
        <rFont val="宋体"/>
        <charset val="134"/>
      </rPr>
      <t>休闲/观影模式</t>
    </r>
    <r>
      <rPr>
        <sz val="9"/>
        <color theme="1"/>
        <rFont val="Times New Roman"/>
        <charset val="134"/>
      </rPr>
      <t>‌</t>
    </r>
    <r>
      <rPr>
        <sz val="9"/>
        <color theme="1"/>
        <rFont val="宋体"/>
        <charset val="134"/>
      </rPr>
      <t xml:space="preserve">：降低整体亮度，可开启暖光（约3000K）或使用局部照明，营造放松、温馨的氛围，适合观影或社交。
</t>
    </r>
    <r>
      <rPr>
        <sz val="9"/>
        <color theme="1"/>
        <rFont val="Times New Roman"/>
        <charset val="134"/>
      </rPr>
      <t>‌</t>
    </r>
    <r>
      <rPr>
        <sz val="9"/>
        <color theme="1"/>
        <rFont val="宋体"/>
        <charset val="134"/>
      </rPr>
      <t>清洁/节能模式</t>
    </r>
    <r>
      <rPr>
        <sz val="9"/>
        <color theme="1"/>
        <rFont val="Times New Roman"/>
        <charset val="134"/>
      </rPr>
      <t>‌</t>
    </r>
    <r>
      <rPr>
        <sz val="9"/>
        <color theme="1"/>
        <rFont val="宋体"/>
        <charset val="134"/>
      </rPr>
      <t xml:space="preserve">：仅开启必要的通道或基础照明，最大限度节省能源。
</t>
    </r>
    <r>
      <rPr>
        <sz val="9"/>
        <color theme="1"/>
        <rFont val="Times New Roman"/>
        <charset val="134"/>
      </rPr>
      <t>‌</t>
    </r>
    <r>
      <rPr>
        <sz val="9"/>
        <color theme="1"/>
        <rFont val="宋体"/>
        <charset val="134"/>
      </rPr>
      <t>智能调光与色温调节</t>
    </r>
    <r>
      <rPr>
        <sz val="9"/>
        <color theme="1"/>
        <rFont val="Times New Roman"/>
        <charset val="134"/>
      </rPr>
      <t>‌</t>
    </r>
    <r>
      <rPr>
        <sz val="9"/>
        <color theme="1"/>
        <rFont val="宋体"/>
        <charset val="134"/>
      </rPr>
      <t xml:space="preserve">
</t>
    </r>
    <r>
      <rPr>
        <sz val="9"/>
        <color theme="1"/>
        <rFont val="Times New Roman"/>
        <charset val="134"/>
      </rPr>
      <t>‌</t>
    </r>
    <r>
      <rPr>
        <sz val="9"/>
        <color theme="1"/>
        <rFont val="宋体"/>
        <charset val="134"/>
      </rPr>
      <t>亮度自适应</t>
    </r>
    <r>
      <rPr>
        <sz val="9"/>
        <color theme="1"/>
        <rFont val="Times New Roman"/>
        <charset val="134"/>
      </rPr>
      <t>‌</t>
    </r>
    <r>
      <rPr>
        <sz val="9"/>
        <color theme="1"/>
        <rFont val="宋体"/>
        <charset val="134"/>
      </rPr>
      <t xml:space="preserve">：通过环境光传感器，系统能感知室外自然光强度，自动调节室内灯光亮度，确保室内光照均匀、舒适，避免过亮或过暗。
</t>
    </r>
    <r>
      <rPr>
        <sz val="9"/>
        <color theme="1"/>
        <rFont val="Times New Roman"/>
        <charset val="134"/>
      </rPr>
      <t>‌</t>
    </r>
    <r>
      <rPr>
        <sz val="9"/>
        <color theme="1"/>
        <rFont val="宋体"/>
        <charset val="134"/>
      </rPr>
      <t>色温可调</t>
    </r>
    <r>
      <rPr>
        <sz val="9"/>
        <color theme="1"/>
        <rFont val="Times New Roman"/>
        <charset val="134"/>
      </rPr>
      <t>‌</t>
    </r>
    <r>
      <rPr>
        <sz val="9"/>
        <color theme="1"/>
        <rFont val="宋体"/>
        <charset val="134"/>
      </rPr>
      <t xml:space="preserve">：支持在暖光（3000K）和冷光（6000K）之间平滑调节，满足不同活动对视觉感受和氛围的需求。
</t>
    </r>
    <r>
      <rPr>
        <sz val="9"/>
        <color theme="1"/>
        <rFont val="Times New Roman"/>
        <charset val="134"/>
      </rPr>
      <t>‌</t>
    </r>
    <r>
      <rPr>
        <sz val="9"/>
        <color theme="1"/>
        <rFont val="宋体"/>
        <charset val="134"/>
      </rPr>
      <t>人体感应与自动化控制</t>
    </r>
    <r>
      <rPr>
        <sz val="9"/>
        <color theme="1"/>
        <rFont val="Times New Roman"/>
        <charset val="134"/>
      </rPr>
      <t>‌</t>
    </r>
    <r>
      <rPr>
        <sz val="9"/>
        <color theme="1"/>
        <rFont val="宋体"/>
        <charset val="134"/>
      </rPr>
      <t xml:space="preserve">
系统集成人体红外传感器，能感知活动室内是否有人。
</t>
    </r>
    <r>
      <rPr>
        <sz val="9"/>
        <color theme="1"/>
        <rFont val="Times New Roman"/>
        <charset val="134"/>
      </rPr>
      <t>‌</t>
    </r>
    <r>
      <rPr>
        <sz val="9"/>
        <color theme="1"/>
        <rFont val="宋体"/>
        <charset val="134"/>
      </rPr>
      <t>人来灯亮，人走灯灭</t>
    </r>
    <r>
      <rPr>
        <sz val="9"/>
        <color theme="1"/>
        <rFont val="Times New Roman"/>
        <charset val="134"/>
      </rPr>
      <t>‌</t>
    </r>
    <r>
      <rPr>
        <sz val="9"/>
        <color theme="1"/>
        <rFont val="宋体"/>
        <charset val="134"/>
      </rPr>
      <t xml:space="preserve">：当检测到有人进入时，灯光自动开启；当长时间无人时，系统会自动调暗或关闭灯光，有效避免“长明灯”造成的能源浪费。
</t>
    </r>
    <r>
      <rPr>
        <sz val="9"/>
        <color theme="1"/>
        <rFont val="Times New Roman"/>
        <charset val="134"/>
      </rPr>
      <t>‌</t>
    </r>
    <r>
      <rPr>
        <sz val="9"/>
        <color theme="1"/>
        <rFont val="宋体"/>
        <charset val="134"/>
      </rPr>
      <t>预约联动</t>
    </r>
    <r>
      <rPr>
        <sz val="9"/>
        <color theme="1"/>
        <rFont val="Times New Roman"/>
        <charset val="134"/>
      </rPr>
      <t>‌</t>
    </r>
    <r>
      <rPr>
        <sz val="9"/>
        <color theme="1"/>
        <rFont val="宋体"/>
        <charset val="134"/>
      </rPr>
      <t xml:space="preserve">：可与社团活动预约系统联动。当社团在系统中预约了活动室后，系统会在预约时段自动开启预设的照明模式；活动结束后，灯光自动关闭。
</t>
    </r>
    <r>
      <rPr>
        <sz val="9"/>
        <color theme="1"/>
        <rFont val="Times New Roman"/>
        <charset val="134"/>
      </rPr>
      <t>‌</t>
    </r>
    <r>
      <rPr>
        <sz val="9"/>
        <color theme="1"/>
        <rFont val="宋体"/>
        <charset val="134"/>
      </rPr>
      <t>集中管理与远程控制</t>
    </r>
    <r>
      <rPr>
        <sz val="9"/>
        <color theme="1"/>
        <rFont val="Times New Roman"/>
        <charset val="134"/>
      </rPr>
      <t>‌</t>
    </r>
    <r>
      <rPr>
        <sz val="9"/>
        <color theme="1"/>
        <rFont val="宋体"/>
        <charset val="134"/>
      </rPr>
      <t xml:space="preserve">
管理人员或社团负责人可通过手机App或电脑端，远程查看活动室灯光状态、进行开关、调光、切换场景等操作，无需亲临现场。
系统可记录能耗数据，帮助学校或管理方分析用电情况，优化管理策略。
</t>
    </r>
    <r>
      <rPr>
        <sz val="9"/>
        <color theme="1"/>
        <rFont val="Times New Roman"/>
        <charset val="134"/>
      </rPr>
      <t>‌</t>
    </r>
    <r>
      <rPr>
        <sz val="9"/>
        <color theme="1"/>
        <rFont val="宋体"/>
        <charset val="134"/>
      </rPr>
      <t>安全与应急联动</t>
    </r>
    <r>
      <rPr>
        <sz val="9"/>
        <color theme="1"/>
        <rFont val="Times New Roman"/>
        <charset val="134"/>
      </rPr>
      <t>‌</t>
    </r>
    <r>
      <rPr>
        <sz val="9"/>
        <color theme="1"/>
        <rFont val="宋体"/>
        <charset val="134"/>
      </rPr>
      <t xml:space="preserve">
系统可与安防或消防系统联动。在发生紧急情况（如火灾、非法闯入）时，可自动触发应急照明模式，确保人员安全疏散。</t>
    </r>
  </si>
  <si>
    <t>储物柜</t>
  </si>
  <si>
    <t>1)尺寸:2*1.2*0.4m,分成10格    2)材质:1.0mm优质冷轧钢板,表面除锈防锈、静电喷塑造处理  3)每格柜门同材质，配锁      4)含安装</t>
  </si>
  <si>
    <t>绿色植物</t>
  </si>
  <si>
    <t>绿萝；</t>
  </si>
  <si>
    <t>盆</t>
  </si>
  <si>
    <t>心理咨询室配备方案</t>
  </si>
  <si>
    <t>办公桌椅</t>
  </si>
  <si>
    <t>心理教师办公用，钢木结构，西皮座椅，带扶手。透气性强，柔软而富有弹性，厚度适中。</t>
  </si>
  <si>
    <t>无声挂钟</t>
  </si>
  <si>
    <t>控制咨询时间，尺寸: ≥12英寸；机芯：静音机芯；
材质：金属、玻璃</t>
  </si>
  <si>
    <t>心理图书</t>
  </si>
  <si>
    <t>⑴适合于学生阅读的心理学、教育学图书和杂志，⑵适合于心理教师阅读的比较专业的心理学、教育学图书和杂志；                                                      ⑶适合于一般教师阅读的通俗的心理学、教育学图书和杂志。</t>
  </si>
  <si>
    <t>录音笔</t>
  </si>
  <si>
    <t>录音用，内存不少于32G</t>
  </si>
  <si>
    <t>沙发+茶几</t>
  </si>
  <si>
    <t>2个单人位,面料: 布制，实木框架。布艺沙发、颜色：军绿色、灰色、蓝色等。实木框架 海绵填充。茶几：圆形玻璃茶几或者木质茶几。</t>
  </si>
  <si>
    <t>制度挂图</t>
  </si>
  <si>
    <t>心理挂图中的图片所包含内容有心理制度、心理学家、不可能图形、两歧图形、错觉图形、心理趣味图和主题统觉图片以及励志，积极向上等图片。
内芯材质: 高清相纸；装裱方式: 黑色铝合金边框，环保透明面板；风格: 简约现代；工艺: 喷绘；组合形式: 独立；图片形式: 平面；可免拆边框更换内芯。含框尺寸: ≥440*570mm。（办公接待室管理制度，个体辅导室管理制度，情绪疏导室管理制度，沙盘游戏室管理制度，团体活动室管理制度，心理辅导人员工作守则，心理教育室管理制度，音乐放松室管理制度。）</t>
  </si>
  <si>
    <t>标准版实木心理沙盘</t>
  </si>
  <si>
    <t>一、2个个体实木心理沙盘，使用尺寸：≥长 720mm×宽 570mm×深70mm，边框厚度≥15mm，沙盘含架子整体高度≥750mm。专用三底两面环保漆；内侧底与边框、底部为蓝色，外部为实木色，表面光滑不伤手、防水、耐磨不掉色。      
二、2个实木沙具柜，沙具柜规格：≥1500mm×300mm×980mm，柜体采用5层8阶设计，既美观又便于分类摆放选取沙具。      
三、1000个沙具种类：18 大类（宗教类、风车、灯塔等标志类、公共标识类、交通工具类、公共建筑类、桥栅栏类、日月等自然物类、贝壳山石类、现实中人物类、空想人物类虚拟人物、恐龙怪兽类、家具、日用品类、水生动物、野生动物类、家禽家畜类、草坪类、植物类、军队类）。
四、沙盘游戏书籍1本。
五、精选原色水洗砂20公斤，颗粒光滑、大小均匀、高温消毒 。       
六、沙具选取框1套 （沙具选取框2个，清理刷2个）。
七、含3天专业沙盘培训1人次名额（培训地点及开课时间统一通知，交通食宿费用自理）。</t>
  </si>
  <si>
    <t>沙盘凳</t>
  </si>
  <si>
    <t>纯实木榫卯结构，高回弹海绵，可拆洗棉麻材质。</t>
  </si>
  <si>
    <t>心理挂图中的图片所包含内容有心理制度、心理学家、不可能图形、两歧图形、错觉图形、心理趣味图和主题统觉图片以及励志，积极向上等图片。
内芯材质: 高清相纸；装裱方式: 黑色铝合金边框，环保透明面板；风格: 简约现代；工艺: 喷绘；风格: 工艺: 喷绘；组合形式: 独立；图片形式: 平面；可免拆边框更换内芯。含框尺寸: ≥440*570mm。（办公接待室管理制度，个体辅导室管理制度，情绪疏导室管理制度，沙盘游戏室管理制度，团体活动室管理制度，心理辅导人员工作守则，心理教育室管理制度，音乐放松室管理制度。）</t>
  </si>
  <si>
    <t>智能体感反馈放松训练系统</t>
  </si>
  <si>
    <t>产品参数：
1、整体尺寸：≥760mm（长）*820mm（宽）*1220mm(高）(椅背收起)
≥1900mm（长）*820mm（宽）*700mm(高）（椅背展开）
产品净重：45KG   最大承载量：100KG；电源：220V（50Hz）
2、头等舱设计开发的小牛皮座椅，实木框架，内置阻燃棉。米黄色，整体使用舒适。 
3、独立电动控制系统：音乐椅靠背、腿部电动控制设计，靠背100度-170度，腿部90度-170度任意调节。 
4、高品质播放系统:内置高品质音响，环绕式播放心理放松音乐。   
5、遮光头罩≥740mm（长）*750mm（宽）*2mm(厚）尺寸宽cm，材料ABS+PMMA，可通过遥控手柄调节。
6、多功能控制器：具有自动及音乐同步两种按摩模式，可通过蓝牙的方式输入音频，借助多功能控制面板，可实现对音频、震动、音源、歌曲、座椅姿势随意切换，系统将跟随音乐的节奏变化而变化，从而达到音乐和按摩同步效果。通过面板控制加热功能按钮，开启放松椅内的电加热丝进行内部加热，并通过热传递将热量传递给乘坐者，实现加热功能，有效提高天寒时节使用时的舒适感。
7、多功能生理指标采集系统：采用无线蓝牙指脉式生理指标采集，蓝牙频段范围：2402.00-2480.00MHZ，最大输出功率：＜100mW。集成手腕式生物反馈处理器，精确反馈人体多项生理指标，采集终端可直观显示：蓝牙指示灯、蜂鸣器指示灯、血氧饱和度指示灯、脉率指示灯、电量指示灯、血氧饱和度值、脉率值、脉搏强度等。
8、播放系统：采用安卓系统，≥10.1寸屏幕，系统内存：≥4G；储存空间：≥64G；≥8核心，支持任意格式音乐、心理文章，心理图片、心理电影播放，可连接WiFi。运行速度流畅，多点式触摸，使用方便，携带方便，视觉体验出众。
9、智能一体化操作系统：实现系统和音乐放松椅姿势调整系统高度集成一体化。
反馈音乐放松系统软件系统功能：
1、支持用户名密码登录。
2、系统分为智能放松、自主放松、放松训练及数据中心四大模块。
①智能定制放松：系统给出几种不同的音乐风格，使用者选定进入后，通过生理指标采集仪采集到的生理数据，系统智能分析换算后，为使用者定制适合于当前状态的放松方案。
②智能动态放松：通过生理指标采集仪采集到的生理数据，系统智能分析换算，为使用者实时动态调整放松音乐方案。
2-2、自主放松功能：拥有中国风、消除紧张焦虑、消除浮躁、伤感音乐、国外名曲、缓解身心疲劳、解除忧郁多种音乐类型。
2-3、放松训练功能：由想象放松、呼吸放松、鼻腔放松、肌肉放松组成。
①想象放松：提供大海、田野及草原三种放松场景辅助放松。
②呼吸放松、鼻腔放松、肌肉放松：以系统专业的真人训练视频教学方式，并配合放松音效，提升使用者的当次放松效果，同时使用者通过学习掌握3大放松方法，在其他场景中也能更好学以致用。
2-4数据中心：以图文形式生成训练报告。清晰记录使用者整个放松过程的各类生理指标的数值、变化曲线以及相关放松训练评价文字和参考建议。同时所有的放松过程，包括生理指标的变化都可进行历史放松回放，帮助用户进行数据对比，及时了解使用者最新心理和生理状况；实现放松方案的个体化和跟踪化，节约人力操作，提高效率。报告可以导出为WORD和图片进行打印存档。并删除。
3、系统可自动匹配打开状态下的生理指标采集仪，实时采集和反馈使用者的生理指标变化。生理指标包括血氧、脉率、脉搏、PNN50、QRS、心跳、R-R/HRV多项数据。并且系统可智能判断评估放松情况；运用独特的模型算法，对训使用者的各项实时生理指标数据进行计算分析，判断减压放松的有效性。
4、系统可借助多功能控制面板，实现对音乐控制（开始、上一曲、下一曲、音量+、音量-），按摩控制（打开/关闭电源），头罩（打开/关闭），加热（打开/关闭），功能椅控制（长按伸展/长按收缩），蓝牙连接（开始/断开连接）解绑蓝牙，等等，随意切换，为使用者放松训练提供合适的平台，从而达到音乐和按摩同步的身心放松效果。
5、系统可自动检测更新升级。
产品配置：
1、体感音乐放松椅1台
2、智能体感反馈放松训练系统1套
3、生理指标采集器1套
4、遮光眼罩2个
5、音乐导论1本                                                                                                                                                                                                      
6、支架1个</t>
  </si>
  <si>
    <t>智能情绪调节释压系统</t>
  </si>
  <si>
    <t>1、智能情绪调节释压系统材料组成部分包括底座、衣服、填充物、头套、内衬等组成部分，整体打造温馨舒适的体验效果；
2、系统采用高性能主控芯片，有效保证系统稳定及高速运算能力；高性能解码芯片，实现MP3音频格式快速解码，播放流畅，音质清晰；
3、系统提供了丰富的积极阳光正能量的语音内容，可满足不同情绪问题的正向引导；
4、系统自带传感器3轴振动检测，可对操作进行检测，防止使用者过度使用，实现系统自我保护作用。
5、智能语音提醒功能：当使用一定时间后语音提醒，防止过度使用；
6、系统采用DC12V电压供电，电流输出稳定且简易安全；自带功放，直接接喇叭，功率可达30W，确保良好的音质输出。
产品配置：
1、智能情绪调节释压系统硬件设备1个，上部高1400mm,直径400mm，底座直径590mm，高400mm。卡通外形，材料无毒环保，高弹性海绵，产品人性化设计结构简单，安装容易，击打时，摆动小，持久耐用、手感好，可击打可拥抱。
2、护手套2对，采用了轻型耐用材料，可有效的缓冲打击时的撞击。
3、摔打释压球4个，橡胶材质，充气使用，回弹性好，可坐和摔打。
4、立式释压球1个，顶端球体外层高级仿皮材料，充气使用，高弹回力连接簧，底座注水/沙式分拆底座，方便运输，人体学结构设计，高稳定性。高度可调节1000mm-1200mm。
5、释压挂图4张，高清晰画质、永不退色。
6、宣泄室制度1张，高清晰画质、永不退色。
7、充气释压棒2根，长80cm，锥型，充气使用，内胆防水材质，外套蓝色保护套。</t>
  </si>
  <si>
    <t>智慧心多维互动减压系统</t>
  </si>
  <si>
    <t>硬件组成：
1.1击打靶底座直径≥620mm,高≥600mm；靶心直径≥300mm，高≥1100mm；
1.2硬件搭载主端柜尺寸：长≥1050mm，宽≥480mm，高≥1700mm；
1.3摄像头：最高有效像素：1920*1080；连接接口：USB2.0 SMD；有效焦距：≤3mm；供电电压：DC5V；工作电流：150-180MA；
1.4 3D数字加速度传感器：采用计算精度高的3D加速度传感器，配合蓝牙无线传输技术，能准确、更全面的采集和分析使用者的击打释压动作，实现释压行为的及时反馈，深度评估；
1.5采用43寸高清LED液晶屏，显示尺寸：920*500mm；分辨率：1920*1080 ，感应方式：红外触摸；底座具有氛围灯。
1.6安卓操作系统；多核 CPU（处理器）；内存：≥4G；储存空间：≥16G；播放模式：支持循环、定时、插播等多种播放模式；
1.7采集仪：采用无线蓝牙指脉式生理指标采集，集成手腕式生物反馈系统，精确反馈人体血氧、脉率、灌注指数等多项生理指标。
系统功能：
一、用户注册： 
1.1支持用户名密码登陆及刷脸登录双模式。
二、智慧心多维互动减压系统设置：
2.1支持设置击打仪和血氧仪蓝牙连接、人脸识别绑定、退出等；
2.2系统支持与校园心育系统实现用户数据对接，实现用户信息的录入、保存、批量导入、删除、报告查看，数据分析等管理功能；
2.3支持设置游戏的难易程度、音量调节、灵敏度调节；
2.4支持数据采集和蓝牙链接状态悬浮展示，动态监测，时时掌控。
三、游戏内容：
3.1系统包含呐喊互动、击打互动、面部互动、体感互动四大部分，全系不少于12款互动游戏。
3.2系统支持击打、呐喊、互动三位一体的多维减压形式，智能语音交流互动等多种释压模式，适应不同用户的体验需求，吸引和激励训练者全身心释压释放。从而帮助用户疏导工作学习压力、缓解人际关系紧张、调整环境适应、克服焦虑、战胜挫折、自卑、消除压抑、释放不良情绪等问题。
3.3呐喊互动提供九天揽月、勇往直前、雨过天晴、智勇双全不少于4款游戏。
系统通过采集用户的呐喊分贝进行人机互动游戏训练，随着呐喊声音的大小变化，游戏训练过程会实时显示音量、速度量表和积分的变化以帮助用户有更好的视觉、听觉及使用体验。
3.4击打互动提供风驰电掣、力争上游、健步如飞、生机勃勃不少于4款游戏。
通过嵌入式微电子控制技术和逻辑计算，蓝牙无线传输技术。智能的分析并实时显示击打力度、积分、当前排名、游戏时间，便于用户实时掌握自我训练动态。
3.5面部互动提供处变不惊、临危不惧不少于2款游戏。
通过人脸识别技术和微计算机图形分析计算处理，游戏训练过程实时通过脸部识别控制游戏，用户可在游戏过程中进行肢体动作控制和脸部表情控制管理。
3.6体感互动提供积极向上、高空行走不少于2款游戏。通过人体扫描技术和微计算机图形分析计算处理，游戏训练过程实时识别用户身形动作，通过用户的动作辅助来完成游戏，用户可在游戏过程中训练肢体动作、协调力、注意力、专注力、综合反应能力、心理素质等多维能力。
3.7支持游戏过程中系统提供加油鼓励的动画和正向语音语库，包括涵盖工作、学习、情绪、社会等各方面8大类多种热点，通过心理激励语和心理疏导语，正向引导与鼓励，激发积极能量。
3.8支持游戏结束后对用户训练的点评及成绩排行，在帮助用户训练的同时提升用户的心理健康和自我认知，加强用户者在释压过程中正向心理激励内容的记忆和巩固。
3.9支持训练游戏结束后系统自动统计并上传游戏数据，如用户ID、游戏名、游戏时长、游戏结果等便于后台管理。
产品配置：
1、系统显示终端1套
2、立式击打靶一个
3、血氧仪一个
4、蓝牙模块一个</t>
  </si>
  <si>
    <t>收纳凳</t>
  </si>
  <si>
    <t>收纳凳尺寸：80*40*40cm，主体实木材质，外包材质PU皮，耐磨防滑，耐擦洗。</t>
  </si>
  <si>
    <t>团体活动桌椅</t>
  </si>
  <si>
    <t>每套环形组合桌，8个扇形桌面，能够根据团体活动需要，组合成圆形、扇形、方形、S形、C形、X形等十几种排列方式。
钢木材质，金属支架，木制桌面，厚度不少于18mm，金属支架，扇形半径不少于600mm。桌子外圆直径约1800mm（8面），整体高度不少于680mm；色彩丰富，单色色度艳丽无色差，不开裂不变形，耐热耐污耐擦，更加环保。桌面支架采用直径不少于50mm的圆管，支架组合美观牢固。配8个折叠椅支架由铁管加烤漆工艺构成。坐面宽大，坐感舒适；人体工程设计。</t>
  </si>
  <si>
    <t>心理文化墙装饰画系列五</t>
  </si>
  <si>
    <t>心理文化墙装饰画系列五：
1、心理格言7幅，用于营造心理辅导室氛围
2、材质:结皮PVC板，厚度≥5mm，厚度≥5mm，形态：六边形
3、每幅规格尺寸：590*520mm。</t>
  </si>
  <si>
    <t>专业版团体辅导箱</t>
  </si>
  <si>
    <t>团体辅导箱4个，尺寸：≥长400mm*宽 300mm*高 160mm；各类型的活动器材上千件，适合多人同时使用，适用于公司、社区、企事业单位、学校、监狱、部队等所有进行团体活动的部门。活动主题：自我探索，亲情联接，人际互动，团体熔炼，学会学习，潜能开发，领导管理，开拓创新，价值选择，社会责任。
1、自我探索：成长五部曲、心灵之舞、我的“角落”、左右脚、20个“自我”、自画像、背上留言、生命线、盲人与“拐杖”求生抉择。
2、亲情联接：家庭大事记、找变化、清扫亲情“垃圾”、给......的一封信、My Birthday party、父母亲的剪影、感恩父母、原生家庭、再选你的父母、我的家庭树。
3、人际互动：身体认字、说句奉承话、快枪手、爱在指尖、你说我画、心有千千结、巧过地雷阵、朋友大拍卖、最少的脚、多元排队。
4、团队熔炼：背背佳、七手八脚、食指神功、气球桥梁、啄木鸟行动、创意搭档、风中奇遇、横渡硫酸河、信任之旅、珍珠岛救援大行动。
5、学会学习：撕纸条、疯狂一分钟、我是钟、出谋划策、职业畅想发布会、没有你，我怎么办、神奇大变身、叫醒你的N种思维、fashion show、enjoy your feeling。
6、潜能开发：突出重围、举手礼、穿绳游戏、优点坐椅、三只小猪“造房子”、随机应变、传球游戏、沧海一舟、创意剪纸、穿越A4纸。
7、领导管理：勇于面对、今天我当家、老鹰抓小鸡、缺失的一角、真的还是假的、贩卖希望、你来说，我来做、合作方块、穿越障碍、勇闯夺命岛。
8、开拓创新：九点连线、一笔变新字、如何卖木梳给和尚、敢想敢画、从A到B、万能的口香糖、一张让你叫绝的A4纸、分苹果、创意积木大比拼、玩具创意设计。
9、价值选择：找零钱、早操大表态、取绰号、超级一比一、艺术插花、我的“VIT”、海上求生、价值拍卖、红黑游戏、沉船游戏。
10、社会责任：承担责任、歌唱祖国、家乡美、我说我知道、放飞我心、职业生涯探索、中国地图、共建未来城、家乡拼图、拯救阳光城。</t>
  </si>
  <si>
    <t>收纳柜</t>
  </si>
  <si>
    <t>柜体采用1.6cm三聚氰胺板，承重性强，不易变形。简约现代风格。尺寸约100*40*100cm.</t>
  </si>
  <si>
    <t>道具、服装间、化妆间配备方案</t>
  </si>
  <si>
    <t>服装架</t>
  </si>
  <si>
    <t>材质：铁艺或钢制结构，表面经过烤漆处理。
结构：采用立柱+横杆的组合设计，立柱底部有加重底座（如球形或圆柱形），确保整体稳定性，无需固定在墙面。
高度：1.5米至1.7米之间。
长度：2.4米。
宽度：横杆间距约30-40厘米。
承重：单根横杆可承重30-50公斤
搭配木质或塑料衣架</t>
  </si>
  <si>
    <t>服装柜</t>
  </si>
  <si>
    <t>材质:不锈钢 
高度：约 2400mm。
宽度：单列宽度约 900mm。
深度：约 560mm。
层板承重：每层均匀承重可达 80-100kg</t>
  </si>
  <si>
    <t>镜衣柜</t>
  </si>
  <si>
    <t>材质:木质柜体 
尺寸:2100*2000宽 
内置穿衣镜</t>
  </si>
  <si>
    <t>挂勾</t>
  </si>
  <si>
    <t>不锈钢质衣服挂勾,打孔安装</t>
  </si>
  <si>
    <t>梳妆台</t>
  </si>
  <si>
    <t>台面尺寸 约 120cm × 41cm
材质 白色烤漆台面 + 实木抽屉框架 
1 个前置抽屉 + 台面开放式置物区</t>
  </si>
  <si>
    <t>镜前灯</t>
  </si>
  <si>
    <t>带环形补光灯的化妆镜（3-5 颗灯珠，三档色温调节）</t>
  </si>
  <si>
    <t>盏</t>
  </si>
  <si>
    <t>保健室配备方案</t>
  </si>
  <si>
    <r>
      <rPr>
        <sz val="9"/>
        <color theme="1"/>
        <rFont val="Times New Roman"/>
        <charset val="134"/>
      </rPr>
      <t>‌</t>
    </r>
    <r>
      <rPr>
        <sz val="9"/>
        <color theme="1"/>
        <rFont val="宋体"/>
        <charset val="134"/>
      </rPr>
      <t>健康监测类</t>
    </r>
    <r>
      <rPr>
        <sz val="9"/>
        <color theme="1"/>
        <rFont val="Times New Roman"/>
        <charset val="134"/>
      </rPr>
      <t>‌</t>
    </r>
  </si>
  <si>
    <t>标准对数视力表灯箱、杠杆式体重秤、身高坐高计、课桌椅测量尺、血压计、体温计、肺活量计 。</t>
  </si>
  <si>
    <t>标准对数视力表灯箱</t>
  </si>
  <si>
    <t>标准对数LED5m ;视力表灯箱采用LED光源及导光板， 三划等长的正方形“E”字视标，光照度应达到200~700Lx，铝合金外框，规格：900*300*10mm。 电压：220V/50hz,输入功率：≤60VA+15%，带红绿视标，三合一含附件，分离式安全电源线。</t>
  </si>
  <si>
    <t>杠杆式体重秤</t>
  </si>
  <si>
    <t>1、最大秤量：200kg。
2、最小秤量：2kg。
3、分度值：100g。
4、显示：LCD（带背光）。
5、身高计测量范围：70cm～190cm。 分度值：0.5cm。
6、工作环境：相对温度5℃～40℃、相对湿度≤90%RH。储存环境：相对温度-25℃～50℃、相对湿度≤90%RH。
7、电源：交直流两用，4节2号/1.5V。</t>
  </si>
  <si>
    <t>身高坐高计</t>
  </si>
  <si>
    <t>HM1000-SZ 机械式 身高量程60～200cm，坐高量程40～120cm，分度值1mm，误差±2mm，重复性±2mm；底板：398*386*15mm、 坐板：390*290*15mm ；显示：刻度尺。刻度尺使用灵无分段、接活，刻度计不锈钢或铝合金制。</t>
  </si>
  <si>
    <t>课桌椅测量尺</t>
  </si>
  <si>
    <t>材质：常见为铝合金（坚固耐用、防锈）或工程塑料（轻便、成本低），部分高端型号采用木质三折结构，便于收纳和墙面固定。
尺寸：展开后长度通常为180cm-200cm，覆盖从幼儿到高中生的身高范围；折叠后长度约60cm-70cm，便于携带和存储。
刻度精度：身高刻度最小分度值为1cm，桌高与座高刻度最小分度值为0.5cm，确保测量精准。
显示方式：传统尺体为印刷刻度+文字标注；电子型号配备60mm×30mm超大液晶显示屏，支持数字直读，部分带背光功能。</t>
  </si>
  <si>
    <t>显示方式     数字式LCD显示
测量方式     示波法
电源规格     1.5V AA 碱性电池4节/Micro USB 5V 1A 
测量范围     血压：（0~260 ）mmHg /（ 0~34.67 ）KPa
             脉搏：（40~200）脉搏次/分钟
测量精度     血压： +- 3mmHg /+- 0.4KPa 脉搏 +- 5%
记忆功能     2*120组记忆
时间显示     可显示年份/日期/时间
低电压指示   电量不足提示
自动关机     约150秒未使用
使用环境     温度 5°C ~ 40°C / 41°F ~ 104 °F
             湿度：15% RH ~ 80RH
储存环境     温度 -20°C ~+ 55°C / （-4°F ~+131 °F）
             湿度：10% RH ~ 93RH
尺寸         长130mm*宽81mm*高 42mm
臂带臂围     （22~32）厘米，如有特殊要求可根据需要定制
重量          约425克（包含电池、臂带）
附件 ,数据线，电池 4节，臂带，使用说明书，保修单，合格证</t>
  </si>
  <si>
    <t>测量范围为 32.0℃ ～ 42.0℃。
测量精度 (最大允许误差)： ±0.1℃；
显示分辨率： 0.1℃，
测温时间：≤ 1分钟（约60秒）</t>
  </si>
  <si>
    <t>手持式肺活量测试仪，供测试肺活量使用。 1. 自动测定人体呼吸的最大通气能力，其数值反映肺的容积和肺的扩展能力；
2. 使用高精密传感器，精度高，吹管优化设计与处理，不易产生积水，防补气（防作弊）功能，补气时自动锁定数据；
3. 一次性使用吹嘴，有效避免有害病菌交叉感染，保护受试者身体健康；
4. 量程：0-9999ml;分度值：1ml；
5. 低电量显示，提醒是否需要充电。
6. 液晶显示；1分钟无操作自动关机。
7. 符合GB/T 19851.12-2005《中小学体育器材和场地第12部分：学生体质健康标准测试器材》；
8. 产品带锂电池，type-c接口充电，操作简单，单键操作。</t>
  </si>
  <si>
    <t>具</t>
  </si>
  <si>
    <r>
      <rPr>
        <sz val="9"/>
        <color theme="1"/>
        <rFont val="Times New Roman"/>
        <charset val="134"/>
      </rPr>
      <t>‌‌</t>
    </r>
    <r>
      <rPr>
        <sz val="9"/>
        <color theme="1"/>
        <rFont val="宋体"/>
        <charset val="134"/>
      </rPr>
      <t>诊疗辅助类</t>
    </r>
    <r>
      <rPr>
        <sz val="9"/>
        <color theme="1"/>
        <rFont val="Times New Roman"/>
        <charset val="134"/>
      </rPr>
      <t>‌</t>
    </r>
  </si>
  <si>
    <t>听诊器、压舌板、手电筒、止血带、诊察桌、诊察凳、观察床（或诊察床）</t>
  </si>
  <si>
    <t>单用A型，镀铬耳挂，铜质三通，橡胶导管，扁型听头。</t>
  </si>
  <si>
    <t>压舌板</t>
  </si>
  <si>
    <t>医用一次性压舌板（100/袋）</t>
  </si>
  <si>
    <t>袋</t>
  </si>
  <si>
    <t>手电筒</t>
  </si>
  <si>
    <t>白光/黄光双光源                                                                                       铝合金材质                                                                                                高显色指数（Ra≥90）</t>
  </si>
  <si>
    <t>止血带</t>
  </si>
  <si>
    <t>一次性使用捆扎止血带，50条/盒</t>
  </si>
  <si>
    <t>诊察桌</t>
  </si>
  <si>
    <t>材质：主体结构为铁质框架，桌面多为木质或金属面板，坚固耐用，易于清洁。
结构：配备抽屉，用于存放病历、文具或小型医疗器械。桌腿为方形或圆形钢管，底部配有防滑脚垫。
尺寸：标准诊查桌高度约为750mm，桌面尺寸常见为1200mmx 600mm。</t>
  </si>
  <si>
    <t>诊察凳</t>
  </si>
  <si>
    <t>功能：具备升降和旋转功能，方便医生或护士在不同高度和角度进行操作。
材质：座面通常为PU皮革或高密度海绵，舒适且易于消毒。支架为镀铬或不锈钢材质，坚固且防锈。
设计：底部为五爪式底座，配有滑轮</t>
  </si>
  <si>
    <t>观察床(诊察床)</t>
  </si>
  <si>
    <t>平板诊查床， 规格尺寸：1880mm*600mm*670mm，床框采用40mm*20mm*1.2mm厚的矩管焊接；床腿采用圆形管焊接；床面采用厚的木板包覆以海绵和人造革制成。</t>
  </si>
  <si>
    <t>应急处理类</t>
  </si>
  <si>
    <t xml:space="preserve">急救箱（含常用外伤处理药品）、污物桶、医疗废弃物专用收集桶（袋） </t>
  </si>
  <si>
    <t>急救箱（含常用外伤处理药品）</t>
  </si>
  <si>
    <t>纱布块，药棉，创口贴，镊子，剪刀，绷带，止血带，急救毯，酒精，碘伏，风油精，清凉油，烫伤膏等  (具体配置参照客户要求)</t>
  </si>
  <si>
    <t>污物桶</t>
  </si>
  <si>
    <t>一般材质塑料垃圾桶</t>
  </si>
  <si>
    <t>医疗废弃物专用收集桶（袋）</t>
  </si>
  <si>
    <t>材质:PP塑料                                                                                               容量:15L</t>
  </si>
  <si>
    <t>消毒防护类</t>
  </si>
  <si>
    <t>紫外线灯（或空气消毒装置）、个人防护用品（如口罩、手套、隔离衣)</t>
  </si>
  <si>
    <t>紫外线灯</t>
  </si>
  <si>
    <t>紫外线杀菌灯：紫外线波长为253.7A，电源电压220V50Hz，功率为2*30W，灯臂可以调节，调节角度0-180度。采用双灯管结构，也可单独使用，不用时可垂放，关上保护门，以免灯管破坏，又能保持灯管清洁。灯架部位采用定位装置，灯管两端接触性良好。人性化设计，安装方便。定时器可以在120分钟内定时控制消毒时间，定时器工作完毕会自行断路而灯管熄灭。</t>
  </si>
  <si>
    <t>个人防护用品</t>
  </si>
  <si>
    <t>医用一次性手套口罩隔离衣</t>
  </si>
  <si>
    <t>医务室配备方案</t>
  </si>
  <si>
    <t>检查床</t>
  </si>
  <si>
    <t>电子体重秤</t>
  </si>
  <si>
    <t>1、最大秤量：200kg。
2、最小秤量：2kg。
3、分度值：100g。
4、显示：LCD（带背光）。
5、身高计测量范围：70cm～190cm。
   分度值：0.5cm。
6、工作环境：相对温度5℃～40℃、相对湿度≤90%RH。
   储存环境：相对温度-25℃～50℃、相对湿度≤90%RH。
7、电源：交直流两用，4节2号/1.5V。</t>
  </si>
  <si>
    <t>电子肺活量计</t>
  </si>
  <si>
    <t>电子血压计</t>
  </si>
  <si>
    <t>紫外线杀菌灯车：紫外线波长为253.7A，电源电压220V50Hz，功率为2*30W，灯臂可以调节，调节角度0-180度。采用双灯管结构，也可单独使用，不用时可垂放，关上保护门，以免灯管破坏，又能保持灯管清洁。灯架部位采用定位装置，灯管两端接触性良好。人性化设计，安装方便，解决用户安装不便的难题。定时器可以在120分钟内定时控制消毒时间，定时器工作完毕会自行断路而灯管熄灭。</t>
  </si>
  <si>
    <t>视力表灯箱</t>
  </si>
  <si>
    <t>落地蛇形灯</t>
  </si>
  <si>
    <t>不锈钢，手术反光灯， 升降杆调整范围：1380㎜—1730㎜;电源电压： 220V±22V 50Hz±1 Hz;输入功率： ≤200VA;环境温度：5℃--40℃;湿度：      ≤80%;大气压力：86Kpa--106 Kpa;使用灯泡功率： ≤100W;电源线长度：1650mm.</t>
  </si>
  <si>
    <t>额戴反光镜</t>
  </si>
  <si>
    <t>直径80mm,五官科反光器具</t>
  </si>
  <si>
    <t>串镜片</t>
  </si>
  <si>
    <t>检查眼镜视力专用，精致铝盒装。串镜片：规格型号 30型，每排5片，共6排30片。</t>
  </si>
  <si>
    <t>测径规</t>
  </si>
  <si>
    <t>钢制，340mm×75mm×2mm，外径测量范围：0-500mm，内径测量范围：0-250mm</t>
  </si>
  <si>
    <t>担架</t>
  </si>
  <si>
    <t>折叠式，2010×510×160mm 折叠式担架承受最大静载荷150Kg的力后，担架杆不允许产生永久性变形，帆布面、帆布缝制处及担架脚无开裂、破损现象；</t>
  </si>
  <si>
    <t>皮脂厚度测量仪</t>
  </si>
  <si>
    <t>皮脂厚度计刻度盘范围0-60mm，分度值0.5mm，指针指示，正常指示为零，可调节。接点间压力调节到10克/平方毫米 。精致铝盒包装，箱体300*120*65mm，产品全长270mm，把柄长110mm厚20mm，,上下臂长150mm厚4mm。</t>
  </si>
  <si>
    <t>体质测试室配备方案</t>
  </si>
  <si>
    <r>
      <rPr>
        <sz val="9"/>
        <color theme="1"/>
        <rFont val="宋体"/>
        <charset val="134"/>
      </rPr>
      <t>身高体重测试仪</t>
    </r>
    <r>
      <rPr>
        <sz val="9"/>
        <color theme="1"/>
        <rFont val="Times New Roman"/>
        <charset val="134"/>
      </rPr>
      <t>‌</t>
    </r>
  </si>
  <si>
    <t>机身材质 白色烤漆金属立柱 + 不锈钢称重平台                   供电方式 交流：110V~240V，50Hz；选配 12V 直流蓄电池          全自动测量：站立后自动感应，无需人工操作，测量过程3-5 秒</t>
  </si>
  <si>
    <r>
      <rPr>
        <sz val="9"/>
        <color theme="1"/>
        <rFont val="Times New Roman"/>
        <charset val="134"/>
      </rPr>
      <t>‌</t>
    </r>
    <r>
      <rPr>
        <sz val="9"/>
        <color theme="1"/>
        <rFont val="宋体"/>
        <charset val="134"/>
      </rPr>
      <t>肺活量测试仪</t>
    </r>
    <r>
      <rPr>
        <sz val="9"/>
        <color theme="1"/>
        <rFont val="Times New Roman"/>
        <charset val="134"/>
      </rPr>
      <t>‌</t>
    </r>
  </si>
  <si>
    <t>手持式肺活量测试仪，供测试肺活量使用。                                         1. 自动测定人体呼吸的最大通气能力，其数值反映肺的容积和肺的扩展能力；
2. 使用高精密传感器，精度高，吹管优化设计与处理，不易产生积水，防补气（防作弊）功能，补气时自动锁定数据；
3. 一次性使用吹嘴，有效避免有害病菌交叉感染，保护受试者身体健康；
4. 量程：0-9999ml;分度值：1ml；
5. 低电量显示，提醒是否需要充电。
6. 液晶显示；1分钟无操作自动关机。
7. 符合GB/T 19851.12-2005《中小学体育器材和场地第12部分：学生体质健康标准测试器材》；
8. 产品带锂电池，type-c接口充电，操作简单，单键操作。</t>
  </si>
  <si>
    <r>
      <rPr>
        <sz val="9"/>
        <color theme="1"/>
        <rFont val="Times New Roman"/>
        <charset val="134"/>
      </rPr>
      <t>‌</t>
    </r>
    <r>
      <rPr>
        <sz val="9"/>
        <color theme="1"/>
        <rFont val="宋体"/>
        <charset val="134"/>
      </rPr>
      <t>握力测试器</t>
    </r>
    <r>
      <rPr>
        <sz val="9"/>
        <color theme="1"/>
        <rFont val="Times New Roman"/>
        <charset val="134"/>
      </rPr>
      <t>‌</t>
    </r>
  </si>
  <si>
    <t xml:space="preserve">1.电子握力器                                                                                   2.最大量程:120KG                                                                            3.数据存储:多用户记忆存储                                                             4.可调节式手柄               </t>
  </si>
  <si>
    <r>
      <rPr>
        <sz val="9"/>
        <color theme="1"/>
        <rFont val="Times New Roman"/>
        <charset val="134"/>
      </rPr>
      <t>‌</t>
    </r>
    <r>
      <rPr>
        <sz val="9"/>
        <color theme="1"/>
        <rFont val="宋体"/>
        <charset val="134"/>
      </rPr>
      <t>坐位体前屈测试仪</t>
    </r>
    <r>
      <rPr>
        <sz val="9"/>
        <color theme="1"/>
        <rFont val="Times New Roman"/>
        <charset val="134"/>
      </rPr>
      <t>‌</t>
    </r>
  </si>
  <si>
    <t>主体材质 高强度工程塑料 + 金属框架，稳定抗造
底座尺寸 约长 50-60cm × 宽 30-35cm（通用标准款）
主体高度 约 30-35cm（适配坐姿测试高度）</t>
  </si>
  <si>
    <r>
      <rPr>
        <sz val="9"/>
        <color theme="1"/>
        <rFont val="Times New Roman"/>
        <charset val="134"/>
      </rPr>
      <t>‌</t>
    </r>
    <r>
      <rPr>
        <sz val="9"/>
        <color theme="1"/>
        <rFont val="宋体"/>
        <charset val="134"/>
      </rPr>
      <t>立定跳远测试仪</t>
    </r>
    <r>
      <rPr>
        <sz val="9"/>
        <color theme="1"/>
        <rFont val="Times New Roman"/>
        <charset val="134"/>
      </rPr>
      <t>‌</t>
    </r>
  </si>
  <si>
    <t>测试垫尺寸 长约 300-350cm × 宽约 60-80cm（适配常规跳远测试距离）
测试垫材质 加厚 PVC / 防滑橡胶材质，耐磨抗造，防止测试时打滑
起跳线标识 垫面清晰印刷起跳线、脚印标识，规范测试姿势
红外感应装置 垫体两侧安装红外对射杆，覆盖全量程测试区域
主机立柱 独立立式主机，带防滑底座，与测试垫有线 / 无线连接
供电方式 DC12V 1A 适配器供电，支持电池供电，适配户外场景</t>
  </si>
  <si>
    <r>
      <rPr>
        <sz val="9"/>
        <color theme="1"/>
        <rFont val="Times New Roman"/>
        <charset val="134"/>
      </rPr>
      <t>‌</t>
    </r>
    <r>
      <rPr>
        <sz val="9"/>
        <color theme="1"/>
        <rFont val="宋体"/>
        <charset val="134"/>
      </rPr>
      <t>仰卧起坐测试仪</t>
    </r>
    <r>
      <rPr>
        <sz val="9"/>
        <color theme="1"/>
        <rFont val="Times New Roman"/>
        <charset val="134"/>
      </rPr>
      <t>‌</t>
    </r>
  </si>
  <si>
    <t xml:space="preserve">适用场景 中考体育测试、学校体测、日常训练考核
分度值 1 次
计时范围 1 秒～9 分 59 秒可设定，默认中考标准为60 秒
测量精度 ±1 次，计时误差≤±0.3 秒
感应方式 红外光电感应探头，识别头部 / 肩部动作，自动判定动作标准度
</t>
  </si>
  <si>
    <r>
      <rPr>
        <sz val="9"/>
        <color theme="1"/>
        <rFont val="Times New Roman"/>
        <charset val="134"/>
      </rPr>
      <t>‌</t>
    </r>
    <r>
      <rPr>
        <sz val="9"/>
        <color theme="1"/>
        <rFont val="宋体"/>
        <charset val="134"/>
      </rPr>
      <t>引体向上测试仪</t>
    </r>
    <r>
      <rPr>
        <sz val="9"/>
        <color theme="1"/>
        <rFont val="Times New Roman"/>
        <charset val="134"/>
      </rPr>
      <t>‌</t>
    </r>
    <r>
      <rPr>
        <sz val="9"/>
        <color theme="1"/>
        <rFont val="宋体"/>
        <charset val="134"/>
      </rPr>
      <t>：</t>
    </r>
  </si>
  <si>
    <t>适用场景 中考体育测试、学校体测、部队 / 体能训练考核
分度值 1 次
计时范围 1 秒～9 分 59 秒可设定，支持定时 / 不限时模式
测量精度 ±1 次，计时误差≤±0.3 秒
感应方式 红外光电感应探头，识别下巴过杠、手臂伸直动作，自动判定标准度</t>
  </si>
  <si>
    <t>器械储藏室配备方案</t>
  </si>
  <si>
    <r>
      <rPr>
        <sz val="9"/>
        <color theme="1"/>
        <rFont val="宋体"/>
        <charset val="134"/>
      </rPr>
      <t>尺寸21500×780×600mm</t>
    </r>
    <r>
      <rPr>
        <sz val="9"/>
        <color theme="1"/>
        <rFont val="Times New Roman"/>
        <charset val="134"/>
      </rPr>
      <t>‌</t>
    </r>
    <r>
      <rPr>
        <sz val="9"/>
        <color theme="1"/>
        <rFont val="宋体"/>
        <charset val="134"/>
      </rPr>
      <t>，单层承重超280kg；</t>
    </r>
  </si>
  <si>
    <t>器物架</t>
  </si>
  <si>
    <r>
      <rPr>
        <sz val="9"/>
        <color theme="1"/>
        <rFont val="Times New Roman"/>
        <charset val="134"/>
      </rPr>
      <t>‌</t>
    </r>
    <r>
      <rPr>
        <sz val="9"/>
        <color theme="1"/>
        <rFont val="宋体"/>
        <charset val="134"/>
      </rPr>
      <t>430×290×1800毫米</t>
    </r>
    <r>
      <rPr>
        <sz val="9"/>
        <color theme="1"/>
        <rFont val="Times New Roman"/>
        <charset val="134"/>
      </rPr>
      <t>‌</t>
    </r>
    <r>
      <rPr>
        <sz val="9"/>
        <color theme="1"/>
        <rFont val="宋体"/>
        <charset val="134"/>
      </rPr>
      <t>，常见三至五层；</t>
    </r>
  </si>
  <si>
    <t>课桌椅（高中生使用）</t>
  </si>
  <si>
    <r>
      <rPr>
        <sz val="9"/>
        <rFont val="宋体"/>
        <charset val="134"/>
      </rPr>
      <t>1.桌子优质钢管厚1.2mm，板厚1.0mm，加厚多层实木板面，座椅1.2mm扁圆形优质钢管；
2.整体展开长度</t>
    </r>
    <r>
      <rPr>
        <sz val="9"/>
        <rFont val="Times New Roman"/>
        <charset val="134"/>
      </rPr>
      <t>‌</t>
    </r>
    <r>
      <rPr>
        <sz val="9"/>
        <rFont val="宋体"/>
        <charset val="134"/>
      </rPr>
      <t>：不少于 1050mm，满足学生平躺需求；
3.</t>
    </r>
    <r>
      <rPr>
        <sz val="9"/>
        <rFont val="Times New Roman"/>
        <charset val="134"/>
      </rPr>
      <t>‌</t>
    </r>
    <r>
      <rPr>
        <sz val="9"/>
        <rFont val="宋体"/>
        <charset val="134"/>
      </rPr>
      <t>靠背调节角度</t>
    </r>
    <r>
      <rPr>
        <sz val="9"/>
        <rFont val="Times New Roman"/>
        <charset val="134"/>
      </rPr>
      <t>‌</t>
    </r>
    <r>
      <rPr>
        <sz val="9"/>
        <rFont val="宋体"/>
        <charset val="134"/>
      </rPr>
      <t>：可放倒至 135° 以上，接近半躺姿态，减轻腰椎压力；
4.</t>
    </r>
    <r>
      <rPr>
        <sz val="9"/>
        <rFont val="Times New Roman"/>
        <charset val="134"/>
      </rPr>
      <t>‌</t>
    </r>
    <r>
      <rPr>
        <sz val="9"/>
        <rFont val="宋体"/>
        <charset val="134"/>
      </rPr>
      <t>头枕尺寸</t>
    </r>
    <r>
      <rPr>
        <sz val="9"/>
        <rFont val="Times New Roman"/>
        <charset val="134"/>
      </rPr>
      <t>‌</t>
    </r>
    <r>
      <rPr>
        <sz val="9"/>
        <rFont val="宋体"/>
        <charset val="134"/>
      </rPr>
      <t>：宽度 ≥180mm，长度 ≥100mm，提供充足头部支撑；
5.</t>
    </r>
    <r>
      <rPr>
        <sz val="9"/>
        <rFont val="Times New Roman"/>
        <charset val="134"/>
      </rPr>
      <t>‌</t>
    </r>
    <r>
      <rPr>
        <sz val="9"/>
        <rFont val="宋体"/>
        <charset val="134"/>
      </rPr>
      <t>搁腿装置（腿托）</t>
    </r>
    <r>
      <rPr>
        <sz val="9"/>
        <rFont val="Times New Roman"/>
        <charset val="134"/>
      </rPr>
      <t>‌</t>
    </r>
    <r>
      <rPr>
        <sz val="9"/>
        <rFont val="宋体"/>
        <charset val="134"/>
      </rPr>
      <t>：宽度 ≥250mm，长度 ≥100mm，有效承托小腿，避免悬空不适.
6.高中生使用。</t>
    </r>
  </si>
  <si>
    <t>吊扇</t>
  </si>
  <si>
    <t>1.三叶，三档位；
2.规格：56寸（1400mm）；
3.材质：铁质扇叶、纯铜电机；
4.功率范围：65W–80W。</t>
  </si>
  <si>
    <t>空调1.5P</t>
  </si>
  <si>
    <r>
      <rPr>
        <sz val="9"/>
        <rFont val="宋体"/>
        <charset val="134"/>
      </rPr>
      <t xml:space="preserve">1.冷暖1G变频、一线品牌（含铜管、线路、安装）；
2.冷量通常在 </t>
    </r>
    <r>
      <rPr>
        <sz val="9"/>
        <rFont val="Times New Roman"/>
        <charset val="134"/>
      </rPr>
      <t>‌</t>
    </r>
    <r>
      <rPr>
        <sz val="9"/>
        <rFont val="宋体"/>
        <charset val="134"/>
      </rPr>
      <t>3200W～3600W</t>
    </r>
    <r>
      <rPr>
        <sz val="9"/>
        <rFont val="Times New Roman"/>
        <charset val="134"/>
      </rPr>
      <t>‌</t>
    </r>
    <r>
      <rPr>
        <sz val="9"/>
        <rFont val="宋体"/>
        <charset val="134"/>
      </rPr>
      <t xml:space="preserve"> 之间；
3.新一级能效（APF≥5.0）。</t>
    </r>
  </si>
  <si>
    <t>空调1.75P</t>
  </si>
  <si>
    <r>
      <rPr>
        <sz val="9"/>
        <rFont val="宋体"/>
        <charset val="134"/>
      </rPr>
      <t xml:space="preserve">1.冷暖1G变频、一线品牌（含铜管、线路、安装）；
2.通常在 </t>
    </r>
    <r>
      <rPr>
        <sz val="9"/>
        <rFont val="Times New Roman"/>
        <charset val="134"/>
      </rPr>
      <t>‌</t>
    </r>
    <r>
      <rPr>
        <sz val="9"/>
        <rFont val="宋体"/>
        <charset val="134"/>
      </rPr>
      <t>4000W～4500W</t>
    </r>
    <r>
      <rPr>
        <sz val="9"/>
        <rFont val="Times New Roman"/>
        <charset val="134"/>
      </rPr>
      <t>‌</t>
    </r>
    <r>
      <rPr>
        <sz val="9"/>
        <rFont val="宋体"/>
        <charset val="134"/>
      </rPr>
      <t xml:space="preserve"> 之间；
3.新一级能效（APF≥5.0）。</t>
    </r>
  </si>
  <si>
    <t>空调3P挂机</t>
  </si>
  <si>
    <r>
      <rPr>
        <sz val="9"/>
        <rFont val="宋体"/>
        <charset val="134"/>
      </rPr>
      <t>1.冷暖1G变频、一线品牌（含铜管、线路、安装）；
2.制冷量为≥7200W</t>
    </r>
    <r>
      <rPr>
        <sz val="9"/>
        <rFont val="Times New Roman"/>
        <charset val="134"/>
      </rPr>
      <t>‌</t>
    </r>
    <r>
      <rPr>
        <sz val="9"/>
        <rFont val="宋体"/>
        <charset val="134"/>
      </rPr>
      <t>；
3.新一级能效</t>
    </r>
    <r>
      <rPr>
        <sz val="9"/>
        <rFont val="Times New Roman"/>
        <charset val="134"/>
      </rPr>
      <t>‌</t>
    </r>
    <r>
      <rPr>
        <sz val="9"/>
        <rFont val="宋体"/>
        <charset val="134"/>
      </rPr>
      <t>（APF≥4.51）。</t>
    </r>
  </si>
  <si>
    <t>空调5p柜机</t>
  </si>
  <si>
    <r>
      <rPr>
        <sz val="9"/>
        <rFont val="宋体"/>
        <charset val="134"/>
      </rPr>
      <t>1.冷暖1G变频、一线品牌（含铜管、线路、安装）；
2.制冷量为≥12000W</t>
    </r>
    <r>
      <rPr>
        <sz val="9"/>
        <rFont val="Times New Roman"/>
        <charset val="134"/>
      </rPr>
      <t>‌</t>
    </r>
    <r>
      <rPr>
        <sz val="9"/>
        <rFont val="宋体"/>
        <charset val="134"/>
      </rPr>
      <t>；
3.能效等级为2级（APF≥4.51）。</t>
    </r>
  </si>
  <si>
    <t>展台讲台</t>
  </si>
  <si>
    <t>产品尺寸：长1400x宽1100 X高780（mm）
产品描述：
1、选用≥1.0mm精装冷轧钢板，并采用数控设备精加工制作；钢板表面经酸洗、磷化防腐防锈后静电碰塑处理，塑面均匀、经久耐用。
2、讲桌选用高档木平面，左右扶手采用60MM宽的人体工学弧型高档原实木扶手设计，外观美观大气，前面配有教具抽屉，教具抽屉及下柜门采用一把钥匙通开锁设计。
采用上下分体结构，方便运输和装卸，整体流线型，边角圆弧过度，无尖锐，内部钢板无棱边及毛刺。讲台后面有通风散热孔。</t>
  </si>
  <si>
    <t>发言席</t>
  </si>
  <si>
    <t>1)尺寸:高1180、长800、宽600    
2)材质:2cm厚黑胡桃实木板材 
3)饰面颜色按要求          
4)含一支麦克风            
5)含安装调试</t>
  </si>
  <si>
    <t>教师办公桌椅</t>
  </si>
  <si>
    <t>1、参考尺寸：120mm×600mm×110mm。 E1等级颗粒板制作而成，屏风厚度4.5㎝
2.隔断玻璃：台面以上采用全砂条纹玻璃，玻璃厚度3mm。
3.封边：采用优质PVC封边条，绿色环保，粘合性强，不易脱边，封边平滑，颜色与板材一致。
4、热熔胶：采用优质热熔胶。
5、主机托：配置电脑主机托，主机托内空宽度20cm，内空长度42cm，</t>
  </si>
  <si>
    <t>1.2米教师办公桌椅</t>
  </si>
  <si>
    <t>1)桌材质:2cm厚欧松板实木办公桌无屏风,             
2)尺寸:1.2*0.75*0.6m            
3)带D50mm电源线孔         
4)椅:钢架布面可滑动办公椅  
5)含安装调整                 
6)饰面颜色以实际为准</t>
  </si>
  <si>
    <t>1.4米行政办公桌椅</t>
  </si>
  <si>
    <t>1)桌材质:2cm厚欧松板实木办公桌无屏风,             
2)尺寸:1.4*0.75*0.6m            
3)带D50mm电源线孔         
4)椅:钢架布面可滑动办公椅  
5)含安装调整                 
6)饰面颜色以实际为准</t>
  </si>
  <si>
    <t>1.8米行政办公桌椅</t>
  </si>
  <si>
    <t>1)桌材质:2cm厚黑胡桃实木办公桌,                   2)尺寸:1.8*0.75*0.6m,自带一大三小四只文件柜            
3)带D50mm电源线孔         
4)椅:黑胡桃木架真皮办公椅  
5)含安装调整               
6)饰面颜色花纹以实际为准</t>
  </si>
  <si>
    <t>主席台桌椅</t>
  </si>
  <si>
    <t>1)桌材质:2cm厚黑胡桃实木,甲醛E0级            
2)0.7m长*0.6m宽*0.8m高,13个拼                      3)带D50mm电源麦克线孔         
4)椅:黑胡桃木架真皮坐椅13把  
5)含安装调整                
6)饰面颜色花纹以实际为准</t>
  </si>
  <si>
    <t>条桌</t>
  </si>
  <si>
    <t>1)桌材质:2cm厚黑胡桃实木,甲酫E0级                
2)尺寸:1.4m长*0.4m宽*0.8m高                      
3)含安装调整                 
4)饰面颜色花纹以实际为准</t>
  </si>
  <si>
    <t>1)桌材质:2cm厚黑胡桃实木,甲酫E0级                2)尺寸:1.4m长*0.5m宽*0.8m高                      3)含安装调整                 
4)饰面颜色花纹以实际为准</t>
  </si>
  <si>
    <t>会议桌</t>
  </si>
  <si>
    <t>1)桌材质:2cm厚黑胡桃实木            
2)尺寸:长6.3m                     
3)椅:黑胡桃木架真皮坐椅,20把  
4)含安装调整               
5)饰面颜色花纹以实际为准</t>
  </si>
  <si>
    <t>1)桌材质:2cm厚黑胡桃实木            
2)尺寸:16.8*9m                     
3)椅:不锈钢架布质坐椅,20把  
4)含安装调整               
5)饰面颜色以实际为准</t>
  </si>
  <si>
    <t>会议椅</t>
  </si>
  <si>
    <r>
      <rPr>
        <sz val="9"/>
        <rFont val="宋体"/>
        <charset val="134"/>
      </rPr>
      <t>1)椅:黑胡桃木架真皮坐椅   
2)含安装调整                
3)饰面颜色以实际为准
4)尺寸:座高为</t>
    </r>
    <r>
      <rPr>
        <sz val="9"/>
        <rFont val="Times New Roman"/>
        <charset val="134"/>
      </rPr>
      <t>‌</t>
    </r>
    <r>
      <rPr>
        <sz val="9"/>
        <rFont val="宋体"/>
        <charset val="134"/>
      </rPr>
      <t>40–46cm</t>
    </r>
    <r>
      <rPr>
        <sz val="9"/>
        <rFont val="Times New Roman"/>
        <charset val="134"/>
      </rPr>
      <t>‌</t>
    </r>
    <r>
      <rPr>
        <sz val="9"/>
        <rFont val="宋体"/>
        <charset val="134"/>
      </rPr>
      <t>，座宽≥</t>
    </r>
    <r>
      <rPr>
        <sz val="9"/>
        <rFont val="Times New Roman"/>
        <charset val="134"/>
      </rPr>
      <t>‌</t>
    </r>
    <r>
      <rPr>
        <sz val="9"/>
        <rFont val="宋体"/>
        <charset val="134"/>
      </rPr>
      <t>42cm</t>
    </r>
    <r>
      <rPr>
        <sz val="9"/>
        <rFont val="Times New Roman"/>
        <charset val="134"/>
      </rPr>
      <t>‌</t>
    </r>
    <r>
      <rPr>
        <sz val="9"/>
        <rFont val="宋体"/>
        <charset val="134"/>
      </rPr>
      <t>，座深在</t>
    </r>
    <r>
      <rPr>
        <sz val="9"/>
        <rFont val="Times New Roman"/>
        <charset val="134"/>
      </rPr>
      <t>‌</t>
    </r>
    <r>
      <rPr>
        <sz val="9"/>
        <rFont val="宋体"/>
        <charset val="134"/>
      </rPr>
      <t>40–45cm</t>
    </r>
    <r>
      <rPr>
        <sz val="9"/>
        <rFont val="Times New Roman"/>
        <charset val="134"/>
      </rPr>
      <t>‌</t>
    </r>
    <r>
      <rPr>
        <sz val="9"/>
        <rFont val="宋体"/>
        <charset val="134"/>
      </rPr>
      <t>之间</t>
    </r>
  </si>
  <si>
    <t>文件柜</t>
  </si>
  <si>
    <t>1)1mm厚优质冷轧钢板，表面经酸洗、磷化、静电喷塑处理     
2)尺寸:2m*1m*0.4m          
3)柜门玻璃：采用 5mm 厚高清浮法玻璃                   4)隔板：冷轧钢板材质，厚度 0.5~0.6mm，可根据文件高度自由调节层距                 
5)门锁：采用锌合金材质的转舌锁</t>
  </si>
  <si>
    <t>书柜</t>
  </si>
  <si>
    <t>1)采用北美黑胡桃木
2)采用植物木蜡油或水性木器漆，VOC 含量≤0.5mg/m³，无刺鼻异味，环保性符合欧盟 CE、中国 GB18581 标准。
3)尺寸:2m*2m*0.4m</t>
  </si>
  <si>
    <t>私人物品具（暂估）</t>
  </si>
  <si>
    <t>1)优质冷轧钢板，主框架厚 0.8mm，门板厚 0.6mm，层板厚 0.7mm，抗压抗变形，防刮耐磨
2)脱脂→除锈→磷化→静电粉末喷涂
3)单层均匀承重≥30kg，满足衣物 / 箱包 / 日常用品存放
4)尺寸:按实</t>
  </si>
  <si>
    <t>无尺寸</t>
  </si>
  <si>
    <t>长条茶几</t>
  </si>
  <si>
    <t>1)胡桃木
2)食品级植物木蜡油 / 无醛水性木器漆（二选一，均符合国标 GB18581-2024 环保标准），VOC 含量≤0.1mg/m³，无刺鼻异味，可直接接触皮肤
3)尺寸:2M*1.2M</t>
  </si>
  <si>
    <t>3人位办公沙发</t>
  </si>
  <si>
    <r>
      <rPr>
        <sz val="9"/>
        <rFont val="宋体"/>
        <charset val="134"/>
      </rPr>
      <t>1)加厚耐磨西皮 / 超纤皮，厚度≥1.2mm，抗刮等级≥4 级所有材质符合国家 GB 18587-2017
2)1.2mm厚不锈钢架,表面除锈防锈处理,静电喷涂
3）尺寸为</t>
    </r>
    <r>
      <rPr>
        <sz val="9"/>
        <rFont val="Times New Roman"/>
        <charset val="134"/>
      </rPr>
      <t>‌</t>
    </r>
    <r>
      <rPr>
        <sz val="9"/>
        <rFont val="宋体"/>
        <charset val="134"/>
      </rPr>
      <t>长2150毫米×宽1000毫米×高930毫米</t>
    </r>
    <r>
      <rPr>
        <sz val="9"/>
        <rFont val="Times New Roman"/>
        <charset val="134"/>
      </rPr>
      <t>‌</t>
    </r>
    <r>
      <rPr>
        <sz val="9"/>
        <rFont val="宋体"/>
        <charset val="134"/>
      </rPr>
      <t>，座高在400–460毫米之间</t>
    </r>
  </si>
  <si>
    <t>1人位沙发</t>
  </si>
  <si>
    <r>
      <rPr>
        <sz val="9"/>
        <rFont val="宋体"/>
        <charset val="134"/>
      </rPr>
      <t>1)加厚耐磨西皮 / 超纤皮，厚度≥1.2mm，抗刮等级≥4 级所有材质符合国家 GB 18587-2017
2)1.2mm厚不锈钢架,表面除锈防锈处理,静电喷涂
3）尺寸为</t>
    </r>
    <r>
      <rPr>
        <sz val="9"/>
        <rFont val="Times New Roman"/>
        <charset val="134"/>
      </rPr>
      <t>‌</t>
    </r>
    <r>
      <rPr>
        <sz val="9"/>
        <rFont val="宋体"/>
        <charset val="134"/>
      </rPr>
      <t>长度（宽度）为800–950mm</t>
    </r>
    <r>
      <rPr>
        <sz val="9"/>
        <rFont val="Times New Roman"/>
        <charset val="134"/>
      </rPr>
      <t>‌</t>
    </r>
    <r>
      <rPr>
        <sz val="9"/>
        <rFont val="宋体"/>
        <charset val="134"/>
      </rPr>
      <t>，</t>
    </r>
    <r>
      <rPr>
        <sz val="9"/>
        <rFont val="Times New Roman"/>
        <charset val="134"/>
      </rPr>
      <t>‌</t>
    </r>
    <r>
      <rPr>
        <sz val="9"/>
        <rFont val="宋体"/>
        <charset val="134"/>
      </rPr>
      <t>深度为850–900mm</t>
    </r>
    <r>
      <rPr>
        <sz val="9"/>
        <rFont val="Times New Roman"/>
        <charset val="134"/>
      </rPr>
      <t>‌</t>
    </r>
    <r>
      <rPr>
        <sz val="9"/>
        <rFont val="宋体"/>
        <charset val="134"/>
      </rPr>
      <t>，</t>
    </r>
    <r>
      <rPr>
        <sz val="9"/>
        <rFont val="Times New Roman"/>
        <charset val="134"/>
      </rPr>
      <t>‌</t>
    </r>
    <r>
      <rPr>
        <sz val="9"/>
        <rFont val="宋体"/>
        <charset val="134"/>
      </rPr>
      <t>座高在360–420mm之间</t>
    </r>
    <r>
      <rPr>
        <sz val="9"/>
        <rFont val="Times New Roman"/>
        <charset val="134"/>
      </rPr>
      <t>‌</t>
    </r>
  </si>
  <si>
    <t>接待室沙发</t>
  </si>
  <si>
    <t>1)加厚耐磨西皮 / 超纤皮，厚度≥1.2mm，抗刮等级≥4 级所有材质符合国家 GB 18587-2017                  
2)沙发为浅色皮质搭配深色木质扶手
3）单人沙发：宽800–900mm，深850–900mm
双人沙发：长约1500mm，深830mm左右
三人沙发：长1800–2000mm，
茶几距离：沙发与茶几间距保400–450mm，</t>
  </si>
  <si>
    <t>含三位沙发2个，二位沙发1，一位沙发2</t>
  </si>
  <si>
    <t>茶水柜</t>
  </si>
  <si>
    <t>1)操作台面：宽≥300mm，可放置烧水壶、保温杯、茶盘等
2)储物层板：层距 250-350mm（可调节），适配不同高度器皿
3)抽屉（标配 1-2 个）：长 350-450mm × 宽 300-350mm × 高 100-150mm（收纳茶包 / 杯垫 / 小工具）
4)实木柜体、大理石面（2m*0.55m*0.8m）</t>
  </si>
  <si>
    <t>作业本存放台</t>
  </si>
  <si>
    <t>1)置物层板：宽350mm，深度≥300mm（适配 A4/16K 作业本竖放 / 横放，不滑落）
2)层间距：250-300mm（可调节，适配厚作业本 / 练习册堆叠，取放无卡顿）
3)底部离地：≥100mm（通风防潮，方便清洁地面，避免柜体积灰）
4)实木（（1.2M*1.8M*0.35M）四格</t>
  </si>
  <si>
    <t>电脑打印台</t>
  </si>
  <si>
    <t>1)台面下方可加单层置物板（放墨盒 / 硒鼓 / 打印纸）
2)E0级多层欧松板
3)尺寸:0.8*0.4*1m高</t>
  </si>
  <si>
    <t>图书陈列架（暂估）</t>
  </si>
  <si>
    <t>1)E0 级多层实木板 / 防潮颗粒板，甲醛释放量≤0.050mg/m³，符合 GB 18587-2017 环保标准
2)三聚氰胺饰面板，耐刮擦等级≥2H
3)尺寸:按实</t>
  </si>
  <si>
    <t>实木；长3800mm,宽500mm，高1200mm；
3层十格，共30个小柜；
面板材质为20mm的人造石；</t>
  </si>
  <si>
    <t>六门衣柜</t>
  </si>
  <si>
    <t>1)E0 级10mm多层欧松板,符合 GB 18587-2017 家具环保标准
2)三聚氰胺饰面板（耐刮擦、防污、易清洁）
3)尺寸;2*1.2*0.6m</t>
  </si>
  <si>
    <t>实木床</t>
  </si>
  <si>
    <t>1)加密松木 / 桦木床板，拼接无缝，厚度≥18mm，单块床板承重≥20kg
2)无醛水性漆，符合GB 18581-2024 国家木器漆环保标准
3)尺寸:1.5m宽</t>
  </si>
  <si>
    <t>床垫</t>
  </si>
  <si>
    <t>1)20CM厚独方袋装弹簧
2)尺寸:1.5米宽                 
3)填充材质符合国家 GB 18587-2017 标准，甲醛释放量≤0.050mg/m³，无苯、重金属等有害物质</t>
  </si>
  <si>
    <t>水、电表</t>
  </si>
  <si>
    <t xml:space="preserve">1、标准配置；
2、公称口径 :DN20 </t>
  </si>
  <si>
    <t>含水表、电表各一套</t>
  </si>
  <si>
    <t>户外创意桌椅</t>
  </si>
  <si>
    <t>1)材质:优质加厚铁艺高温烤漆,防水防潮防晒,单体承压150kg以上                
2)尺寸:1350*60*75mm,每套配6个同材质椅子,椅尺寸:75*45*45mm              
3)包含安装调整</t>
  </si>
  <si>
    <t>1)材质:棉麻,高遮光(80%以上) 
2)尺寸:宽度暂按3考虑，高度3米以内(以实际为准)  
3)按成品拉开长度计算，含包边量、损耗量、窗帘杆/轨、运税费及安装等；</t>
  </si>
  <si>
    <t>1)材质:棉绒                               
2)尺寸12*5m(以实际为准)       
3)带轨道电动装置（双开）                   
3.按成品拉开长度计算，含包边量、损耗量、窗帘杆、运税费及安装等；</t>
  </si>
  <si>
    <t>安保设备</t>
  </si>
  <si>
    <t>安保执勤通用 10 件套
防刺服
防暴钢叉
防暴盾牌
橡胶警棍
约束带 / 手铐（安保专用）
强光手电
催泪喷射器（安保专用）
反光背心 / 安保执勤服
对讲机
急救包</t>
  </si>
  <si>
    <t>交通石球</t>
  </si>
  <si>
    <t>1)材质:花岗石             
2)尺寸:D40                
3)硬度:莫氏7.0</t>
  </si>
  <si>
    <t>双层床铺800张</t>
  </si>
  <si>
    <t>尺寸：长为2000mm，高为1700mm，宽尺寸为900mm。2.床框架材质：钢3.床立柱钢管：采用≥40*40×1.2㎜国标冷轧钢管。4.床横梁管：用25×50㎜。壁厚≥1.0㎜钢管。5.床头（档头）高度≥280mm。壁厚≥1.0㎜立管用3支圆管。6.床板横托：横托≥5根，宽度≥30㎜，壁厚≥1.1㎜7.床梯：梯子两边钢管：采用25*25mm的方管，壁厚≥1.0mm。踏板有防滑设计，为冷轧钢板一次冲压成型。8、上铺护栏：长度≥900mm，高度≥200mm，立管用2支圆管。9.床横梁与床档采用螺丝相连接，要求牢固无松动。10.配套床铺板：两块，尺寸为床框架配套，坚硬杉木方尺寸30×40mm做加强筋，数量不少于四根，床铺板横档与加强筋不重叠。11.焊接工艺:构件结合部满焊,每条焊缝走焊，起始、中间、末端连续不间断，焊盘饱满、圆润，不亏不盈、不积碳。    12.金属件：表面无变形、无毛刺、断口平整，人可能够触及处无尖角利口。13.钢材表面无烘焦、剥落、裂纹、毛刺、结疤、错位、压痕。14.铁件喷塑前经去污、除锈、除油、酸洗、磷化、干燥处理。      15.喷塑工艺要求:喷塑均匀、附着良好、表面光洁明亮；喷塑外膜的表面光滑平整，色泽均匀。成品无漏喷、气泡、针孔、波纹花斑，无剥离、尘埃颗粒沉积，塑膜牢固。使用的油漆环保。16.静态承重大于500公斤，能满足学生剧烈嬉戏承重要求,床架落地平稳，不摇晃</t>
  </si>
  <si>
    <t>洗衣机</t>
  </si>
  <si>
    <r>
      <rPr>
        <sz val="9"/>
        <rFont val="宋体"/>
        <charset val="134"/>
      </rPr>
      <t>容量</t>
    </r>
    <r>
      <rPr>
        <sz val="9"/>
        <rFont val="Times New Roman"/>
        <charset val="134"/>
      </rPr>
      <t>‌</t>
    </r>
    <r>
      <rPr>
        <sz val="9"/>
        <rFont val="宋体"/>
        <charset val="134"/>
      </rPr>
      <t>：≥8kg</t>
    </r>
    <r>
      <rPr>
        <sz val="9"/>
        <rFont val="Times New Roman"/>
        <charset val="134"/>
      </rPr>
      <t>‌</t>
    </r>
    <r>
      <rPr>
        <sz val="9"/>
        <rFont val="宋体"/>
        <charset val="134"/>
      </rPr>
      <t xml:space="preserve">； </t>
    </r>
    <r>
      <rPr>
        <sz val="9"/>
        <rFont val="Times New Roman"/>
        <charset val="134"/>
      </rPr>
      <t>‌</t>
    </r>
    <r>
      <rPr>
        <sz val="9"/>
        <rFont val="宋体"/>
        <charset val="134"/>
      </rPr>
      <t xml:space="preserve">
类型</t>
    </r>
    <r>
      <rPr>
        <sz val="9"/>
        <rFont val="Times New Roman"/>
        <charset val="134"/>
      </rPr>
      <t>‌</t>
    </r>
    <r>
      <rPr>
        <sz val="9"/>
        <rFont val="宋体"/>
        <charset val="134"/>
      </rPr>
      <t>：波轮式洗衣机；二级能效
洗净比</t>
    </r>
    <r>
      <rPr>
        <sz val="9"/>
        <rFont val="Times New Roman"/>
        <charset val="134"/>
      </rPr>
      <t>‌</t>
    </r>
    <r>
      <rPr>
        <sz val="9"/>
        <rFont val="宋体"/>
        <charset val="134"/>
      </rPr>
      <t xml:space="preserve">：一般为 </t>
    </r>
    <r>
      <rPr>
        <sz val="9"/>
        <rFont val="Times New Roman"/>
        <charset val="134"/>
      </rPr>
      <t>‌</t>
    </r>
    <r>
      <rPr>
        <sz val="9"/>
        <rFont val="宋体"/>
        <charset val="134"/>
      </rPr>
      <t>0.8</t>
    </r>
    <r>
      <rPr>
        <sz val="9"/>
        <rFont val="Times New Roman"/>
        <charset val="134"/>
      </rPr>
      <t>‌</t>
    </r>
    <r>
      <rPr>
        <sz val="9"/>
        <rFont val="宋体"/>
        <charset val="134"/>
      </rPr>
      <t>，符合国家标准（≥0.7）</t>
    </r>
    <r>
      <rPr>
        <sz val="9"/>
        <rFont val="Times New Roman"/>
        <charset val="134"/>
      </rPr>
      <t>‌</t>
    </r>
    <r>
      <rPr>
        <sz val="9"/>
        <rFont val="宋体"/>
        <charset val="134"/>
      </rPr>
      <t xml:space="preserve">
功率</t>
    </r>
    <r>
      <rPr>
        <sz val="9"/>
        <rFont val="Times New Roman"/>
        <charset val="134"/>
      </rPr>
      <t>‌</t>
    </r>
    <r>
      <rPr>
        <sz val="9"/>
        <rFont val="宋体"/>
        <charset val="134"/>
      </rPr>
      <t xml:space="preserve">：整机功率约 </t>
    </r>
    <r>
      <rPr>
        <sz val="9"/>
        <rFont val="Times New Roman"/>
        <charset val="134"/>
      </rPr>
      <t>‌</t>
    </r>
    <r>
      <rPr>
        <sz val="9"/>
        <rFont val="宋体"/>
        <charset val="134"/>
      </rPr>
      <t>1000瓦左右</t>
    </r>
  </si>
  <si>
    <t>学生储物柜160个</t>
  </si>
  <si>
    <t xml:space="preserve">规格：850*500*2000mm
2.选用整个柜身≧0.8mm厚优质冷轧钢板（谢绝镀锌板、热轧板、铁皮）。锁扣带挂锁。
2.1经剪、冲、折全套数控设备精加工制作，表面经磷化上膜后采用全自动静电喷塑处理，喷后均匀，光洁度好，塑面经久耐用。
2.3整个柜子四层双门对开，内部为空，底部为八字脚。
3.1左右柜门关闭状况下缝隙均匀,门无摇晃现象，铝合金拉手与锁扣无变形,门上弹性插销、固定插销与柜体连接平滑灵活，无凹凸变形，门与柜体间隙均匀。
3.2间隙宽度≤ 1mm,门轴销孔位同心度误差不能超过±0.2mm，门体转动灵活，在开启范围内不允许与柜体四周产生摩擦与干涉，不应有碰撞、刮漆现象，同批次文件柜所有门能互换，相同地方间隙差值小于0.4mm，门边、柜内、柜边粗糙度≤ 3.2um。
4. 采用无痕焊接技术，柜外均不能看到焊痕，柜内除中间隔板处有焊痕外，其他任何地方不能有焊痕、不能有折叠面，焊缝接面的上下错位，前后错位，焊接间缝均≤0.5mm，焊缝、点焊点打磨表面用直尺量度基本平整。凹坑深度不得大于0.2mm。
5.1整个柜体表面无棱边、无电弧损伤现象。
 6.整个柜子表面无凹凸点，光滑美观，符合《产品表面外观缺陷的限度标准》，表面平滑度引用GB/T1031-1995标准，用专用仪测量或用平整度样板对比检验。
 7.表面喷塑厚度≥80um，任何部位不裸露金属本色。
 8.外形尺寸按IT13级执行，文件柜应方正无倾斜扭曲现象，六个主面的垂直度、直线度采用对角线法测量，±1.8mm以下，文件柜必须有可靠的稳定性，倾斜10°不翻倒。 </t>
  </si>
  <si>
    <t>毛巾架 口杯架 桶架 晾衣架160套</t>
  </si>
  <si>
    <t>1)材质:304不锈钢        
2)成套采购,包含毛巾架,口杯架,桶架,晾衣架             
3)10人/套                  
4)含安装</t>
  </si>
  <si>
    <r>
      <rPr>
        <sz val="9"/>
        <rFont val="宋体"/>
        <charset val="134"/>
      </rPr>
      <t>功率范围</t>
    </r>
    <r>
      <rPr>
        <sz val="9"/>
        <rFont val="Times New Roman"/>
        <charset val="134"/>
      </rPr>
      <t>‌</t>
    </r>
    <r>
      <rPr>
        <sz val="9"/>
        <rFont val="宋体"/>
        <charset val="134"/>
      </rPr>
      <t>：</t>
    </r>
    <r>
      <rPr>
        <sz val="9"/>
        <rFont val="Times New Roman"/>
        <charset val="134"/>
      </rPr>
      <t>‌</t>
    </r>
    <r>
      <rPr>
        <sz val="9"/>
        <rFont val="宋体"/>
        <charset val="134"/>
      </rPr>
      <t>800W–1000W</t>
    </r>
    <r>
      <rPr>
        <sz val="9"/>
        <rFont val="Times New Roman"/>
        <charset val="134"/>
      </rPr>
      <t>‌</t>
    </r>
    <r>
      <rPr>
        <sz val="9"/>
        <rFont val="宋体"/>
        <charset val="134"/>
      </rPr>
      <t>（符合多数高校宿舍用电限制）</t>
    </r>
    <r>
      <rPr>
        <sz val="9"/>
        <rFont val="Times New Roman"/>
        <charset val="134"/>
      </rPr>
      <t>‌</t>
    </r>
    <r>
      <rPr>
        <sz val="9"/>
        <rFont val="宋体"/>
        <charset val="134"/>
      </rPr>
      <t xml:space="preserve">
</t>
    </r>
    <r>
      <rPr>
        <sz val="9"/>
        <rFont val="Times New Roman"/>
        <charset val="134"/>
      </rPr>
      <t>‌</t>
    </r>
    <r>
      <rPr>
        <sz val="9"/>
        <rFont val="宋体"/>
        <charset val="134"/>
      </rPr>
      <t>电压</t>
    </r>
    <r>
      <rPr>
        <sz val="9"/>
        <rFont val="Times New Roman"/>
        <charset val="134"/>
      </rPr>
      <t>‌</t>
    </r>
    <r>
      <rPr>
        <sz val="9"/>
        <rFont val="宋体"/>
        <charset val="134"/>
      </rPr>
      <t>：</t>
    </r>
    <r>
      <rPr>
        <sz val="9"/>
        <rFont val="Times New Roman"/>
        <charset val="134"/>
      </rPr>
      <t>‌</t>
    </r>
    <r>
      <rPr>
        <sz val="9"/>
        <rFont val="宋体"/>
        <charset val="134"/>
      </rPr>
      <t>220V</t>
    </r>
    <r>
      <rPr>
        <sz val="9"/>
        <rFont val="Times New Roman"/>
        <charset val="134"/>
      </rPr>
      <t>‌</t>
    </r>
    <r>
      <rPr>
        <sz val="9"/>
        <rFont val="宋体"/>
        <charset val="134"/>
      </rPr>
      <t>（国内标准）
档位设置</t>
    </r>
    <r>
      <rPr>
        <sz val="9"/>
        <rFont val="Times New Roman"/>
        <charset val="134"/>
      </rPr>
      <t>‌</t>
    </r>
    <r>
      <rPr>
        <sz val="9"/>
        <rFont val="宋体"/>
        <charset val="134"/>
      </rPr>
      <t xml:space="preserve">：建议至少 </t>
    </r>
    <r>
      <rPr>
        <sz val="9"/>
        <rFont val="Times New Roman"/>
        <charset val="134"/>
      </rPr>
      <t>‌</t>
    </r>
    <r>
      <rPr>
        <sz val="9"/>
        <rFont val="宋体"/>
        <charset val="134"/>
      </rPr>
      <t>2档风速</t>
    </r>
  </si>
  <si>
    <t>环境监测（暂估价，结算凭检测报告按点位结算）</t>
  </si>
  <si>
    <r>
      <rPr>
        <sz val="9"/>
        <rFont val="宋体"/>
        <charset val="134"/>
      </rPr>
      <t>主要依据国家标准《民用建筑工程室内环境污染控制规范》（GB50325-2020）和《室内空气质量标准》（GB/T 18883-2022）：
检测污染物</t>
    </r>
    <r>
      <rPr>
        <sz val="9"/>
        <rFont val="Times New Roman"/>
        <charset val="134"/>
      </rPr>
      <t>‌</t>
    </r>
    <r>
      <rPr>
        <sz val="9"/>
        <rFont val="宋体"/>
        <charset val="134"/>
      </rPr>
      <t>：甲醛、苯、甲苯、二甲苯、TVOC（总挥发性有机物）、氨、氡等 。</t>
    </r>
  </si>
  <si>
    <t>150元/点，暂按500点考虑</t>
  </si>
  <si>
    <t>水（暂估价，结算凭发票按实结算）</t>
  </si>
  <si>
    <t>标准配置</t>
  </si>
  <si>
    <t>（暂估价，结算凭发票按实结算）</t>
  </si>
  <si>
    <t>电（暂估价，结算凭发票按实结算）</t>
  </si>
  <si>
    <t>燃气（暂估价，结算凭发票按实结算）</t>
  </si>
  <si>
    <t>杨源中学食堂一楼厨房设备采购清单</t>
  </si>
  <si>
    <t>品名</t>
  </si>
  <si>
    <t>规格</t>
  </si>
  <si>
    <t>参考图片</t>
  </si>
  <si>
    <t>金额
（元）</t>
  </si>
  <si>
    <t>AA收货区</t>
  </si>
  <si>
    <t>A01</t>
  </si>
  <si>
    <t>电子落地称</t>
  </si>
  <si>
    <t>300kg</t>
  </si>
  <si>
    <t>最大称重量300公斤，精确值0.1公斤。</t>
  </si>
  <si>
    <t>A02</t>
  </si>
  <si>
    <t>重型平板车</t>
  </si>
  <si>
    <t>600*900*850</t>
  </si>
  <si>
    <t>1、采用优质不锈钢,厚1.2mm；
2、推手采用Φ38*1.5mm不锈钢圆管制作；
3、载重万向轮。</t>
  </si>
  <si>
    <t>BB食品检测室</t>
  </si>
  <si>
    <t>B01</t>
  </si>
  <si>
    <t>单通工作台（连靠背）</t>
  </si>
  <si>
    <t>1800*700*800</t>
  </si>
  <si>
    <t>1、采用SUS不锈钢台面；
2、台面采用1.0mm厚不锈钢板；
3、层板采用1.0mm厚不锈钢板；           
4、台脚采用38*38*1.0mm厚不锈钢方通造脚；
5、加强筋采用1.0mm厚不锈钢板。</t>
  </si>
  <si>
    <t>B02</t>
  </si>
  <si>
    <t>单星水池（连靠背）</t>
  </si>
  <si>
    <t>700*700*800+150</t>
  </si>
  <si>
    <t>1、星盆采用1.0mm优质不锈钢贴塑磨砂板；
2、加强筋采用优质不锈钢贴塑磨砂板1.0mm；                                                           3、支撑脚采用Φ38不锈钢可调子弹配，前后拉管采用优质Φ25不锈钢圆管。</t>
  </si>
  <si>
    <t>B03</t>
  </si>
  <si>
    <t>农药残留快速检测仪</t>
  </si>
  <si>
    <t>1、检测通道：独立8通道检测，可同时检测8个样品，吸光度示值范围：0-3.0Abs；  
2、稳定性：≤±0.01Abs；
3、准确性：≤±0.01Abs；  
4、重复性：≤1.0%；  
5、检测时间：1-999秒。</t>
  </si>
  <si>
    <t>B04</t>
  </si>
  <si>
    <t>电子秤</t>
  </si>
  <si>
    <t>300g</t>
  </si>
  <si>
    <t>最大称重量300g，精确值0.1g。</t>
  </si>
  <si>
    <t>B05</t>
  </si>
  <si>
    <t>食品留样柜</t>
  </si>
  <si>
    <t>530*490*1380</t>
  </si>
  <si>
    <t>1、自动溶霜自动蒸发；
2、可承受38℃环境温度；
3、温度范围：0℃~-10℃；
4、制冷剂：R404a；
5、保温方式：高密度整体发泡。</t>
  </si>
  <si>
    <t xml:space="preserve">                                                                                                                                                                                                                                                                                                                                                                                                                                                                                                                                                                                                                                                                                                                                                                                                                                                                                                                                                                                                                                                                                                                                                                                                                                                                                                                                                                                                                                                                                                                                                                                                                                                         </t>
  </si>
  <si>
    <t>CC主食库</t>
  </si>
  <si>
    <t>C01</t>
  </si>
  <si>
    <t>米面架</t>
  </si>
  <si>
    <t>1200*1000*250</t>
  </si>
  <si>
    <t>1、方管为优质不锈钢方管
2、支架50*50*1.0mm不锈钢方管；
3、层架38*38*1.0mm厚不锈钢管。</t>
  </si>
  <si>
    <t>C02</t>
  </si>
  <si>
    <t>C03</t>
  </si>
  <si>
    <t>灭蚊灯</t>
  </si>
  <si>
    <t>30w</t>
  </si>
  <si>
    <t>1、220V/30W±5%
2、采用半密封式收集器.可以安全地将被电击的 蝇虫控制在收集器内，有效防止击伤的蝇虫飞溅 机外，达到环保之目的用半露方式进行引诱蝇虫 有效防止紫外光直接照射人体皮肤和眼晴；
3、有效面积积：40~51m²</t>
  </si>
  <si>
    <t>DD副食库</t>
  </si>
  <si>
    <t>D01</t>
  </si>
  <si>
    <t>四层冲孔货架</t>
  </si>
  <si>
    <t>1200*500*1550</t>
  </si>
  <si>
    <t>1、采用1.0mm优质SUS不锈钢贴塑磨砂板；加强筋采用优质不锈钢贴塑磨砂板1.0mm；                                                            2、支撑脚采用Φ38不锈钢可调子弹脚。</t>
  </si>
  <si>
    <t>D02</t>
  </si>
  <si>
    <t>四门高身储物柜</t>
  </si>
  <si>
    <t>1200*550*1550</t>
  </si>
  <si>
    <t>1、采用SUS不锈钢台面；
2、台面采用1.0mm厚不锈钢板；
3、层板采用1.0mm厚不锈钢板；           
4、加强筋采用1.0mm厚不锈钢板；</t>
  </si>
  <si>
    <t>D03</t>
  </si>
  <si>
    <t>D04</t>
  </si>
  <si>
    <t>1、220V/30W±5%
2、采用半密封式收集器.可以安全地将被电击的 蝇虫控制在收集器内.有效防止击伤的蝇虫飞溅 机外，达到环保之目的用半露方式进行引诱蝇虫 有效防止紫外光直接照射人体皮肤和眼晴；
3、有效面积积：40~51m²</t>
  </si>
  <si>
    <t>EE蔬菜加工间</t>
  </si>
  <si>
    <t>E01</t>
  </si>
  <si>
    <t>全能切菜机</t>
  </si>
  <si>
    <t>YQC-850</t>
  </si>
  <si>
    <t>1、机器净重160kg；
2、电机功率1500+550+750w（输送带550w，刀750w，刀盘1500w）；
3、电机效率450-800kg/h；
4、切菜规格：丝/片/丁/段；
5、切断长度：2-60mm
6、传送带宽度：12cm</t>
  </si>
  <si>
    <t>E02</t>
  </si>
  <si>
    <t>土豆脱皮机</t>
  </si>
  <si>
    <t>XTP20</t>
  </si>
  <si>
    <t>额定电压：220V；铜蕊电机，电机功率：1.5KW；料桶容积：30KG；工作效率高，一次土豆脱皮，只需时间1~2min外形美观高雅，操作和清洁都非常方便。内壁采用可替换式砂带30kg</t>
  </si>
  <si>
    <t>E03</t>
  </si>
  <si>
    <t>E04</t>
  </si>
  <si>
    <t>双层工作台（连靠背）</t>
  </si>
  <si>
    <t>1、采用SUS不锈钢台面；
2、台面采用1.0mm厚不锈钢板；
3、层板采用1.0mm厚不锈钢板；           
4、台脚采用38*38*1.0mm厚不锈钢方通造脚；
5、加强筋采用1.0mm厚不锈钢板；</t>
  </si>
  <si>
    <t>E05</t>
  </si>
  <si>
    <t>1200*760*800+150</t>
  </si>
  <si>
    <t>1、星盆采用1.0mm优质SUS不锈钢贴塑磨砂板；加强筋采用优质不锈钢贴塑磨砂板1.0mm。                                                            2、支撑脚采用Φ38不锈钢可调子弹配。前后拉管采用优质Φ25不锈钢圆管。</t>
  </si>
  <si>
    <t>E06</t>
  </si>
  <si>
    <t>E07</t>
  </si>
  <si>
    <t>刀具砧板
消毒柜</t>
  </si>
  <si>
    <t>定制</t>
  </si>
  <si>
    <t>采用1.0优质不锈钢，加强筋，
360度无死角杀菌消毒</t>
  </si>
  <si>
    <t>E08</t>
  </si>
  <si>
    <t>不锈钢沟盖板连地沟</t>
  </si>
  <si>
    <t>定制（根据现场尺寸定制）</t>
  </si>
  <si>
    <t>采用1.0优质不锈钢，加强筋</t>
  </si>
  <si>
    <t>E09</t>
  </si>
  <si>
    <t>电热水器</t>
  </si>
  <si>
    <t>60L</t>
  </si>
  <si>
    <t>1、圆形壁挂式8，全电脑、全感应安防系统；
2、防超温、防干烧、防超压、防漏电，单旋纽调节，蓝钻内胆，IP*4级防水设计，全自动控制，自动补充冷水，自动加热超长低热负荷发热管。</t>
  </si>
  <si>
    <t>E10</t>
  </si>
  <si>
    <t>洗地龙头</t>
  </si>
  <si>
    <t>10米</t>
  </si>
  <si>
    <t>耐压2mpa爆破测试，1mpa测试每分钟出水3.6L,10M黑色钢丝液压管。#旋转便捷拆卸更换的接头，水枪可360度旋转，后把手控制出水，按压渐变出水形状。</t>
  </si>
  <si>
    <t>E11</t>
  </si>
  <si>
    <t>FF荤菜加工间</t>
  </si>
  <si>
    <t>F01</t>
  </si>
  <si>
    <t>左单星工作台（连靠背）</t>
  </si>
  <si>
    <t>1、优质SUS不锈钢板；
2、台面及星斗不锈钢厚1.0mm；
3、加强力加强筋厚1.5mm；
4、脚管为方管38*38*1.0mm厚不锈钢管；
5、脚管下配方管38*38可调节不锈钢子弹脚；
6、横撑方管25*25*1.0mm厚不锈钢管。</t>
  </si>
  <si>
    <t>F02</t>
  </si>
  <si>
    <t>单孔收餐工作柜（连靠背）</t>
  </si>
  <si>
    <t>800*760*800+150</t>
  </si>
  <si>
    <t>1、采用1.0mm优质SUS不锈钢贴塑磨砂板；加强筋采用优质不锈钢贴塑磨砂板1.0mm；                                                           2、支撑脚采用Φ38不锈钢可调子弹配。前后拉管采用优质Φ25不锈钢圆管。</t>
  </si>
  <si>
    <t>F03</t>
  </si>
  <si>
    <t>F04</t>
  </si>
  <si>
    <t>双层工作台</t>
  </si>
  <si>
    <t>F05</t>
  </si>
  <si>
    <t>单星水池
（连靠背）</t>
  </si>
  <si>
    <t>1、星盆采用1.0mm优质SUS不锈钢贴塑磨砂板；加强筋采用优质不锈钢贴塑磨砂板1.0mm；                                                           2、支撑脚采用Φ38不锈钢可调子弹配，前后拉管采用优质Φ25不锈钢圆管。</t>
  </si>
  <si>
    <t>F06</t>
  </si>
  <si>
    <t>双层工作台
（连靠背）</t>
  </si>
  <si>
    <t>700*760*800+150</t>
  </si>
  <si>
    <t>F07</t>
  </si>
  <si>
    <t>F08</t>
  </si>
  <si>
    <t>绞切肉机</t>
  </si>
  <si>
    <t>605*530*910</t>
  </si>
  <si>
    <t>1、电机，动力强劲，稳定性好，寿命长；
2、防水等级IPX1；
3、绞肉侧标配6mm和8mm刀盘两套(可根据
要求配置其他规格2mm、3mm、4mm、5mm、
6mm、8mm、10mm、香肠盘可选)；
4、双侧A类皮带传动。可通过离合器闭合控
制单侧工作或双侧同时工作；
5、整机重量72Kg ；
6、绞肉190Kg/h、切丝230Kg/h、切430Kg/h 。</t>
  </si>
  <si>
    <t>F09</t>
  </si>
  <si>
    <t>开水器</t>
  </si>
  <si>
    <t>12kw</t>
  </si>
  <si>
    <t>1、全优质不锈钢材料制造。
2、自动机械延时进水控制，保障使用100%开水。
3、整体灌注聚氨酯发泡保温。
4、高频不锈钢连接件焊接。
5、全自动控制，缺水断电，防干烧保护系统
6、导向出水口出水不分散安全。</t>
  </si>
  <si>
    <t>F10</t>
  </si>
  <si>
    <t>F11</t>
  </si>
  <si>
    <t>耐压2mpa爆破测试，1mpa测试每分钟出水3.6L，10M黑色钢丝液压管。#旋转便捷拆卸更换的接头，水枪可360度旋转，后把手控制出水，按压渐变出水形状。</t>
  </si>
  <si>
    <t>F12</t>
  </si>
  <si>
    <t>GG主厨房</t>
  </si>
  <si>
    <t>G01</t>
  </si>
  <si>
    <t>智能炒菜机烹饪系统</t>
  </si>
  <si>
    <t>1、油烟回收高温燃烧净化、辅助自动翻炒，可倾锅出料、火焰余热回收。要求：油烟净化效果达到0.5mg以下，烟道无需清洗。热效率≥65%，余热回收温度≥200℃。翻炒速度0~20转/分钟。
2、产品有气相余热回收装置。
3、盐雾试验检测，试后经检查，样品表面无明显锈蚀、褪色等现象；产品油烟排放浓度≤0.5 mg/m³。
4、颗粒物排放浓度≤1.0mg/m³，非甲烷总烃排放浓度≤2.0 mg/m³。</t>
  </si>
  <si>
    <t>G02</t>
  </si>
  <si>
    <t>拼台</t>
  </si>
  <si>
    <t>定制
与自动炒菜机匹配</t>
  </si>
  <si>
    <t>G03</t>
  </si>
  <si>
    <t>G04</t>
  </si>
  <si>
    <t>1500*700*800</t>
  </si>
  <si>
    <t>G05</t>
  </si>
  <si>
    <t>1200*700*800</t>
  </si>
  <si>
    <t>G06</t>
  </si>
  <si>
    <t>G07</t>
  </si>
  <si>
    <t>800*700*800+150</t>
  </si>
  <si>
    <t>G08</t>
  </si>
  <si>
    <t>1200*700*800+150</t>
  </si>
  <si>
    <t>G09</t>
  </si>
  <si>
    <t>双温四门高身柜</t>
  </si>
  <si>
    <t>1200*700*1950</t>
  </si>
  <si>
    <t>1、全钢全铜管，内藏板式蒸发器，换热效率高;采用名牌压缩机，性能稳定，制冷效果好,聚氨脂高压发泡，箱体更稳固，保温性能更好；                                                 2、微电脑温度显示器，便于控制。</t>
  </si>
  <si>
    <t>G10</t>
  </si>
  <si>
    <t>灭火系统装置</t>
  </si>
  <si>
    <t xml:space="preserve">1.工作原理：本装置属机械启动，装置具备自动、手动两种操作模式,能提供动作信号配合消防控制室联动报警,本装置设计有自动探测部件，可24小时监控。灶台油锅发生火情时，可自动启动灭火装置灭火，同时关闭燃气阀并报警（燃气切断阀属于选配），本装置可以提供电信号传递给中控室报警（不包括线路走向），装置与消防水(或者自来水)管路相连,系统启动后灭火剂开始喷洒,待灭火剂喷洒完再自动控制水阀对监控区域自动喷水降温,达到防止复燃的效果。
2.材质：全部采用304不锈钢及铜材等，厨房设备灭火装置所有药剂管路采用304不锈钢管。
4.装置组成：厨房设备灭火装置包括:控制箱、管路、喷嘴、探测器、易熔连接片、金属拉索、滑轮三通、滑轮弯头，机械水流阀等组成。其中控制箱由自动释放机构、驱动用高压氮气瓶、液体药剂罐以及连接软管，减压阀等构成。
5.性能参数
5.1灭火时间：≤4s；
5.2驱动装置压力：≥13MPa；
5.3喷嘴数量：单瓶≥13个，双瓶≥26个；
5.4感温器动作温度：183℃±5℃；
</t>
  </si>
  <si>
    <t>G11</t>
  </si>
  <si>
    <t>送餐车</t>
  </si>
  <si>
    <t>800*560*800</t>
  </si>
  <si>
    <t>1、采用1.0mm优质SUS不锈钢贴塑磨砂板；加强筋采用优质不锈钢贴塑磨砂板1.0mm；                                                           2、支撑脚采用Φ38不锈钢可调子弹配，前后拉管采用优质Φ25不锈钢圆管；
3、带万向轮。</t>
  </si>
  <si>
    <t>G12</t>
  </si>
  <si>
    <t>G13</t>
  </si>
  <si>
    <t>HH蒸煮间</t>
  </si>
  <si>
    <t>H01</t>
  </si>
  <si>
    <t>H02</t>
  </si>
  <si>
    <t>1000*500*1550</t>
  </si>
  <si>
    <t>H03</t>
  </si>
  <si>
    <t>1200*750*800+150</t>
  </si>
  <si>
    <t>H04</t>
  </si>
  <si>
    <t>1000*700*800+150</t>
  </si>
  <si>
    <t>H05</t>
  </si>
  <si>
    <t>自动洗米机</t>
  </si>
  <si>
    <t>100kg</t>
  </si>
  <si>
    <t>1、 采用优质不锈钢磨砂板；，外型美观，机械化程度高，洗米效果好，大大降低劳动强度；
2、采用自来水作为洗米机动力,自来水通过本产品的主体水阀进行加压,将大米送入U形洗米机管内腔进行冲洗,以其达到洗涮大米的效果；
3、本产品结构合理,在洗米过程中能将大米的上浮物质通过洗米机溢水面进行排放。</t>
  </si>
  <si>
    <t>H06</t>
  </si>
  <si>
    <t>活动双层工作台</t>
  </si>
  <si>
    <t>1、采用SUS不锈钢台面；
2、台面采用1.0mm厚不锈钢板；
3、层板采用1.0mm厚不锈钢板；           
4、加强筋采用1.0mm厚不锈钢板；
5、带刹车的万向轮。</t>
  </si>
  <si>
    <t>H07</t>
  </si>
  <si>
    <t>H08</t>
  </si>
  <si>
    <t>3C智能蒸饭柜
（燃气）</t>
  </si>
  <si>
    <t>48盘</t>
  </si>
  <si>
    <t>1、整机加厚不锈钢板材，结构更加坚固；
2、高温高压整体发泡技术，保温效果更卓越；
3、特制优质硅胶门封，不老化，机台不漏气；
4、独立一次性冲压成型支承条，杜绝掉饭盘。
5、炉膛内采用最新式硅砖耐火热材料；
6、配有独特的菊花式火焰，自动适应锅底直径，提高热效率，
7、符合GB 358482024《商用燃气燃烧器具》标准；
8、点火: 脉冲电子点火；
9、带熄火保护。
10、符合燃气燃烧器具安全技术条件；电气安全标准、家用和类似用途电气的安全通用要求。</t>
  </si>
  <si>
    <t>H09</t>
  </si>
  <si>
    <t>3C摇摆汤锅</t>
  </si>
  <si>
    <t>200L</t>
  </si>
  <si>
    <t>1、锅具实时温度调整输出，达到最佳火力
2、0-90度汤锅可倾斜角度 ，全形立体加热，火力输出热值高，加热均匀，加热面积大
3、全不锈钢制作，三防结构，防水，防油烟，防虫。
4、明火仿真技术，能根据锅具实时温度调整输出，达到最佳火力。
5、数字磁电引擎，数字驱动、多级防护，适用各种厨房环境，确保设备安全可靠。</t>
  </si>
  <si>
    <t>H10</t>
  </si>
  <si>
    <t>H11</t>
  </si>
  <si>
    <t>H12</t>
  </si>
  <si>
    <t>II面点间</t>
  </si>
  <si>
    <t>I01</t>
  </si>
  <si>
    <t>I02</t>
  </si>
  <si>
    <t>I03</t>
  </si>
  <si>
    <t>不锈钢吊柜</t>
  </si>
  <si>
    <t>2800*350*600</t>
  </si>
  <si>
    <t>1、采用1.0mm优质SUS不锈钢贴塑磨砂板；
2、加强筋采用优质不锈钢贴塑磨砂板1.0mm；
3、不锈钢推拉门。</t>
  </si>
  <si>
    <t>I04</t>
  </si>
  <si>
    <t>压面机</t>
  </si>
  <si>
    <t>YMZD350</t>
  </si>
  <si>
    <t>1、功率3kw/380v；
2、纯铜电机，外板采用1.0mm磨砂不锈钢制作；
3、配3种规格不锈钢面刀；
4、增设安全防护栏及紧急安全开关更提升操作者安全保障；
5、不锈钢机壳，符合食品卫生</t>
  </si>
  <si>
    <t>I05</t>
  </si>
  <si>
    <t>和面机</t>
  </si>
  <si>
    <t>HWJ25</t>
  </si>
  <si>
    <t>1、功率：2.2KW/380、高效电机，线圈采用铜线；
2、防护罩联动卫东开关；采用高品质交流接触器、保障设备电气安全；
3、简洁操控面板，独立按键控制，操作简便可靠。</t>
  </si>
  <si>
    <t>I06</t>
  </si>
  <si>
    <t>高身饼盘车</t>
  </si>
  <si>
    <t>470*650*1800</t>
  </si>
  <si>
    <t>1、不锈钢板为优质不锈钢板；
2、面板不锈钢厚1.0mm；
3、配万向轮，带刹。</t>
  </si>
  <si>
    <t>I07</t>
  </si>
  <si>
    <t>木案下层板工作台</t>
  </si>
  <si>
    <t xml:space="preserve"> 案板采用厚50mm实木，架子采用不锈钢材质</t>
  </si>
  <si>
    <t>I08</t>
  </si>
  <si>
    <t>面粉车</t>
  </si>
  <si>
    <t>500*600*550</t>
  </si>
  <si>
    <t>I09</t>
  </si>
  <si>
    <t>1、全钢全铜管，内藏板式蒸发器，换热效率高;采用名牌压缩机，性能稳定，制冷效果好,聚氨脂高压发泡，箱体更稳固，保温性能更好。                                                 2、微电脑温度显示器，便于控制。</t>
  </si>
  <si>
    <t>I10</t>
  </si>
  <si>
    <t>单通工作台</t>
  </si>
  <si>
    <t>1、采用1.0mm优质SUS不锈钢贴塑磨砂板；加强筋采用优质不锈钢贴塑磨砂板1.0mm。                                                            2、支撑脚采用Φ38不锈钢可调子弹配。前后拉管采用优质Φ25不锈钢圆管。</t>
  </si>
  <si>
    <t>I11</t>
  </si>
  <si>
    <t>发酵箱</t>
  </si>
  <si>
    <t>1000*650*1750</t>
  </si>
  <si>
    <t>1、额定功率：2700W
2、额定电压：220V
3、标准盘数：24盘</t>
  </si>
  <si>
    <t>I12</t>
  </si>
  <si>
    <t>烤箱</t>
  </si>
  <si>
    <t>三层九盘</t>
  </si>
  <si>
    <t>1、采用远红外金属电热管加热，
加热速度快、温度均匀、省电。
2、炉温可在50℃-200℃范围内任意可调，操作方便性能稳定。
3、过热保护装置在超温时能全极断开电源，安全可靠。
4、托架、底板双重结构使用范围大大增加。
5、拉簧式半自动炉门，开启灵活、封闭严密、经久耐用。</t>
  </si>
  <si>
    <t>I13</t>
  </si>
  <si>
    <t>JJ早餐间</t>
  </si>
  <si>
    <t>J01</t>
  </si>
  <si>
    <t>保温工作台</t>
  </si>
  <si>
    <t>1、采用优质不锈钢制作；
2、台面采用1.0mm厚不锈钢板；
3、层板采用1.0mm厚不锈钢板；
4、加强筋采用1.5mm厚不锈钢板折弯；
5、台脚采用φ50可调试全钢重力脚；
6、配优质发热线及温控制开关。</t>
  </si>
  <si>
    <t>J02</t>
  </si>
  <si>
    <t>双桶煮面炉</t>
  </si>
  <si>
    <t>J03</t>
  </si>
  <si>
    <t>300*700*600</t>
  </si>
  <si>
    <t>J04</t>
  </si>
  <si>
    <t>400*700*600</t>
  </si>
  <si>
    <t>J05</t>
  </si>
  <si>
    <t>六格料理保温台</t>
  </si>
  <si>
    <t>800*700*800</t>
  </si>
  <si>
    <t>J06</t>
  </si>
  <si>
    <t>单星水池</t>
  </si>
  <si>
    <t>600*700*800</t>
  </si>
  <si>
    <t>J07</t>
  </si>
  <si>
    <t>J08</t>
  </si>
  <si>
    <t>紫外线消毒灯</t>
  </si>
  <si>
    <t>采用优质石英玻璃灯管，透射率高，杀菌效果更强。</t>
  </si>
  <si>
    <t>J09</t>
  </si>
  <si>
    <t>KK售卖间</t>
  </si>
  <si>
    <t>K01</t>
  </si>
  <si>
    <t>四格保温售卖台</t>
  </si>
  <si>
    <t>K02</t>
  </si>
  <si>
    <t>K03</t>
  </si>
  <si>
    <t>暖饭车</t>
  </si>
  <si>
    <t>650*650*800</t>
  </si>
  <si>
    <t xml:space="preserve">1、采用优质SUS不锈钢雪花板制作；    
2、车面板采用1.5mm不锈钢板；           
3、侧板、前后封板采用1.0mm不锈钢板；    
4、内胆采用0.8mm不锈钢；               
5、车推手采用25*25*1.2圆通制作；       
6、加强筋采用1.5mm厚不锈钢板折弯；      </t>
  </si>
  <si>
    <t>K04</t>
  </si>
  <si>
    <t>汤桶车</t>
  </si>
  <si>
    <t>K05</t>
  </si>
  <si>
    <t>K06</t>
  </si>
  <si>
    <t>K07</t>
  </si>
  <si>
    <t>风幕机</t>
  </si>
  <si>
    <t>1、贯流式强力送风轻松在室内外之间形成一道隐形的风幕墙，隔开室内外空气的同时，更可将灰尘，飞虫等阻挡于室外。
2、遮断效果佳，风路升级体现高风速，低噪音运转。</t>
  </si>
  <si>
    <t>K08</t>
  </si>
  <si>
    <t>K09</t>
  </si>
  <si>
    <t>LL餐具回收区</t>
  </si>
  <si>
    <t>L01</t>
  </si>
  <si>
    <t>餐具回收车</t>
  </si>
  <si>
    <t>1600*700*800</t>
  </si>
  <si>
    <t>1、采用优质不锈钢板；
2、残渣口及台式凹面板一次性冲压成型，凹高为150mm；
3、活动双开门，内置残渣桶；
4、所有棱边、尖角需翻边压实,去毛刺，抛光打磨，无焊痕；
5、ф150脚轮，2个定向，2个万向，带刹车。</t>
  </si>
  <si>
    <t>L02</t>
  </si>
  <si>
    <t>MM洗碗间</t>
  </si>
  <si>
    <t>M01</t>
  </si>
  <si>
    <t>通道式洗碗机</t>
  </si>
  <si>
    <t>3600*1000*2100</t>
  </si>
  <si>
    <t xml:space="preserve">1、外形尺寸≥4500×1018×2113 mm(偏差值不超过±3%)     
2、机器入口宽度≥605mm、最大洗涤高度≥420mm
3、满负荷功率应小于≤62kW/380V/50Hz，需具备光电开关感应餐具进入，能自动启动清洗和喷淋；配备药液节省系统，将漂洗水直接引入洗缸，清洁剂消耗浪费；要求设备带热交换系统，符合能效等级不低于1级。  
4、入口区长度≥900mm,主洗区长度≥800mm，漂洗区长度≥600mm,烘干区长度≥800mm,出口区长度≥1100mm，综合以上要求洗碗机总长度≥4200mm、机器最大宽度≥1018mm；
5、最大洗涤量≥3000碟/小时(8寸碟），其洗后的碗、碟、盘、筷、勺、杯6种餐具检后大肠菌群、沙门氏菌、阴离子合成洗涤剂等均为不得检出（或未检出）,餐具洗后皆能满足卫生安全要求。
6、主洗区由4根下洗涤臂和4根上洗涤臂组成，使用55—60℃的循环水在高压下清洗污渍；高温漂洗区由上下各2根漂洗臂组成，使用85—92℃的高温清水进行洗消；洗涤臂须采用内凹8字形喷嘴，避免残渣堵住喷嘴，提高餐具跟水流的接触面积，保证360°喷淋无死角，喷淋管须采用插接连接，非螺纹连接可直接拆卸便于日常清洗维护，整体漂洗模块应能依据GB/T 2423.55-2023满足IK08。
7、烘干模块应是高压风机的压缩风，配带加热器的高温作用，吸风口应能将多余的热量和新风回收再循环使用，避免发热器的能耗损失；烘干风机具有延时保护，停机后烘干加热管表面温度过高，风机延时强制降低加热管表面温度；在确保餐具快速烘干无水滴附着的同时还应确保机外工作环境温度应舒适宜人。模块内包括且不限于内壁、格栅网、传送链排、网爪扣件等和餐具直接接触的配件满足严酷等级2级，长霉等级为0级（不长霉），确保从设备源头杜绝有害菌体生物对人体的伤害。
8、洗碗机能响应绿色采购政策，要求洗碗机主要配件包括且不限于：智能温控表、电器控制柜、三相异步电机、304发热管、光电感应开关、水温感测器 、电磁开关阀、陶瓷液位探针。
9、洗碗机应具备一定的抗腐蚀能力，确保在长周期运作下保持外观完整美观，坚固耐用，要求提供洗碗机整机及易腐蚀组件包括且不限于：304不锈钢内胆、混水阀、机体板材、机身钣金件、电热包、格栅池、不锈钢转接头依据GB/T2423.17-2024、GB/T 6461-2002 的标准进行耐腐蚀性能等级测试，360H 盐雾试验后，试验后，样品无基体腐蚀，无起泡、脱落、变色等现象，破坏面积A%=0(无破坏）。
</t>
  </si>
  <si>
    <t>M02</t>
  </si>
  <si>
    <t>左单星污碟台（右收残，连靠背）</t>
  </si>
  <si>
    <t>1400*800*800</t>
  </si>
  <si>
    <t xml:space="preserve">1、采用优质不锈钢板；
2、残渣口及台式凹面板一次性冲压成型，凹高为150mm；
3、活动双开门，内置残渣桶；
4、所有棱边、尖角需翻边压实,去毛刺，抛光打磨，无焊痕。
</t>
  </si>
  <si>
    <t>M03</t>
  </si>
  <si>
    <t>1100*1000*800+150</t>
  </si>
  <si>
    <t>M04</t>
  </si>
  <si>
    <t>1200*1000*800+150</t>
  </si>
  <si>
    <t>M05</t>
  </si>
  <si>
    <t>1000*760*800</t>
  </si>
  <si>
    <t>M06</t>
  </si>
  <si>
    <t>单孔收餐工作柜</t>
  </si>
  <si>
    <t>760*760*800</t>
  </si>
  <si>
    <t>M07</t>
  </si>
  <si>
    <t>M08</t>
  </si>
  <si>
    <t>M09</t>
  </si>
  <si>
    <t>耐压2mpa爆破测试，1mpa测试每分钟出水3.6L,#外壳，10M黑色钢丝液压管。#旋转便捷拆卸更换的接头，水枪可360度旋转，后把手控制出水，按压渐变出水形状。</t>
  </si>
  <si>
    <t>M10</t>
  </si>
  <si>
    <t>M11</t>
  </si>
  <si>
    <t>M12</t>
  </si>
  <si>
    <t>NN消毒库</t>
  </si>
  <si>
    <t>N01</t>
  </si>
  <si>
    <t>消毒库</t>
  </si>
  <si>
    <t>4000*2400*2000</t>
  </si>
  <si>
    <t>功率:380 1KW1m按实际立方空间合计
1、库体内外壁采用 304 不锈钢板材质压制制作，内外不锈钢板厚为 0.8mm，库体为 100mm 厚专用保温板经复合压制而成的，库体标高为 2800M,超出部分按实际计里，不够标高按标高计量。窗为双层钢化玻璃，可耐高温 300 度，手动外开门，门板304 不锈钢，厚度1.0，标配门1扇，可根据现场实际需求设置外开物流窗；
2、库内配防潮灯。使用方做金刚砂地面或聚氨酯砂浆或瓷砖等地面；
3、控制箱针对温度、消毒保温时间、及风机加热开关等进行控制；
4、该设备利用循环热风对洗净的餐器具进行杀菌、消毒，循环热风使库体内的各点温度保持一致，库内的餐具消毒更加彻底，该设备并具有烘干、贮存等功效；
5、PLC 触摸屏控制板操作开关控制系统，坚直循环管与库下方水平循环管相结台；
6、消毒温度在 0-120℃±5℃，消毒时间 30 分钟以上；
7、此设备根据客户要求和实际空间而制作。</t>
  </si>
  <si>
    <t>N02</t>
  </si>
  <si>
    <t>N03</t>
  </si>
  <si>
    <t>OO备餐间</t>
  </si>
  <si>
    <t>O01</t>
  </si>
  <si>
    <t>O02</t>
  </si>
  <si>
    <t>PP更衣间</t>
  </si>
  <si>
    <t>P01</t>
  </si>
  <si>
    <t>6门更衣柜</t>
  </si>
  <si>
    <t>1200*500*1800</t>
  </si>
  <si>
    <t>1、采用1.0mm优质SUS不锈钢贴塑磨砂板；加强筋采用优质不锈钢贴塑磨砂板1.mm。                                                            2、支撑脚采用Φ38不锈钢可调子弹配。前后拉管采用优质Φ25不锈钢圆管。</t>
  </si>
  <si>
    <t>P02</t>
  </si>
  <si>
    <t>QQ冷藏库</t>
  </si>
  <si>
    <t>Q01</t>
  </si>
  <si>
    <t>冷藏库</t>
  </si>
  <si>
    <t>5600*3000*2600</t>
  </si>
  <si>
    <t>1、温度控制范围0-7℃；
2、冷库保温板：100厚单面304不锈钢0.4聚氨酯冷库板,密度为40±2kg/m³B1级防火阻燃；
3、平移门：B1防火阻燃2000×2300mm(H) 整体聚氨酯发泡双面不锈钢；
4、地面保温：B1防火阻燃XPS板，双层错位铺+薄膜。</t>
  </si>
  <si>
    <t>Q02</t>
  </si>
  <si>
    <t>Q03</t>
  </si>
  <si>
    <t>1700*500*1550</t>
  </si>
  <si>
    <t>RR办公室</t>
  </si>
  <si>
    <t>R01</t>
  </si>
  <si>
    <t>四门储物柜</t>
  </si>
  <si>
    <t>900*450*1750</t>
  </si>
  <si>
    <t>SS传菜梯</t>
  </si>
  <si>
    <t>S01</t>
  </si>
  <si>
    <t>传菜梯（暂估）</t>
  </si>
  <si>
    <t>1.轿厢等为发纹不锈钢
2、电机3.2kw
3、曳引机负载500kg</t>
  </si>
  <si>
    <t>TT通道</t>
  </si>
  <si>
    <t>T01</t>
  </si>
  <si>
    <t>T02</t>
  </si>
  <si>
    <t>仪容镜</t>
  </si>
  <si>
    <t>800*1600</t>
  </si>
  <si>
    <t>UU餐厅</t>
  </si>
  <si>
    <t>U01</t>
  </si>
  <si>
    <t>洗手池</t>
  </si>
  <si>
    <t>2200*500*800</t>
  </si>
  <si>
    <t>U02</t>
  </si>
  <si>
    <t>长洗手池</t>
  </si>
  <si>
    <t>8400*500*800</t>
  </si>
  <si>
    <t>U03</t>
  </si>
  <si>
    <t>8人餐桌椅</t>
  </si>
  <si>
    <t>2000*1350*750</t>
  </si>
  <si>
    <t>1、台面不锈钢厚δ1.2mm；
2、面板底垫20mm防潮板，配加强筋；
3、底架采用50*50mm不锈钢方管1.2mm厚；
4、所有棱边、尖角需翻边压实,去毛刺，抛光打磨，无焊痕，脚配橡胶垫；
5、椅子台面前边缘为半弧型边。</t>
  </si>
  <si>
    <t>U04</t>
  </si>
  <si>
    <t>杨源中学食堂二楼厨房设备采购清单</t>
  </si>
  <si>
    <t>AA面点间</t>
  </si>
  <si>
    <t>1、星盆采用1.0mm优质SUS不锈钢贴塑磨砂板；加强筋采用优质不锈钢贴塑磨砂板1.0mm；                                                            2、支撑脚采用Φ38不锈钢可调子弹配，前后拉管采用优质Φ25不锈钢圆管。</t>
  </si>
  <si>
    <t>A03</t>
  </si>
  <si>
    <t>A04</t>
  </si>
  <si>
    <t>1、功率3kw/380v；
2、纯铜电机，外板采用1.0mm磨砂不锈钢制作；
3、配3种规格不锈钢面刀；
4、增设安全防护栏及紧急安全开关更提升操作者安全保障；
5、不锈钢机壳，符合食品卫生。</t>
  </si>
  <si>
    <t>A05</t>
  </si>
  <si>
    <t>A06</t>
  </si>
  <si>
    <t>搅面机</t>
  </si>
  <si>
    <t>B20</t>
  </si>
  <si>
    <t>功率：1.1KW/220V、高效电机，线圈采用铜线；防护罩联动卫东开关；采用高品质交流接触器、保障设备电气安全；简洁操控面板，独立按键控制，操作简便可靠。</t>
  </si>
  <si>
    <t>A07</t>
  </si>
  <si>
    <t>全自动包子机</t>
  </si>
  <si>
    <t>BZ200</t>
  </si>
  <si>
    <t xml:space="preserve">1、功率1.5kw/220v；
2、按照面点工业要求的动力学科学设计，以确保制品密度，从而保证了制品气孔的均匀细腻，面筋度高、持水性绝佳，且制品表面光亮细腻、口感滑爽；
3、主要机件均采用不锈钢，电器原件采用国际名牌产品，外形美观，符合国家食品卫生标准。
</t>
  </si>
  <si>
    <t>A08</t>
  </si>
  <si>
    <t>对辊馒头机</t>
  </si>
  <si>
    <t>MG65</t>
  </si>
  <si>
    <t>1、功率 3kw/380v；
2、净重190kw；
3、每小时产量400kg。</t>
  </si>
  <si>
    <t>A09</t>
  </si>
  <si>
    <t>A10</t>
  </si>
  <si>
    <t>A11</t>
  </si>
  <si>
    <t>A12</t>
  </si>
  <si>
    <t>A13</t>
  </si>
  <si>
    <t>A14</t>
  </si>
  <si>
    <t>A15</t>
  </si>
  <si>
    <t>A16</t>
  </si>
  <si>
    <t>BB蒸包间</t>
  </si>
  <si>
    <t>CC煎/炸/卤味间</t>
  </si>
  <si>
    <t>电烙饼档</t>
  </si>
  <si>
    <t>80型</t>
  </si>
  <si>
    <t>1、火温度独立控制，可根据食物制作要求，调整温度；
2、适用范围广、名优发热管和电器、温控器件，质理好，生产效率高；
3、可台式，也可作落地式使用，装拆方便；
4、净卫生，符合卫生标准，电压220V 。</t>
  </si>
  <si>
    <t>电油炸炉</t>
  </si>
  <si>
    <t>双缸</t>
  </si>
  <si>
    <t>1、功率8KW*2；
2、温度范围：常温-180℃；
3、优质不锈钢材质。</t>
  </si>
  <si>
    <t>C04</t>
  </si>
  <si>
    <t>低汤炉
（燃气）</t>
  </si>
  <si>
    <t>700*900*450</t>
  </si>
  <si>
    <t>1、材料：面用1.2厘优质不锈钢磨砂板，侧用1.0厘不锈钢板；
2、炉膛采用2.0厘A3铁板，炉架用4×4角铁，大眼机炉头。</t>
  </si>
  <si>
    <t>C05</t>
  </si>
  <si>
    <t>与低汤炉匹配</t>
  </si>
  <si>
    <t>C06</t>
  </si>
  <si>
    <t>单头单尾小炒灶
（燃气）</t>
  </si>
  <si>
    <t>1100*1000*800</t>
  </si>
  <si>
    <t>1、材料：而用1.0厘优质不锈钢磨砂板，侧用1.0厘不锈钢板；
2、而下加隔热棉，底板及炉膛用2.0厘  A3铁板，炉架用4×4角铁，配摇摆水龙头；
3、配熄火保护装置及燃气电磁阀，一键电子打火。</t>
  </si>
  <si>
    <t>C07</t>
  </si>
  <si>
    <t>与小炒灶匹配</t>
  </si>
  <si>
    <t>C08</t>
  </si>
  <si>
    <t>C09</t>
  </si>
  <si>
    <t>C10</t>
  </si>
  <si>
    <t>DD仓库</t>
  </si>
  <si>
    <t>D05</t>
  </si>
  <si>
    <t>EE主厨房</t>
  </si>
  <si>
    <t>三星水池
（连靠背）</t>
  </si>
  <si>
    <t>1800*700*800+150</t>
  </si>
  <si>
    <t>砧板刀具消毒连台柜</t>
  </si>
  <si>
    <t>定制
（根据现场尺寸定制）</t>
  </si>
  <si>
    <t>350*1000*800</t>
  </si>
  <si>
    <t>1、采用1.0mm优质SUS不锈钢贴塑磨砂板；加强筋采用优质不锈钢贴塑磨砂板1.0mm。                                                            2、支撑脚采用Φ38不锈钢可调子弹配，前后拉管采用优质Φ25不锈钢圆管。</t>
  </si>
  <si>
    <t>3C四头煲仔炉
（燃气）</t>
  </si>
  <si>
    <t>800*1000*800</t>
  </si>
  <si>
    <t>1、炉面板采用1.2mm优质不锈钢板；
2、炉身及炉背采用1.0mm优质不锈钢板；
3、炉体骨架结构采用40×40×3.5mm国标角铁； 
4、可调性子弹脚：气管均采用国标管；
5、熄火保护装置</t>
  </si>
  <si>
    <t>3C双头单尾小炒灶
（燃气）</t>
  </si>
  <si>
    <t>1800*1000*800</t>
  </si>
  <si>
    <t>1、材料：而用1.0厘优质不锈钢磨砂板，侧用1.0厘不锈钢板；
2、而下加隔热棉，底板及炉膛用2.0厘  A3铁板，炉架用4×4角铁，配摇摆水龙头；
3、配两套熄火保护装置及燃气电磁阀，一键电子打火。</t>
  </si>
  <si>
    <t>200*1000*800</t>
  </si>
  <si>
    <t>3C单头大锅灶
（燃气）</t>
  </si>
  <si>
    <t>1、材料：面用1.2厘优质不锈钢磨砂板，侧用1.0厘；
2、不锈钢板：面下加隔热棉，底板及炉膛用2.0厘  A3铁板，炉架用4×4角铁，配摇摆水龙头；
3、配熄火保护装置及燃气电磁阀，一键电子打火。</t>
  </si>
  <si>
    <t>E12</t>
  </si>
  <si>
    <t>E13</t>
  </si>
  <si>
    <t>E14</t>
  </si>
  <si>
    <t>E15</t>
  </si>
  <si>
    <t>E16</t>
  </si>
  <si>
    <t>E17</t>
  </si>
  <si>
    <t>E18</t>
  </si>
  <si>
    <t>1、贯流式强力送风轻松在室内外之间形成一道隐形的风幕墙，隔开室内外空气的同时，更可将灰尘，飞虫等阻挡于室外；
2、遮断效果佳，风路升级体现高风速，低噪音运转。</t>
  </si>
  <si>
    <t>FF早餐间</t>
  </si>
  <si>
    <t>1、星盆采用1.0mm优质SUS不锈钢贴塑磨砂板；加强筋采用优质不锈钢贴塑磨砂板1.0mm；                                                            2、支撑脚采用Φ38不锈钢可调子弹配。前后拉管采用优质Φ25不锈钢圆管。</t>
  </si>
  <si>
    <t>GG售卖间</t>
  </si>
  <si>
    <t xml:space="preserve">1、采用优质SUS不锈钢雪花板制作；    
2、车面板采用1.5mm不锈钢板；           
3、侧板、前后封板采用1.0mm不锈钢板；    
4、内胆采用0.8mm不锈钢；               
5、车推手采用25*25*1.2圆通制作；       
6、加强筋采用1.5mm厚不锈钢板折弯。     </t>
  </si>
  <si>
    <t>850*700*800</t>
  </si>
  <si>
    <t>450*450*800</t>
  </si>
  <si>
    <t>HH餐具回收区</t>
  </si>
  <si>
    <t>II洗碗间</t>
  </si>
  <si>
    <t>热循环双门消毒柜</t>
  </si>
  <si>
    <t>1200*650*1900</t>
  </si>
  <si>
    <t xml:space="preserve">1、采优质不锈钢板；内胆外壳及门均采用1.2mm不锈钢；
2、全自动定时定温；
3、一种自动循环在线监测系统；
4、所有棱边、尖角需翻边压实,去毛刺，抛光打磨，无焊痕；
5、消毒方式采用高温消毒≥100℃；对大肠杆菌、金黄色葡萄球菌等致病菌杀灭率≥99.9%（GB 17988-2008标准）；
6、符合GB 17988-2008《食具消毒柜安全和卫生要求》；
7、电压/功率**：220V~50Hz，功率通常200W-1000W（视容量而定）；
8、绝缘性能**：符合GB 4706.1-2005《家用和类似用途电器的安全 通用要求》；
9、防触电保护**：接地保护、防水设计（部分型号支持IPX1防溅水）。      </t>
  </si>
  <si>
    <t>JJ备餐间</t>
  </si>
  <si>
    <t>KK大包间</t>
  </si>
  <si>
    <t>包厢桌椅</t>
  </si>
  <si>
    <t>20人</t>
  </si>
  <si>
    <t>优质家具
配20张椅子</t>
  </si>
  <si>
    <t>茶水消毒柜</t>
  </si>
  <si>
    <t>1、操作方式：智能触控；
2、消毒温度60-90℃；
3、不锈钢材质</t>
  </si>
  <si>
    <t>LL通道</t>
  </si>
  <si>
    <t>MM餐厅</t>
  </si>
  <si>
    <t>5400*500*800</t>
  </si>
  <si>
    <t>四人橡木桌椅</t>
  </si>
  <si>
    <t>四人座椅</t>
  </si>
  <si>
    <t>桌椅采用橡木制作</t>
  </si>
  <si>
    <t>布菲炉</t>
  </si>
  <si>
    <t>1、采用1.0mm优质SUS不锈钢贴塑磨砂板；加强筋采用优质不锈钢贴塑磨砂板1.0mm。</t>
  </si>
  <si>
    <t>定制工作柜台
（含椭圆形）</t>
  </si>
  <si>
    <t>与布菲炉匹配</t>
  </si>
  <si>
    <t>1、采用SUS不锈钢台面；
2、台面采用1.0mm厚不锈钢板；
3、层板采用1.0mm厚不锈钢板；           
4、台脚采用38*38X1.0mm厚不锈钢方通造脚；
5、加强筋采用1.0mm厚不锈钢板。</t>
  </si>
  <si>
    <t xml:space="preserve">1、采用优质SUS不锈钢雪花板制作；    
2、车面板采用1.5mm不锈钢板；           
3、侧板、前后封板采用1.0mm不锈钢板；    
4、内胆采用0.8mm不锈钢；               
5、车推手采用25*25*1.2圆通制作；       
6、加强筋采用1.5mm厚不锈钢板折弯。      </t>
  </si>
  <si>
    <t>NN包间</t>
  </si>
  <si>
    <t>10人</t>
  </si>
  <si>
    <t>优质家具
配10张椅子</t>
  </si>
  <si>
    <t>杨源中学食堂一楼厨房抽排系统采购清单</t>
  </si>
  <si>
    <t>单价（元）</t>
  </si>
  <si>
    <t>主厨房</t>
  </si>
  <si>
    <t>1</t>
  </si>
  <si>
    <t>新式不锈钢油网烟罩</t>
  </si>
  <si>
    <t>L*1500*800</t>
  </si>
  <si>
    <t>采用1.0mm优质SUS不锈钢贴塑磨砂板制作,油网厚0.6mm。</t>
  </si>
  <si>
    <t>2</t>
  </si>
  <si>
    <t>不锈钢封墙钢</t>
  </si>
  <si>
    <t>与设备配套</t>
  </si>
  <si>
    <t>采用优质SUS不锈钢磨砂板制作，按1米宽考虑</t>
  </si>
  <si>
    <t>3</t>
  </si>
  <si>
    <t>不锈钢排烟管道</t>
  </si>
  <si>
    <t>800*800</t>
  </si>
  <si>
    <t>1、采用优质SUS不锈钢板制作；
2、板厚1.0mm；</t>
  </si>
  <si>
    <t>平方米</t>
  </si>
  <si>
    <t>5</t>
  </si>
  <si>
    <t>不锈钢弯头</t>
  </si>
  <si>
    <t>7</t>
  </si>
  <si>
    <t>不锈钢三通</t>
  </si>
  <si>
    <t>8</t>
  </si>
  <si>
    <t>不锈钢变径</t>
  </si>
  <si>
    <t>配型</t>
  </si>
  <si>
    <t>9</t>
  </si>
  <si>
    <t>多翼式专用防火抽油烟风机</t>
  </si>
  <si>
    <t>15KW</t>
  </si>
  <si>
    <t>1、采用美式猪笼芯；
2、表面喷涂；
3、内加隔音棉；
4、外壳及叶片均采用优质镀锌钢板制造成全封闭形式；
5、采用多翼式叶轮结构；
6、蜗舌采用新的消声结构。</t>
  </si>
  <si>
    <t>10</t>
  </si>
  <si>
    <t>油烟净化设备</t>
  </si>
  <si>
    <r>
      <rPr>
        <sz val="9"/>
        <rFont val="宋体"/>
        <charset val="134"/>
      </rPr>
      <t>30000M</t>
    </r>
    <r>
      <rPr>
        <vertAlign val="superscript"/>
        <sz val="9"/>
        <rFont val="宋体"/>
        <charset val="134"/>
      </rPr>
      <t>3/H</t>
    </r>
  </si>
  <si>
    <t>1、专利的电场，具有极高的除烟效果；
2、技术领先的环氧高频高压变压器，功率强劲稳定可靠、节能高效；
3、预期除油效率95%；
4、具有放电跳停保护，电源过载保护和变压器过温保护等多重保护功能。
5、净化油烟气味，超低空排放，净化率达到95%以上。</t>
  </si>
  <si>
    <t>11</t>
  </si>
  <si>
    <t>变频风机控制箱</t>
  </si>
  <si>
    <t>1、采用国际电子元件定制；
2、交流接触器；
3、电机保护器；
4、时间继电器；
5、空气开关。</t>
  </si>
  <si>
    <t>12</t>
  </si>
  <si>
    <t>防火阀</t>
  </si>
  <si>
    <t>与设备配套800*800</t>
  </si>
  <si>
    <t>一体成型、密封性强、耐腐蚀性</t>
  </si>
  <si>
    <t>13</t>
  </si>
  <si>
    <t>止回阀</t>
  </si>
  <si>
    <t>14</t>
  </si>
  <si>
    <t>胶、配件、线</t>
  </si>
  <si>
    <t>含在设备中</t>
  </si>
  <si>
    <t>15</t>
  </si>
  <si>
    <t>耐油帆布</t>
  </si>
  <si>
    <t>1、双层帆布加压条现场定制。</t>
  </si>
  <si>
    <t>16</t>
  </si>
  <si>
    <t>净化器机座</t>
  </si>
  <si>
    <t>设备大小</t>
  </si>
  <si>
    <t>规格与风柜匹配
采用80#国标槽钢制作;采用悬挂式减震器；作防锈处理</t>
  </si>
  <si>
    <t>17</t>
  </si>
  <si>
    <t>接油盘</t>
  </si>
  <si>
    <t>18</t>
  </si>
  <si>
    <t>风柜机座</t>
  </si>
  <si>
    <t>1、规格与风柜匹配；
2、采用50#国标槽钢制作；
3、作防锈处理。</t>
  </si>
  <si>
    <t>19</t>
  </si>
  <si>
    <t>风管支架</t>
  </si>
  <si>
    <t>蒸煮间</t>
  </si>
  <si>
    <t>L*1200*600</t>
  </si>
  <si>
    <t>600*600</t>
  </si>
  <si>
    <t>4</t>
  </si>
  <si>
    <t>不锈钢变径/弯头</t>
  </si>
  <si>
    <t>抽油烟风机</t>
  </si>
  <si>
    <t>7.5KW</t>
  </si>
  <si>
    <t>6</t>
  </si>
  <si>
    <t>与设备配套600*600</t>
  </si>
  <si>
    <t>线、胶、配件</t>
  </si>
  <si>
    <t>面点间</t>
  </si>
  <si>
    <t>L*1000*500</t>
  </si>
  <si>
    <t>400*400</t>
  </si>
  <si>
    <t>3KW</t>
  </si>
  <si>
    <t>与设备配套400*400</t>
  </si>
  <si>
    <t>双层帆布加压条现场定制。</t>
  </si>
  <si>
    <t>风柜支架（吊装）</t>
  </si>
  <si>
    <t>规格与风柜匹配
1、采用80#国标槽钢制作;采用悬挂式减震器；作防锈处理</t>
  </si>
  <si>
    <t>批</t>
  </si>
  <si>
    <t>洗碗间</t>
  </si>
  <si>
    <t>牛角烟罩</t>
  </si>
  <si>
    <t>L*400*800</t>
  </si>
  <si>
    <t>风柜支架</t>
  </si>
  <si>
    <t>早餐区</t>
  </si>
  <si>
    <t>方型不锈钢油网烟罩</t>
  </si>
  <si>
    <t>500*500</t>
  </si>
  <si>
    <t>5.5KW</t>
  </si>
  <si>
    <t>与设备配套500*500</t>
  </si>
  <si>
    <t>500*400*300</t>
  </si>
  <si>
    <t>杨源中学食堂二楼厨房抽排系统采购清单</t>
  </si>
  <si>
    <t>11KW</t>
  </si>
  <si>
    <t>1、采用猪笼芯；
2、表面喷涂；
3、内加隔音棉；
4、外壳及叶片均采用优质镀锌钢板制造成全封闭形式；
5、采用多翼式叶轮结构；
6、蜗舌采用新的消声结构。</t>
  </si>
  <si>
    <r>
      <rPr>
        <sz val="9"/>
        <rFont val="宋体"/>
        <charset val="134"/>
      </rPr>
      <t>25000M</t>
    </r>
    <r>
      <rPr>
        <vertAlign val="superscript"/>
        <sz val="9"/>
        <rFont val="宋体"/>
        <charset val="134"/>
      </rPr>
      <t>3/H</t>
    </r>
  </si>
  <si>
    <t>1、采用电子元件定制；
2、交流接触器；
3、电机保护器；
4、时间继电器；
5、空气开关。</t>
  </si>
  <si>
    <t>煎/炸/卤味间</t>
  </si>
  <si>
    <t>蒸包间</t>
  </si>
  <si>
    <t>L*1200*500</t>
  </si>
  <si>
    <t>L*300*800</t>
  </si>
  <si>
    <t>300*300</t>
  </si>
  <si>
    <t>与设备配套300*300</t>
  </si>
  <si>
    <t>法兰</t>
  </si>
  <si>
    <t>与烟管匹配</t>
  </si>
  <si>
    <t>杨源中学厨房新风系统报价清单</t>
  </si>
  <si>
    <t>厨房一楼新风系统（暂估价）结算按实计算</t>
  </si>
  <si>
    <t>/</t>
  </si>
  <si>
    <t>暂估价</t>
  </si>
  <si>
    <t>厨房二楼新风系统（暂估价）结算按实计算</t>
  </si>
  <si>
    <t>平江县杨源中学图书建设清单</t>
  </si>
  <si>
    <t>名  称</t>
  </si>
  <si>
    <t>小计</t>
  </si>
  <si>
    <t>图书（暂估）</t>
  </si>
  <si>
    <t>册</t>
  </si>
  <si>
    <t>书</t>
  </si>
  <si>
    <t>图书系统</t>
  </si>
  <si>
    <t>自助借还书、智能检索功能。</t>
  </si>
  <si>
    <t>前期费用（含文化建设设计等费）</t>
  </si>
  <si>
    <t>不计入工程费</t>
  </si>
  <si>
    <t>办公电脑及打印复印设备</t>
  </si>
  <si>
    <t>技术参数规格要求</t>
  </si>
  <si>
    <t>国产化办公电脑</t>
  </si>
  <si>
    <t>国产化办公电脑（含正版杀毒软件三年授权）：
1、处理器：≥8核16线程，主频≥3.0GHz
2、内存：≥16GB
3、硬盘：≥1TB SSD
4、显卡：≥2GB 独立显卡
5、显示器：≥27英寸液晶显示器
6、键鼠：USB键盘、鼠标</t>
  </si>
  <si>
    <t>国产化笔记本电脑</t>
  </si>
  <si>
    <t>国产化笔记本电脑（含正版杀毒软件三年授权）：
1、处理器：≥8核，主频≥2.3GHz
2、内存：≥16GB
3、硬盘：≥1TB SSD
4、显卡：集成显卡（国产芯片核显）
5、液晶屏：≥14寸
6、含笔记本包和鼠标</t>
  </si>
  <si>
    <t>电脑配套设备（暂估）</t>
  </si>
  <si>
    <t>教师办公室内办公室电脑打印机配套设施（交换机、网线、强电布线插座、网络终端设备、机柜）</t>
  </si>
  <si>
    <t>中型打印机</t>
  </si>
  <si>
    <t>黑白激光多功能一体机；涵盖功能 打印/复印/扫描；最大处理幅面 A4；耗材类型 鼓粉一体；耗材描述 1500页；处理器 400MHz；内存 8MB；双面功能 手动；接口类型 USB 2.0；打印性能；黑白打印速度 A4：18ppm；打印分辨率 600×600dpi；首页打印时间 8.5秒月打印负荷：8000页；复印性能：复印速度 18cpm；复印分辨率 600×600dpi；连续复印 1-99页；扫描性能：平板式；扫描速度 6ppm；光学分辨率 1200×1200dpi；扫描格式 PDF，TIF，BMP，GIF，JPG</t>
  </si>
  <si>
    <t>大型打印机</t>
  </si>
  <si>
    <t>（A3扫描/B4印刷/A3走纸/原稿类型：单页、书本）
原稿类型：单页、书本；原稿尺寸：最大297×432mm；印刷面积：B4（250×355mm）；印刷纸张规格：最大275×379mm、最小90×140mm、A3进纸模式297×420mm；印刷纸张重量：B4及以下34.9-127.9g/㎡，A3进纸模式52.3-127.9g/㎡；印刷速度：80、100、130张/分钟（3档），A3进纸模式80张/分钟（1档）；扫描分辨率：600×600dpi；制版分辨率：300×300dpi/300×400dpi（精细模式）；中文LCD显示屏；首页印刷时间：33秒；预设缩放比率：4缩小71/82/87/93%，3放大115/122/141%；B4版纸容量：＞200版/卷，100m/卷,2卷/盒；废版仓容量：30 张（B4）；可选配彩色印筒、自动送稿器等。</t>
  </si>
  <si>
    <t>彩色打印机</t>
  </si>
  <si>
    <t>A3幅面彩色数码复印机；25张/分钟的复印打印速度（黑白彩色同速）；最多999份的连续复印；4GB内存；128GB硬盘；1200×2400dpi打印分辨率；网络打印；网络彩色扫描；标配1个250张纸盒+100页张手送）的供纸系统；最大支持256g纸张；彩色液晶触摸屏；标配100张双面自动送稿器和双面器。</t>
  </si>
  <si>
    <t>小型打印机</t>
  </si>
  <si>
    <t>黑白激光多功能一体机；涵盖功能 打印/复印/扫描；最大处理幅面 A4；耗材类型 鼓粉一体；耗材描述 1500页；处理器 400MHz；内存 8MB；双面功能 手动；接口类型 USB 2.0；打印性能；黑白打印速度 A4：18ppm；打印分辨率 600×600dpi；首页打印时间 8.5秒
月打印负荷：8000页；复印性能：复印速度 18cpm；复印分辨率 600×600dpi；连续复印 1-99页；扫描性能：平板式；扫描速度 6ppm；光学分辨率 1200×1200dpi；扫描格式 PDF，TIF，BMP，GIF，JPG</t>
  </si>
  <si>
    <t>A3油印机</t>
  </si>
  <si>
    <t>A3复印机</t>
  </si>
  <si>
    <t>办公电脑及打印复印设备小计</t>
  </si>
  <si>
    <t>平江县杨源中学学校档案室清单</t>
  </si>
  <si>
    <t>类别</t>
  </si>
  <si>
    <t>档案存储</t>
  </si>
  <si>
    <t>普通铁皮档案柜</t>
  </si>
  <si>
    <t>带锁，6层，尺寸约85×39×180cm</t>
  </si>
  <si>
    <t>凭证柜</t>
  </si>
  <si>
    <t>带锁，12层，尺寸约45×39×180cm</t>
  </si>
  <si>
    <t>档案盒</t>
  </si>
  <si>
    <t>A4规格，3cm/5cm/7cm厚度</t>
  </si>
  <si>
    <t>档案袋</t>
  </si>
  <si>
    <t>牛皮纸材质，A4规格</t>
  </si>
  <si>
    <t>档案保护</t>
  </si>
  <si>
    <t>温湿度计</t>
  </si>
  <si>
    <t>高精度，数显式，无线联网</t>
  </si>
  <si>
    <t>精密空调（暂估)</t>
  </si>
  <si>
    <t>恒温恒湿</t>
  </si>
  <si>
    <t>干粉灭火器</t>
  </si>
  <si>
    <t>4kg装，ABC型</t>
  </si>
  <si>
    <t>樟脑丸/防霉剂</t>
  </si>
  <si>
    <t>对档案无腐蚀，无味型</t>
  </si>
  <si>
    <t>高拍仪</t>
  </si>
  <si>
    <t>高速馈纸式，支持A3扫描，分辨率≥600dpi</t>
  </si>
  <si>
    <t>档案装订机</t>
  </si>
  <si>
    <t>手动/电动，支持线装/胶装 ，热熔式</t>
  </si>
  <si>
    <t>手动，裁切幅面A4，刀片锋利耐用</t>
  </si>
  <si>
    <t>标签打印机</t>
  </si>
  <si>
    <t>便携式，支持不干胶标签打印</t>
  </si>
  <si>
    <t>自动号码机（暂估）</t>
  </si>
  <si>
    <t>全自动蓝牙</t>
  </si>
  <si>
    <t>8位号码印</t>
  </si>
  <si>
    <t>自动可调</t>
  </si>
  <si>
    <t>彩色印油</t>
  </si>
  <si>
    <t>各个颜色</t>
  </si>
  <si>
    <t>档案消毒机（暂估）</t>
  </si>
  <si>
    <t>臭氧+紫外线双模式</t>
  </si>
  <si>
    <t>手持式，放大倍数5-10倍</t>
  </si>
  <si>
    <t>平江县杨源中学体育器材室设备清单</t>
  </si>
  <si>
    <t>总价</t>
  </si>
  <si>
    <t>型号</t>
  </si>
  <si>
    <t>田径类</t>
  </si>
  <si>
    <t>电池</t>
  </si>
  <si>
    <t>粒</t>
  </si>
  <si>
    <t>2号、5号、7号等型号</t>
  </si>
  <si>
    <t>发令信号旗</t>
  </si>
  <si>
    <t>比赛裁判信号旗</t>
  </si>
  <si>
    <t>训练标志杆（带座）</t>
  </si>
  <si>
    <t>1.5M+底座</t>
  </si>
  <si>
    <t>信号旗</t>
  </si>
  <si>
    <t>面</t>
  </si>
  <si>
    <t>伸缩式裁判台</t>
  </si>
  <si>
    <t>900千克780cm</t>
  </si>
  <si>
    <t>可升降终点裁判台</t>
  </si>
  <si>
    <t>1000千克800cm</t>
  </si>
  <si>
    <t>画线车</t>
  </si>
  <si>
    <t>跑道、球场画线</t>
  </si>
  <si>
    <t>滑石粉</t>
  </si>
  <si>
    <t>通用型</t>
  </si>
  <si>
    <t>起跑器</t>
  </si>
  <si>
    <t>可调节式</t>
  </si>
  <si>
    <t>接力棒</t>
  </si>
  <si>
    <t>标准木制/塑料</t>
  </si>
  <si>
    <t>跨栏架</t>
  </si>
  <si>
    <t>高度可调节</t>
  </si>
  <si>
    <t>跳高架</t>
  </si>
  <si>
    <t>比赛跳高架</t>
  </si>
  <si>
    <t>铝合金</t>
  </si>
  <si>
    <t>跳高垫</t>
  </si>
  <si>
    <t xml:space="preserve"> 防滑耐磨，厚度≥5cm</t>
  </si>
  <si>
    <t>弹簧助跳板</t>
  </si>
  <si>
    <t>6弹簧</t>
  </si>
  <si>
    <t>跳高横杆</t>
  </si>
  <si>
    <t>秒表</t>
  </si>
  <si>
    <t>电子计时，精准到0.01s</t>
  </si>
  <si>
    <t>100M钢卷尺</t>
  </si>
  <si>
    <t>50M钢卷尺</t>
  </si>
  <si>
    <t>50M皮卷尺</t>
  </si>
  <si>
    <t>30M皮卷尺</t>
  </si>
  <si>
    <t>10M皮卷尺</t>
  </si>
  <si>
    <t>5M皮卷尺</t>
  </si>
  <si>
    <t>道次墩</t>
  </si>
  <si>
    <t>标枪</t>
  </si>
  <si>
    <t>铝合金训练标枪</t>
  </si>
  <si>
    <t>号码布</t>
  </si>
  <si>
    <t>防水</t>
  </si>
  <si>
    <t>标记小旗</t>
  </si>
  <si>
    <t>带数字标记</t>
  </si>
  <si>
    <t>标志筒</t>
  </si>
  <si>
    <t>高度15cm—75cm</t>
  </si>
  <si>
    <t>口哨</t>
  </si>
  <si>
    <t>球类</t>
  </si>
  <si>
    <t>篮球</t>
  </si>
  <si>
    <t>标准7号球</t>
  </si>
  <si>
    <t>比赛篮球</t>
  </si>
  <si>
    <t>7号，专业竞赛用球</t>
  </si>
  <si>
    <t>比赛排球</t>
  </si>
  <si>
    <t>比赛专用排球</t>
  </si>
  <si>
    <t>高考排球</t>
  </si>
  <si>
    <t>标准5号球</t>
  </si>
  <si>
    <t>足球</t>
  </si>
  <si>
    <t>乒乓球拍</t>
  </si>
  <si>
    <t>成品拍</t>
  </si>
  <si>
    <t>乒乓球</t>
  </si>
  <si>
    <t>品牌，一线</t>
  </si>
  <si>
    <t>乒乓球桌</t>
  </si>
  <si>
    <t>折叠式、固定式各若干</t>
  </si>
  <si>
    <t>乒乓球网</t>
  </si>
  <si>
    <t>羽毛球拍</t>
  </si>
  <si>
    <t>耐用型</t>
  </si>
  <si>
    <t>羽毛球架</t>
  </si>
  <si>
    <t>室外15副，可移动5副</t>
  </si>
  <si>
    <t>羽毛球网</t>
  </si>
  <si>
    <t>比赛专用</t>
  </si>
  <si>
    <t>羽毛球</t>
  </si>
  <si>
    <t>训练用球</t>
  </si>
  <si>
    <t>实心球</t>
  </si>
  <si>
    <t>软性材料，考试专用</t>
  </si>
  <si>
    <t>铅球</t>
  </si>
  <si>
    <t>7.26kg、4kg、5kg</t>
  </si>
  <si>
    <t>垒球</t>
  </si>
  <si>
    <t>标准</t>
  </si>
  <si>
    <t>不锈钢球车</t>
  </si>
  <si>
    <t>收纳，加盖，80cm*90cm*80cm，</t>
  </si>
  <si>
    <t>足球门</t>
  </si>
  <si>
    <t>11人制</t>
  </si>
  <si>
    <t>7人制</t>
  </si>
  <si>
    <t>足球角旗杆</t>
  </si>
  <si>
    <t>足球网</t>
  </si>
  <si>
    <t>11人制1副，7人制1副</t>
  </si>
  <si>
    <t>排球架</t>
  </si>
  <si>
    <t>适用于练习型，可移动</t>
  </si>
  <si>
    <t>排球网</t>
  </si>
  <si>
    <t>加钢丝</t>
  </si>
  <si>
    <t>篮球架</t>
  </si>
  <si>
    <t>可升降式（含篮板、篮圈），1副可移动</t>
  </si>
  <si>
    <t>液压篮球架</t>
  </si>
  <si>
    <t>电动折叠升降，可移动，专业比赛体育馆用</t>
  </si>
  <si>
    <t>篮球网</t>
  </si>
  <si>
    <t>带储气罐/人工充气，适合给各类球充气</t>
  </si>
  <si>
    <t>充气泵</t>
  </si>
  <si>
    <t>电动</t>
  </si>
  <si>
    <t>球针</t>
  </si>
  <si>
    <t>记分牌</t>
  </si>
  <si>
    <t>三位数</t>
  </si>
  <si>
    <t>体操与体能训练</t>
  </si>
  <si>
    <t>大体操垫</t>
  </si>
  <si>
    <t>1.2m×2m×10cm，高密度海绵</t>
  </si>
  <si>
    <t>小体操垫</t>
  </si>
  <si>
    <t>1.2m×0.6m×5cm，</t>
  </si>
  <si>
    <t>弹力带</t>
  </si>
  <si>
    <t>20LB训练款</t>
  </si>
  <si>
    <t>弹力圈</t>
  </si>
  <si>
    <t>乳胶型</t>
  </si>
  <si>
    <t>哑铃</t>
  </si>
  <si>
    <t xml:space="preserve"> 1kg、2kg、3kg</t>
  </si>
  <si>
    <t>计数跳绳</t>
  </si>
  <si>
    <t>可调节长度</t>
  </si>
  <si>
    <t>计数跳绳（考试用）</t>
  </si>
  <si>
    <t>考试专用</t>
  </si>
  <si>
    <t>长绳</t>
  </si>
  <si>
    <t>直径≥0.8cm，长度3-10m</t>
  </si>
  <si>
    <t>拔河绳</t>
  </si>
  <si>
    <t>直径≥3cm，长度25-30m</t>
  </si>
  <si>
    <t>单杠</t>
  </si>
  <si>
    <t xml:space="preserve"> 符合安全标准，可调节高度</t>
  </si>
  <si>
    <t>双杠</t>
  </si>
  <si>
    <t>山羊</t>
  </si>
  <si>
    <t>可调高度</t>
  </si>
  <si>
    <t>助跳板</t>
  </si>
  <si>
    <t>实木</t>
  </si>
  <si>
    <t>爬绳</t>
  </si>
  <si>
    <t>50MM，棉绳</t>
  </si>
  <si>
    <t>爬杆</t>
  </si>
  <si>
    <t>沙包</t>
  </si>
  <si>
    <t>负重型</t>
  </si>
  <si>
    <t>毽子</t>
  </si>
  <si>
    <t>普通羽毛毽子</t>
  </si>
  <si>
    <t>平梯</t>
  </si>
  <si>
    <t>实心军棋</t>
  </si>
  <si>
    <t>跳子棋</t>
  </si>
  <si>
    <t>围棋</t>
  </si>
  <si>
    <t>玻璃围棋</t>
  </si>
  <si>
    <t>两用棋盘</t>
  </si>
  <si>
    <t>3MM</t>
  </si>
  <si>
    <t>象棋</t>
  </si>
  <si>
    <t>5公分</t>
  </si>
  <si>
    <t>呼啦圈</t>
  </si>
  <si>
    <t>神州沙袋</t>
  </si>
  <si>
    <t>60cm</t>
  </si>
  <si>
    <t>不倒翁沙袋</t>
  </si>
  <si>
    <t>180cm</t>
  </si>
  <si>
    <t>跑步机</t>
  </si>
  <si>
    <t>55cm跑带，承重&gt;150kg,马力&gt;3匹</t>
  </si>
  <si>
    <t>动感单车</t>
  </si>
  <si>
    <t>承重&gt;100KG,车身自重&gt;45KG，惯性飞轮&gt;12KG</t>
  </si>
  <si>
    <t>杠铃</t>
  </si>
  <si>
    <t>1.8米实心杆，85kg套装10副；1.5米实心杆，45kg套装10副</t>
  </si>
  <si>
    <t>坐姿推胸训练器</t>
  </si>
  <si>
    <t>推胸举肩一体机</t>
  </si>
  <si>
    <t>悬挂训练器</t>
  </si>
  <si>
    <t>单边小飞鸟龙门架</t>
  </si>
  <si>
    <t>战绳</t>
  </si>
  <si>
    <t>12米，50MM</t>
  </si>
  <si>
    <t>摸高器</t>
  </si>
  <si>
    <t>纵跳摸高器，体测考试用，摸高范围170-360cm</t>
  </si>
  <si>
    <t>插旗座</t>
  </si>
  <si>
    <t>座</t>
  </si>
  <si>
    <t>长1.5米，宽0.3米，高0.5米，双排插孔，单座22孔。不锈钢材质，烤漆</t>
  </si>
  <si>
    <t>引体向上器</t>
  </si>
  <si>
    <t>多档位调节，承重&gt;400KG,管材&gt;1.3mm</t>
  </si>
  <si>
    <t>体质测试</t>
  </si>
  <si>
    <t>电子身高体重秤</t>
  </si>
  <si>
    <t xml:space="preserve">电子显示，精准到0.1cm/kg </t>
  </si>
  <si>
    <t>机械身高体重秤</t>
  </si>
  <si>
    <t>握力测试仪</t>
  </si>
  <si>
    <t>电子型</t>
  </si>
  <si>
    <t>肺活量测试仪</t>
  </si>
  <si>
    <t>普通型</t>
  </si>
  <si>
    <t>肺活量测试吹嘴</t>
  </si>
  <si>
    <t>一次性吹嘴</t>
  </si>
  <si>
    <t>坐位体前屈测试仪</t>
  </si>
  <si>
    <t>立定跳远测试仪</t>
  </si>
  <si>
    <t>电子感应式</t>
  </si>
  <si>
    <t>防护与收纳</t>
  </si>
  <si>
    <t>护腕</t>
  </si>
  <si>
    <t>弹性透气，多尺寸</t>
  </si>
  <si>
    <t>护膝</t>
  </si>
  <si>
    <t>护肘</t>
  </si>
  <si>
    <t>球类收纳架</t>
  </si>
  <si>
    <t>分层设计，可移动</t>
  </si>
  <si>
    <t>器械收纳柜</t>
  </si>
  <si>
    <t>带铁皮锁</t>
  </si>
  <si>
    <t>清洁工具</t>
  </si>
  <si>
    <t>含扫把、拖把、簸箕、抹布、消毒液等</t>
  </si>
  <si>
    <t>喊话器</t>
  </si>
  <si>
    <t>大功率可充电</t>
  </si>
  <si>
    <t>平江县杨源中学音乐教室器材清单</t>
  </si>
  <si>
    <t>舞台展示</t>
  </si>
  <si>
    <t>演播厅合唱台阶（暂估）</t>
  </si>
  <si>
    <t>实木，四层，可移动</t>
  </si>
  <si>
    <t>电子节拍器</t>
  </si>
  <si>
    <t>大音量，便携</t>
  </si>
  <si>
    <t>演播厅三角钢琴（暂估）</t>
  </si>
  <si>
    <t>一线品牌，音乐会九尺大三角，演播厅，音乐演奏会专用，配可升降琴凳</t>
  </si>
  <si>
    <t>电钢琴</t>
  </si>
  <si>
    <t>便携式，88键，36种音效，支持A/D输入</t>
  </si>
  <si>
    <t>镜子</t>
  </si>
  <si>
    <t>整面墙。音乐教室2，器乐教室1，合唱音乐教室2.</t>
  </si>
  <si>
    <t>音乐教学</t>
  </si>
  <si>
    <t>立式钢琴</t>
  </si>
  <si>
    <t>立式118，带缓降。音乐教室4台，舞蹈室1台，器乐室1台，社团活动室4台，会议室2台，走廊才艺展示区2台</t>
  </si>
  <si>
    <t>手风琴</t>
  </si>
  <si>
    <t>96贝斯、120贝斯</t>
  </si>
  <si>
    <t>机械节拍器</t>
  </si>
  <si>
    <t>电子琴</t>
  </si>
  <si>
    <t>便携式，音乐课教师用琴。</t>
  </si>
  <si>
    <t>音乐教学器材柜</t>
  </si>
  <si>
    <t>音乐教室8个</t>
  </si>
  <si>
    <t>五线谱教学黑板</t>
  </si>
  <si>
    <t>音乐教室4，器乐室1，社团活动室2，</t>
  </si>
  <si>
    <t>多用划线规</t>
  </si>
  <si>
    <t>移动小音箱</t>
  </si>
  <si>
    <t>音乐教师上课用。支持蓝牙、U盘播放，带2个无线话筒，可充电，一
次充电可使用6小时以上。</t>
  </si>
  <si>
    <t>成套打击乐器</t>
  </si>
  <si>
    <t>响板、双响筒等
▲ 其中铃鼓、棒铃提供正规检测机构（中国认可、国际互认）符合检测标准GB 28489-2022 :甲醛释放量、苯系物（甲苯释放量、二甲苯释放量、苯释放量）、总挥发有机化合物、可迁移元素（铅、铬、镉、汞、锑、硒、钡、砷）检验检测报告彩色复印件并加盖公章。</t>
  </si>
  <si>
    <t>小锣</t>
  </si>
  <si>
    <t>手锣</t>
  </si>
  <si>
    <t>大锣</t>
  </si>
  <si>
    <t>30cm</t>
  </si>
  <si>
    <t>小堂鼓</t>
  </si>
  <si>
    <t>9寸</t>
  </si>
  <si>
    <t>小亮钹</t>
  </si>
  <si>
    <t>大亮钹</t>
  </si>
  <si>
    <t>铝板琴</t>
  </si>
  <si>
    <t>11音</t>
  </si>
  <si>
    <t>木板琴</t>
  </si>
  <si>
    <t>口琴</t>
  </si>
  <si>
    <t>24孔复音</t>
  </si>
  <si>
    <t>竖笛</t>
  </si>
  <si>
    <t>6孔、8孔</t>
  </si>
  <si>
    <t>葫芦丝</t>
  </si>
  <si>
    <t>C调专业演奏级
▲ 提供正规检测机构（中国认可、国际互认）符合检测标准GB 28489-2022 :甲醛释放量、苯系物（甲苯释放量、二甲苯释放量、苯释放量）、总挥发有机化合物、可迁移元素（铅、铬、镉、汞、锑、硒、钡、砷）检验检测报告彩色复印件并加盖公章。</t>
  </si>
  <si>
    <t>口风琴</t>
  </si>
  <si>
    <t>37键，金属吹管</t>
  </si>
  <si>
    <t>八面鼓</t>
  </si>
  <si>
    <t>7寸，羊皮</t>
  </si>
  <si>
    <t>专业乐队沙锤</t>
  </si>
  <si>
    <t>椰壳，演奏级</t>
  </si>
  <si>
    <t>节奏棒</t>
  </si>
  <si>
    <t>木质</t>
  </si>
  <si>
    <t>八音按钟</t>
  </si>
  <si>
    <t>社团活动
和
专业训练</t>
  </si>
  <si>
    <t>爵士鼓</t>
  </si>
  <si>
    <t>5鼓4镲，六层加厚桦木材质，YESS悬挂</t>
  </si>
  <si>
    <t>非洲鼓</t>
  </si>
  <si>
    <t>专业演奏级12寸</t>
  </si>
  <si>
    <t>调音器</t>
  </si>
  <si>
    <t>调音校音二合一调音器</t>
  </si>
  <si>
    <t>吉他</t>
  </si>
  <si>
    <t>民谣吉他，40寸，单板云杉木，哑光漆面，</t>
  </si>
  <si>
    <t>电子吉他</t>
  </si>
  <si>
    <t>云杉木，41寸，电箱吉他</t>
  </si>
  <si>
    <t>电贝司</t>
  </si>
  <si>
    <t>四弦，琴体恺木，21品</t>
  </si>
  <si>
    <t>电子合成器</t>
  </si>
  <si>
    <t>88键，全配重键盘，16声部</t>
  </si>
  <si>
    <t>腰鼓</t>
  </si>
  <si>
    <t>14寸</t>
  </si>
  <si>
    <t>小军鼓</t>
  </si>
  <si>
    <t>大军鼓</t>
  </si>
  <si>
    <t>24寸</t>
  </si>
  <si>
    <t>青年号</t>
  </si>
  <si>
    <t>黄铜青年号</t>
  </si>
  <si>
    <t>大镲</t>
  </si>
  <si>
    <t>16英寸</t>
  </si>
  <si>
    <t>小镲</t>
  </si>
  <si>
    <t>8英寸</t>
  </si>
  <si>
    <t>单簧管</t>
  </si>
  <si>
    <t>降B调，ABS树脂材质，镀镍按键</t>
  </si>
  <si>
    <t>双簧管</t>
  </si>
  <si>
    <t>C调，专用橡胶，铜锌合金表面镀银/镍按键</t>
  </si>
  <si>
    <t>萨克斯</t>
  </si>
  <si>
    <t>初学者专业演奏，低音、中音、次中音各2个，金漆喷涂，镀镍键，无铅焊接</t>
  </si>
  <si>
    <t>降B调，初学专业演奏，70#黄铜材质</t>
  </si>
  <si>
    <t>长号</t>
  </si>
  <si>
    <t>次中音变调长号，专业演奏级，金铜材质</t>
  </si>
  <si>
    <t>圆号</t>
  </si>
  <si>
    <t>四键双排分体圆号，降B调</t>
  </si>
  <si>
    <t>三扁键抱号</t>
  </si>
  <si>
    <t>短笛</t>
  </si>
  <si>
    <t>乌木C调</t>
  </si>
  <si>
    <t>长笛</t>
  </si>
  <si>
    <t>标准型，无铅焊接，镍银材质，闭孔键</t>
  </si>
  <si>
    <t>箱鼓</t>
  </si>
  <si>
    <t>木质复合板</t>
  </si>
  <si>
    <t>小提琴</t>
  </si>
  <si>
    <t>纯手工，云杉木面板乌木指板</t>
  </si>
  <si>
    <t>中提琴</t>
  </si>
  <si>
    <t>15寸，云杉木面板乌木指板</t>
  </si>
  <si>
    <t>大提琴</t>
  </si>
  <si>
    <t>纯手工制作，云杉木面板</t>
  </si>
  <si>
    <t>古筝</t>
  </si>
  <si>
    <t>紫檀木主材</t>
  </si>
  <si>
    <t>二胡</t>
  </si>
  <si>
    <t>红木二胡</t>
  </si>
  <si>
    <t>京胡</t>
  </si>
  <si>
    <t>斑竹京胡，皮黄兼用调</t>
  </si>
  <si>
    <t>竹笛</t>
  </si>
  <si>
    <t>专业演奏级，C、D、E、F、G、A、降B、降E调各1支</t>
  </si>
  <si>
    <t>扬琴</t>
  </si>
  <si>
    <t>四排码，带架</t>
  </si>
  <si>
    <t>古琴</t>
  </si>
  <si>
    <t>手工制作，老杉木，七弦</t>
  </si>
  <si>
    <t>书院家具清单</t>
  </si>
  <si>
    <t>金额（元）</t>
  </si>
  <si>
    <t>中式玻璃展柜</t>
  </si>
  <si>
    <t>原木玻璃</t>
  </si>
  <si>
    <t>长3400宽500高1250</t>
  </si>
  <si>
    <t>长3250宽2200高1250</t>
  </si>
  <si>
    <t>长6000宽2200高1250</t>
  </si>
  <si>
    <t>中式书法桌</t>
  </si>
  <si>
    <t>原木</t>
  </si>
  <si>
    <t>长2200宽600高1100</t>
  </si>
  <si>
    <t>中式书桌</t>
  </si>
  <si>
    <t>长1200宽400高750</t>
  </si>
  <si>
    <t>长1500宽600高750</t>
  </si>
  <si>
    <t>中式椅子</t>
  </si>
  <si>
    <t>宽400深400高450</t>
  </si>
  <si>
    <t>书架</t>
  </si>
  <si>
    <t>长7600高3600深400</t>
  </si>
  <si>
    <t>地柜</t>
  </si>
  <si>
    <t>长1600高850深600</t>
  </si>
  <si>
    <t>吊柜</t>
  </si>
  <si>
    <t>长1600高1350深400</t>
  </si>
  <si>
    <t>长3700高3600深400</t>
  </si>
  <si>
    <t>悬空书桌板</t>
  </si>
  <si>
    <t>长4100深400离地750</t>
  </si>
  <si>
    <t>圆形中岛书架</t>
  </si>
  <si>
    <t>直径1600</t>
  </si>
  <si>
    <t>懒人沙发</t>
  </si>
  <si>
    <t>真皮</t>
  </si>
  <si>
    <t>长2400宽950</t>
  </si>
  <si>
    <t>长1800宽950</t>
  </si>
  <si>
    <t>长950宽950</t>
  </si>
  <si>
    <t>密集型轨道书架</t>
  </si>
  <si>
    <t>钢制</t>
  </si>
  <si>
    <t>长6000高3600深400</t>
  </si>
  <si>
    <t>吧台</t>
  </si>
  <si>
    <t>长4700高950深600</t>
  </si>
  <si>
    <t>长4200高3600深400</t>
  </si>
  <si>
    <t>中式会议桌</t>
  </si>
  <si>
    <t>长10000宽2100</t>
  </si>
  <si>
    <t>会议桌配套椅子</t>
  </si>
  <si>
    <t>原木官帽椅</t>
  </si>
  <si>
    <t>墙面书画布置</t>
  </si>
  <si>
    <t>纸质装裱、非印刷品</t>
  </si>
  <si>
    <t>高1200宽700</t>
  </si>
  <si>
    <t>条案</t>
  </si>
  <si>
    <t>中式高级实木带抽柜</t>
  </si>
  <si>
    <t>长2400</t>
  </si>
  <si>
    <t>条案四件套</t>
  </si>
  <si>
    <t>中式高级实木（条案、八仙桌、官帽椅*2）</t>
  </si>
  <si>
    <t>长2200</t>
  </si>
  <si>
    <t>花架</t>
  </si>
  <si>
    <t>中式实木</t>
  </si>
  <si>
    <t>高1200</t>
  </si>
  <si>
    <t>高900</t>
  </si>
  <si>
    <t>书院文化书画作品</t>
  </si>
  <si>
    <t>精装裱</t>
  </si>
  <si>
    <t>1650*850</t>
  </si>
  <si>
    <t xml:space="preserve">       表E.1.2  单位工程清单汇总表
    </t>
  </si>
  <si>
    <t>工程名称：单项工程弱电及教育教学电子设备</t>
  </si>
  <si>
    <t>标段：平江县杨源中学设施设备采购</t>
  </si>
  <si>
    <t>第 1 页  共 1 页</t>
  </si>
  <si>
    <t>项目内容</t>
  </si>
  <si>
    <t xml:space="preserve">计算基础说明 </t>
  </si>
  <si>
    <t>费率%</t>
  </si>
  <si>
    <t>分部分项工程费</t>
  </si>
  <si>
    <t>分部分项费用合计</t>
  </si>
  <si>
    <t>1.1</t>
  </si>
  <si>
    <t>分部分项工程项目清单列项的分部分项工程费</t>
  </si>
  <si>
    <t>1.1.1</t>
  </si>
  <si>
    <t>人工费</t>
  </si>
  <si>
    <t>1.1.2</t>
  </si>
  <si>
    <t>材料费</t>
  </si>
  <si>
    <t>1.1.2.1</t>
  </si>
  <si>
    <t>其中：工程设备费</t>
  </si>
  <si>
    <t>1.1.3</t>
  </si>
  <si>
    <t>机械费</t>
  </si>
  <si>
    <t>1.1.4</t>
  </si>
  <si>
    <t>管理费</t>
  </si>
  <si>
    <t>1.1.5</t>
  </si>
  <si>
    <t>利润</t>
  </si>
  <si>
    <t>1.2</t>
  </si>
  <si>
    <t>分部分项工程项目清单列项的措施项目费</t>
  </si>
  <si>
    <t>措施项目费</t>
  </si>
  <si>
    <t>2.1</t>
  </si>
  <si>
    <t>其中：安全生产措施项目费</t>
  </si>
  <si>
    <t>其他项目费</t>
  </si>
  <si>
    <t>3.1</t>
  </si>
  <si>
    <t>其中：暂列金额</t>
  </si>
  <si>
    <t>3.2</t>
  </si>
  <si>
    <t>其中：专业工程暂估价</t>
  </si>
  <si>
    <t>3.3</t>
  </si>
  <si>
    <t>其中：计日工</t>
  </si>
  <si>
    <t>3.4</t>
  </si>
  <si>
    <t>其中：总承包服务费</t>
  </si>
  <si>
    <t>3.5</t>
  </si>
  <si>
    <t>其中：合同中约定的其他项目</t>
  </si>
  <si>
    <t>增值税</t>
  </si>
  <si>
    <t>1+2+3-3.2</t>
  </si>
  <si>
    <t>单位工程建安造价</t>
  </si>
  <si>
    <t>1+2+3+4</t>
  </si>
  <si>
    <t>注：1  专业工程暂估价为已含税价格，在计算增值税计算基础时不应包含专业工程暂估价金额；
    2  措施项目费中不含在分部分项工程项目清单中列项的措施项目费。</t>
  </si>
  <si>
    <t>表E.2.1-1  分部分项工程项目清单计价表</t>
  </si>
  <si>
    <t>第 1 页  共 370 页</t>
  </si>
  <si>
    <t>项目编码</t>
  </si>
  <si>
    <t>项目名称</t>
  </si>
  <si>
    <t>项目特征描述</t>
  </si>
  <si>
    <t>计量
单位</t>
  </si>
  <si>
    <t>工程量</t>
  </si>
  <si>
    <t>综合单价</t>
  </si>
  <si>
    <t>合价</t>
  </si>
  <si>
    <t>信息化设备</t>
  </si>
  <si>
    <t>信息发布LED电子屏</t>
  </si>
  <si>
    <t>游泳馆室内P3全彩显示屏（显示尺寸：8.32m*4.32m）</t>
  </si>
  <si>
    <t>030505017010</t>
  </si>
  <si>
    <t>P3高刷LED阵列显示单元</t>
  </si>
  <si>
    <t>1.像素间距:≤3.076mm；表贴三合一
2.模组尺寸:320*160mm
3.单元面积：0.0512㎡；平整度：≤0.02mm
4.像素密度：105625
5.发光点中心距偏差：0.1%
6.视角：水平视角：≥175°，垂直视角：≥172°
7.最大亮度：1200cd/㎡；0-100%无级可调，支持手动/自动/程控三种调节方式
8.对比度：5600:1
9.色温可调范围：2000-18000k；色温误差：175K；色度均匀性：±0.001；色域覆盖率：120%
10.刷新频率：1920Hz-3840Hz
11.换帧频率：60Hz，支持120Hz等3D显示技术
12.稳定性：支持7*24H连续工作无故障
13.具智能（黑屏）节电功能
14.工作温度范围-30℃-40℃，存储温度范围-50℃-60℃
15.含输入卡、输出卡、控制器、解码器、处理器、电源、支架、包边、等包干价；
16.▲支持单点检测逐点校正功能，单点亮度校正，单点颜色校正；支持多bin色度校正，校正数据存储在模组里，采用色彩管理系统，在LED控制系统对视频解码后，添加二次过滤显示算法，对显示屏每一个发光二极管进行逐点16位颜色校正。（须提供具备检测资质（含CNAS认可、ILAC-MRA国际互认标识）的第三方权威检测机构出具的检测报告复印件，且报告需加盖生产厂家鲜章，无有效报告视为参数不满足要求。）</t>
  </si>
  <si>
    <t>m2</t>
  </si>
  <si>
    <t>本页小计</t>
  </si>
  <si>
    <t>注：本表不含在分部分项工程项目清单中列项的措施项目费，在分部分项工程项目清单中列项的措施项目费见表E.2.1-2。</t>
  </si>
  <si>
    <t>第 2 页  共 370 页</t>
  </si>
  <si>
    <t>010301003004</t>
  </si>
  <si>
    <t>12000mm单柱式屏体立柱</t>
  </si>
  <si>
    <t>单柱式钢立柱长度：12000mm直径630*12mm钢管立柱（国标）,屏体离地面≥3.5M</t>
  </si>
  <si>
    <t>t</t>
  </si>
  <si>
    <t>010102001003</t>
  </si>
  <si>
    <t>挖基坑土方</t>
  </si>
  <si>
    <t>基坑土方2500*2500*3000mm</t>
  </si>
  <si>
    <t>m3</t>
  </si>
  <si>
    <t>080202002004</t>
  </si>
  <si>
    <t>现浇混凝土基础</t>
  </si>
  <si>
    <t>基础混凝土基础垫层0.15m，基础2.85米</t>
  </si>
  <si>
    <t>010506011005</t>
  </si>
  <si>
    <t>基础预制构件钢筋φ10以外</t>
  </si>
  <si>
    <t>010506011006</t>
  </si>
  <si>
    <t>基础预制构件钢筋φ10以内</t>
  </si>
  <si>
    <t>030402011013</t>
  </si>
  <si>
    <t>智能配电柜（80KW)</t>
  </si>
  <si>
    <t>1.额定输入电压AC 380V；2.额定频率50Hz；3.外壳防护等级IP40；4.触保护等级I类；5.额定分散系数0.7；6.过电压类别III；7.环境温度+10~+40℃；8.具备过压、过流、欠压、缺相、短路、断路保护与报警功能；9.具备分步延时起动和分步延时断电功能。10.断路器1主1备</t>
  </si>
  <si>
    <t>030502005014</t>
  </si>
  <si>
    <t>室外铠装光缆</t>
  </si>
  <si>
    <t>12芯室外光缆</t>
  </si>
  <si>
    <t>m</t>
  </si>
  <si>
    <t>030409001012</t>
  </si>
  <si>
    <t>电力电缆YJV-0.6/1KV-4X50+1x25mm²</t>
  </si>
  <si>
    <t>屏体电源供电从变配电室配电屏至屏体内</t>
  </si>
  <si>
    <t>030412001138</t>
  </si>
  <si>
    <t>室外沟槽配管PVCΦ75</t>
  </si>
  <si>
    <t>030412001139</t>
  </si>
  <si>
    <t>室外沟槽配管PVCΦ50</t>
  </si>
  <si>
    <t>体育馆室内P3全彩显示屏（显示尺寸：7.46m*4.16m=31.03㎡）</t>
  </si>
  <si>
    <t>第 3 页  共 370 页</t>
  </si>
  <si>
    <t>030505017011</t>
  </si>
  <si>
    <t>040801004005</t>
  </si>
  <si>
    <t>智能配电柜（40KW)</t>
  </si>
  <si>
    <t>1）配电柜总功率≥40KW；2）额定输入电压AC 220/380V；3）额定频率50Hz；4）触电保护等级I类；5）环境温度-10~+40℃；6）具备防浪涌功能；7）开关1主2备</t>
  </si>
  <si>
    <t>030502003044</t>
  </si>
  <si>
    <t>六类非屏蔽双绞线</t>
  </si>
  <si>
    <t>第 4 页  共 370 页</t>
  </si>
  <si>
    <t>030409001008</t>
  </si>
  <si>
    <t>电力电缆YJV4×25+1×16mm²</t>
  </si>
  <si>
    <t>YJV-0.6/1KV-4×25+1×16mm2（从变配电房配电屏至屏体）</t>
  </si>
  <si>
    <t>030412003007</t>
  </si>
  <si>
    <t>钢制桥架100*100</t>
  </si>
  <si>
    <t>行政会议室P2全彩显示屏（显示尺寸：4.48m*2.56m=11.47㎡）</t>
  </si>
  <si>
    <t>030505017012</t>
  </si>
  <si>
    <t>P2高刷LED阵列显示单元</t>
  </si>
  <si>
    <t>LED阵列显示单元，1、采用P2规格LED 产品，点间距≤2 mm, 像素密度≥640000点/m²，2 、亮度≥600nit,亮度可调；亮度均匀性≥97%。3、色温3000-9500K可调；色域≥114%NTSC。4、具有逐点亮度、色度校正功能；对比度≥4000:1。5、屏幕平整度，任意相邻像素之间&lt;0.1mm。6 、扫描刷新率≥3840Hz。7、LED显示屏可视角度：水平角度≥160°,垂直角度≥1608、含输入卡、输出卡、控制器、解码器、处理器、电源、支架、包边、等包干价；</t>
  </si>
  <si>
    <t>030502003045</t>
  </si>
  <si>
    <t>030412004113</t>
  </si>
  <si>
    <t>电源供电线缆（BVR4mm²）</t>
  </si>
  <si>
    <t>030412001094</t>
  </si>
  <si>
    <t>PVC32</t>
  </si>
  <si>
    <t>田径场户外P10单红显示屏（显示尺寸：26.24m*0.96m=25.19㎡）</t>
  </si>
  <si>
    <t>第 5 页  共 370 页</t>
  </si>
  <si>
    <t>030505016022</t>
  </si>
  <si>
    <t>户外防水LED单红会标屏P10</t>
  </si>
  <si>
    <t>1.像素结构：SMD2835；2.像素构成：1R；3.像素间距（mm）：10；4.模组分辨率（W×H）：32×16；5.模组尺寸（mm）（W×HXD）：320X160X14.5；6.模组重量（Kg）：0.27±0.05；7.单元面积（m2）：0.0512；8.像素密度（点/㎡）：10000；9.白平衡亮度（nits）：≥800；10.水平视角（°）：140；垂直视角（°）：120；11.发光点中心距偏差：&lt;5%；12.亮度均匀性：≥95%；13.输入电压(直流)：4.5±0.1V；14.峰值功耗（W/m2）：≤312；平均功耗（W/m2）：≤104；15.供电要求：AC100~240V（50/60Hz）；16.驱动方式：恒流驱动4S；17.换帧频率（Hz）：50&amp;60；18.刷新率（Hz）：≥480；19.使用环境：亚户外；20.寿命典型值（hrs）：50,000；21.工作温度范围（°C）：-20--40；存储温度范围（°C）：-20--60；22.工作湿度范围（RH）：10--80%无凝露；存储湿度范围（RH）：10--85%无凝露。23.含输入卡、输出卡、控制器、解码器、处理器、服务器、电源、支架、钢构包边等；</t>
  </si>
  <si>
    <t>030502003047</t>
  </si>
  <si>
    <t>030412004117</t>
  </si>
  <si>
    <t>030412001098</t>
  </si>
  <si>
    <t>PVC25配管</t>
  </si>
  <si>
    <t>第 6 页  共 370 页</t>
  </si>
  <si>
    <t>南门值班室户外P10单红显示屏（显示尺寸：13.44m*0.96m=12.9㎡）</t>
  </si>
  <si>
    <t>030505016023</t>
  </si>
  <si>
    <t>030502003048</t>
  </si>
  <si>
    <t>第 7 页  共 370 页</t>
  </si>
  <si>
    <t>030412004118</t>
  </si>
  <si>
    <t>030412001099</t>
  </si>
  <si>
    <t>西门值班室户外P10单红显示屏（显示尺寸：13.44m*0.96m=12.9㎡）</t>
  </si>
  <si>
    <t>第 8 页  共 370 页</t>
  </si>
  <si>
    <t>030505016024</t>
  </si>
  <si>
    <t>030502003049</t>
  </si>
  <si>
    <t>030412004119</t>
  </si>
  <si>
    <t>030412001100</t>
  </si>
  <si>
    <t>第 9 页  共 370 页</t>
  </si>
  <si>
    <t>北门值班室户外P10单红显示屏（显示尺寸：13.44m*0.96m=12.9㎡）</t>
  </si>
  <si>
    <t>030505016025</t>
  </si>
  <si>
    <t>030502003050</t>
  </si>
  <si>
    <t>第 10 页  共 370 页</t>
  </si>
  <si>
    <t>030412004120</t>
  </si>
  <si>
    <t>030412001101</t>
  </si>
  <si>
    <t>体育馆F4.75单红显示屏（显示尺寸：12.16*0.76=9.2416㎡）</t>
  </si>
  <si>
    <t>030505016026</t>
  </si>
  <si>
    <t>室内LED会标屏F4.75</t>
  </si>
  <si>
    <t>1.像素结构：SMD 2121；2.像素构成：1R；3.像素间距（mm），4.75；4.模组分辨率（W×H），64×32；5.模组尺寸（mm）（W×HXD），304*152；6..单元面积（m2），0.0462；7.像素密度（点/㎡）：44321；8.白平衡亮度（nits）：≥200；9.水平视角（°）：140；垂直视角（°）：120；10.发光点中心距偏差：&lt;5%；11.亮度均匀性：≥95%；12.输入电压(直流)：4.5±0.1V；13.峰值功耗（W/m2）：≤234；14.供电要求：AC100~240V（50/60Hz）；15.驱动方式：恒流驱动16S；16.换帧频率（Hz）：50&amp;60；17.刷新率（Hz）：≥60；18.寿命典型值（hrs）：50,000；19.含输入卡、输出卡、控制器、解码器、处理器、服务器、电源、支架、钢构包边等；</t>
  </si>
  <si>
    <t>030502003051</t>
  </si>
  <si>
    <t>030412004121</t>
  </si>
  <si>
    <t>030412001102</t>
  </si>
  <si>
    <t>第 11 页  共 370 页</t>
  </si>
  <si>
    <t>游泳馆F4.75单红显示屏（显示尺寸：12.16*0.76=9.2416㎡）</t>
  </si>
  <si>
    <t>030505016027</t>
  </si>
  <si>
    <t>030502003052</t>
  </si>
  <si>
    <t>030412004122</t>
  </si>
  <si>
    <t>030412001103</t>
  </si>
  <si>
    <t>行政会议室F4.75单红显示屏（显示尺寸：6.992*0.608=4.25㎡）</t>
  </si>
  <si>
    <t>第 12 页  共 370 页</t>
  </si>
  <si>
    <t>030505016028</t>
  </si>
  <si>
    <t>030502003053</t>
  </si>
  <si>
    <t>030412004123</t>
  </si>
  <si>
    <t>030412001104</t>
  </si>
  <si>
    <t>多功能报告厅（扩声、灯光、大屏、台幕、中控、会议录直播）</t>
  </si>
  <si>
    <t>智慧物联控制平台</t>
  </si>
  <si>
    <t>第 13 页  共 370 页</t>
  </si>
  <si>
    <t>030501019015</t>
  </si>
  <si>
    <t>智能物联综合管理平台服务器</t>
  </si>
  <si>
    <t>一、平台系统
1、基于大数据、人工智能和物联网进行技术构建，采用B/S架构,仅需通过浏览器访问即可访问系统实现系统设备平台化管控；
2、搭载基于物联网可视化建模引擎的全域开发架构，定义标准化物模型，对每个设备设定可视化编程界面；
3、具有场景控制可视化编程工具，提供设备产品组件，以拖拽式操作实现自定义系统拓扑编辑，动态生成物联中枢控制界面，对跨协议异构终端全生命周期进行统一管控；
4、内置多种物联设备管控模块，涵盖声、光、电、视、讯设备，支持设备物联管控，异常情况上报告警，生成实时系统架构链路图，直观展示系统设备连接状态，异常链路实时告警；
5、内置智能拓扑图功能，直观展示系统设备间的连接关系和层次结构，并实时更新状态信息(如在线/离线、告警状态等)，自定义拓扑样式和布局方式，直观理解网络或系统架构；
6、对系统内设备多维度管控，具有项目总览工作台，通过图表方式实时显示系统场所数量，设备在线、离线、异常告警情况，进行设备类型以及告警趋势统计；
7、全面的设备实时监测功能，用户可查看物联网设备的在线状态、历史数据记录，并进行远程控制操作；</t>
  </si>
  <si>
    <t>第 14 页  共 370 页</t>
  </si>
  <si>
    <t>8、具备多种场所类型建立，可将设备绑定至对应场所，通过控制面板、系统拓扑图对场所设备进行状态管理和物联管控；
9、具备批量导入用户列表，管理员可为每位用户配置详细信息(如用户名、手机号码、所属部门)并分配相应角色，从而获得特定的权限集合，提供便捷的账号生命周期管理功能，包括添加、修改、删除及权限变更等操作；
10、各功能模块的访问权限可根据需求灵活配置。管理员可以创建自定义角色，并为每个角色分配特定的权限项，分配给不同用户或用户组，实现精确的权限控制；
11、具有ONVIF摄像头组件，通过平台实时显示终端画面，通过系统提供的更高层次的内容分层服务和层间功能 (如网络分层、媒体分层和应用分层)，实现画面质量的提升和低延迟传输；
12、具有环境监测系统接入功能，获取下属环境子设备上报信息，可策动灯光、窗帘、空调等环境设备进行环境控制；
13、详细告警信息展示：包括告警ID、设备唯一标识符(Device ID)、 设备名称、所属项目及场所、发生时间、具体告警描述以及累计告警次数等关键信息，快速定位和解决问题，处理完告警事件后，可通过系统界面完成告警确认和关闭，确保告警处理过程的完整性和追踪</t>
  </si>
  <si>
    <t>第 15 页  共 370 页</t>
  </si>
  <si>
    <t>性。
二、设备管控：
1、电源管控：远程控制智慧电源设备每路开关，支持顺序、逆序、自由顺序开关，实时监测电源三相平衡状态，监测每项实时电压、电流、功率、温度等数据，支持单路电流、功率、运行时长实时监测，过压、过流、欠压、欠流等异常情况告警，支持电气设置，可编辑电压、电流、功率、温度阈值，可设置异常数据 告警和是否断电；
2、音视频管控：具有音频设备实时电平上报，通过平台进行音视频矩阵切换，音频增益调整，预设场景调用等；
3、分布式管控：对节点进行远程管理，实时监测 其HDMI、音频、电源、指示灯、232、485、IO/IR、主板、继电器接口、USB接口等状态，远程切换音频输入输出的模式、更改接口模式、更改分辨率、更改编码类型等。对节点 进行在线模式切换(in、out、kvm、in/out)，对设备进行在线重启、设备复位、恢复出厂设置等；
4、环境管控：可视化编辑中系统提供产品组件进行自定义拓扑编辑，对智慧开关灯光组件以及窗帘组件等，通过平台实现远程控制智慧开关进行开关灯、控制灯控器进行灯光亮度调整以及控制窗帘开关等环境场景
控制；
5、音频终端管控：实时显</t>
  </si>
  <si>
    <t>第 16 页  共 370 页</t>
  </si>
  <si>
    <t>示物联音频终端功放模块、DSP模块状态，异常情况上报，实时远程管理物联音柱输入输出增益，并进行一键静音。
三、配套APP管控：
1、配套物联网智联APP,对所有的物联网设备进行云端管理和局域网管理；
2、APP具有对物联网功放、音箱、运算处理中心、电源管理中心等设备进行远程控制和数据管理；
3、APP具有对电源管理中心进行实时电流、电压、功率、温度、运行时长检测，自定义设备通道名称，进行电气设置，编辑设备告警和断电阈值；
4、APP具有对物联网音频终端进行在线监测及调试，支持对其进行电流、电压、功率、温度的在线监测，设备自检，输出输出通道进行信号调节；
5、APP具有对音频设备输入输出增益进行实时控制，实时切换系统矩阵混音，进行视频矩阵控制；
6、APP具有对分布式节点进行管理，实时监测其HDMI、音频、电源、指示灯、232、485、IO/IR、主板、继电器接口、USB接口等状态，并能远程切换音频输入输出的模式、 更改接口模式、更改分辨率、更改编码类型等。支持对节点进行 在线模式切换(in、out、kvm、in/out),支持对设备进行在线重启、设备复位、恢复出厂设置等。</t>
  </si>
  <si>
    <t>第 17 页  共 370 页</t>
  </si>
  <si>
    <t>030501023048</t>
  </si>
  <si>
    <t>智慧物联管理平台</t>
  </si>
  <si>
    <t>1. 架构设计
 系统采用先进的B/S架构，用户无需安装任何客户端，即可通过标准浏览器随时随地访问系统，实现便捷、高效的远程管理与控制。该平台基于稳定的Linux内核构建物模型操作系统，不仅兼容国产银河麒麟操作系统，还具备卓越的安全防护、灵活的系统扩展性和高度稳定的运行环境。
2. 项目总览
 平台提供全面的项目监控功能，用户可实时查看场所分布、在线设备数量、离线设备状态及历史告警趋势，可生成直观的图表报告（如柱状图、折线图等），方便管理人员快速掌握运行状况。
3. 设备监控
 支持全面的设备实时监测功能，用户可查看物联网设备的在线状态、历史数据记录，并进行远程控制操作。系统具备完善的设备管理模块，确保设备状态透明化和操作便捷性。
4. 智能告警系统
 （1）详细告警信息展示：包括告警ID、设备唯一标识符（Device ID）、设备名称、所属项目及场所、发生时间、具体告警描述以及累计告警次数等关键信息，帮助用户快速定位和解决问题。
 （2）告警闭环管理：在处理完告警事件后，操作人员可通过系统界面完成告警确认和关闭，确保告警处理过程的完整性和追踪性。
5. 智能场景管理</t>
  </si>
  <si>
    <t>第 18 页  共 370 页</t>
  </si>
  <si>
    <t xml:space="preserve"> 系统提供高级的自定义场景功能，用户可以根据实际需求预设物联网设备的运行参数和触发条件。支持手动执行、自动触发和条件触发三种模式，同时允许设置场景名称、执行方式（如按一次或循环）、相关联设备、触发条件类型（如时间或特定事件）及执行时间等详细配置。
6. 场景日志
 平台完善记录所有场景执行情况，用户可随时查看场景运行日志，了解具体执行结果（如成功、失败或部分成功）以及相关错误信息，便于排查和优化配置。
7. 多组织架构支持
 系统特别适用于集团总部—子公司—分公司等多层级组织结构。后台支持创建多个独立的使用主体，每个组织的会议数据、用户权限等完全隔离，确保信息安全和管理灵活性。
8. 高效用户管理
 支持批量导入用户列表，管理员可为每位用户配置详细信息（如用户名、手机号码、所属部门）并分配相应角色，从而获得特定的权限集合。系统提供便捷的用户生命周期管理功能，包括添加、修改、删除及权限变更等操作。
9. 细粒度权限管理
 系统采用模块化设计，各功能模块的访问权限可根据企业需求灵活配置。管理员可以创建自定义角色，并为每个角色分配特</t>
  </si>
  <si>
    <t>第 19 页  共 370 页</t>
  </si>
  <si>
    <t>定的权限项，然后将其分配给不同用户或用户组，实现精确的权限控制。
10. 智能拓扑图
 系统内置智能拓扑图功能，自动描绘设备间的连接关系和层次结构，并实时更新状态信息（如在线/离线、告警状态等）。支持自定义拓扑样式和布局方式，便于用户直观理解网络或系统架构。
11、环境监测
 支持环境监测系统接入，通过物联网关，获取下属环境子设备上报信息，可联动环控设备进行环境控制
12、ONVIF 相机接入
 系统自带 ONVIF 摄像头组件，支持通过平台实时显示终端摄像头画面，并通过系统提供的更高层次的 内容分层服务和层间功能（如网络分层、媒体分层和应用分层）实现画面质量的提升和低延迟传输。
13、平台搭载基于物联网可视化建模引擎的全域开发架构（可视化编程），依托轻代码开发范式，通过定义标准化物模型，实现对第三方物联终端的协议化集成与语义化交互。
14、支持通过平台可视化编程工具，动态生成物联中枢控制界面，对跨协议异构终端全生命周期进行统一管控</t>
  </si>
  <si>
    <t>第 20 页  共 370 页</t>
  </si>
  <si>
    <t>030501019016</t>
  </si>
  <si>
    <t>智慧中控管理服务器（暂估）</t>
  </si>
  <si>
    <t>设备采用纯硬件设计架构，无系统崩溃，病毒侵染，兼容性等问题，允许频繁开关机。采用金属结构机箱，插卡式设计，具有灵活多变的扩展性能；外壳防护等级符合GB/T4208-2017中IP20的要求。
2.单台设备支持20 张输入板卡，16 张输出板卡，最大带载1.04 亿万像素点，最大支持128个图层，可跨输出口显示、支持任意叠加，大小可任意设置。
3.输入板卡类型：DP1.4、HDMI2.0、DP1.2、12G-SDI、HDMI1.4、HDMI1.3、DVI、3G-SDI、IP、HDBaseT、CVBS、VGA。输出板卡类型：HDMI2.0、DP1.2、HDMI1.3、DVI、网口、光纤接口。
4.网口输出板卡可直接连接LED显示屏，单板卡最大带载520万像素点；支持自定义带载区域，最宽32768像素点，最高32768像素点。
5.支持测试画面图像，且支持间距、速度、亮度调节，无需接入有效视频源，即可快速检验物理输出接口是否正常。
6.支持对输入源画面进行任意截取，截取后可作为一个新的输入源，不影响原输入源的使用。支持多次截取输入源，可快速调用不同截取参数的输入源。
7.采用 Web 端控制，内嵌B/S拼接器配置软件，无需安装应用程序，支持在Windows、Mac、麒麟（</t>
  </si>
  <si>
    <t>第 21 页  共 370 页</t>
  </si>
  <si>
    <t>Kylin）、 iOS、 Android、 Linux等操作系统环境下进行使用，轻松实现跨平台、跨系统的交互与访问控制。
8.单台设备同时最大支持160路2K@60Hz输入或最大支持40路4K@60Hz。
9.单板卡支持8路2K@60Hz输入，单板卡支持DP1.4输入，最大分辨率8K*4K@30Hz。
10.14U 机箱采用全新架构，背板从核心单元转变为交换媒介，通过4张核心控制板实现数据处理及控制，有效规避核心元器件故障导致致整机瘫痪和背板更换困难的问题。核心区域指定输出板卡间可借图层，单输出口最多实现 32 个图层，增强输出灵活性与功能性。
11.任意单一输出口可实现16个图层同时显示，支持任意叠加，大小可任意设置。
12.HDMI1.3/DVI输出板卡支持自定义输出分辨率，单一输出接口宽度或高度最大支持4096像素。
13.支持在线对设备进行自检，所有板卡状态均可检测，可实现设备故障快速定位，大大降低设备运营维护成本。
14.无需外加监视卡即可回显所有输入，用户可通过PC端或移动端APP，实时查看当前设备输出画面内容以及所有输入信号画面内容。
15.可通过移动终端进行无线控制，实现图层编辑、信号更换、场景保存\调</t>
  </si>
  <si>
    <t>第 22 页  共 370 页</t>
  </si>
  <si>
    <t>用、LED屏幕亮度调节、画面控制等操作。</t>
  </si>
  <si>
    <t>第 23 页  共 370 页</t>
  </si>
  <si>
    <t>030501019017</t>
  </si>
  <si>
    <t>8K云播控服务器（暂估）</t>
  </si>
  <si>
    <t>1、设备采用 4U金属结构机箱；外壳防护等级符合GB/T 4208-2017中 IP20的要求，正常工作时，设备噪声不大于 45dB（A）（距离设备 1m处），设备出厂配置不低于：第12代处理器、32G DDR5 4800高速内存、B760系列主板、250G和1T双固态硬盘；
2、不少于独立的 4路 DP 输出，接口分辨率可设置为4路5120×2880@60Hz，单接口极限宽度可设置为 8192，单接口极限高度可设置 8192；支持单设备 4接口拼接同步显示，拼接带载分辨率可设置为7680*4320@60Hz，配置显卡兼容 HAP格式，最大可支持1路8K@60fps或4路4K@60fps媒体素材的硬解码播放，画面正常显示、所有画面均无卡顿、丢帧现象，视频播放的最大帧率不小于 60Hz；
3、一键硬件开关机控制和一键软件远程开关机控制，整机自带6路USB接口；不少于1路 3.5mm麦克风音频输入接口，1路 3.5mm外置音频输入接口，1路 3.5mm音频输出接口，2路卡侬音频输出接口；支持 5路 PCIE 3.0插槽，用于同步卡、采集卡、网卡的扩展，且支持千兆网口通讯；
4、支持输出画面拆分重组，实现画面任意排序，实现多个输出接口对应画面的任意拆分重组以及任意角度旋转，满足不规则显示屏的拼接带需求；
 5、选配同步卡后，可实</t>
  </si>
  <si>
    <t>第 24 页  共 370 页</t>
  </si>
  <si>
    <t>现多联机帧同步播放，多台设备无缝拼接，持续播放无撕裂，画面延迟＜1帧支持 1个主机控制全部从机，设备数量＞4台，还可支持设备输出冗余热备份，保证主、备切换时，播放画面实时帧同步，无卡顿、黑屏、闪屏等现象，还可一键交换主端、备端；
6、播放画面编辑和输出分离，支持预编辑输出，可在预览编辑成后再进行媒体素材的一键输出播放，切换效果支持直切、淡入淡出、渐变黑屏，支持测试画面和输出显示控制；单机支持多个同规格媒体分组帧同步的功能；
7、节目支持播放、暂停、停止、调节音量；节目支持时间码控制播放；节目支持紧急插播，紧急插播结束后可延续播放插播前的节目，媒体支持播放中快进快退及调节音量；支持跨节目延续播放，切换节目后返回上一个节目延迟播放不从头开始，支持多画面同时播放时按照主计时媒体执行跳转；支持主 KV节目位置信息复制，拓展屏支持右键解锁；软件还支持异常自恢复机制；
8、支持通过可视化控制平台软件或者中控设备对播放画面进行远程编辑和控制，本地素材库可添加视频文件、图片文件、音频文件、PPT、Word、EXCEL、PDF、可执行程序文件、NDI媒体、字幕功能、采集设备、网页、流媒体、播</t>
  </si>
  <si>
    <t>第 25 页  共 370 页</t>
  </si>
  <si>
    <t>放合集，支持云素材管理，可从云端下载视频文件、图片文件、音频文件，PPT、Word、EXCEL、PDF；
9、支持添加多个声卡，支持设置8声道，实现多个媒体，多个声道同时输出，支持杜比全景声播放；
10、支持对视频文件按照独有的格式进行加密，在特定电脑密码校验通过后且在有效时间内才能正常播放，超出有效时间自动黑屏；
11、支持1台设备同时控制4台以上的设备，进行节目编排和素材同步管理，支持将自动将局域网内其他电脑的素材共享到此设备进行素材管理和播放，支持通过UV模型实现画面的自动校正，完成沉浸式CAVE空间的效果展示；
12、支持超8K网页跨屏幕流畅播放，以及超8K网页的远程反控操作，支持网页多页签播放；</t>
  </si>
  <si>
    <t>030501022004</t>
  </si>
  <si>
    <t>平板Pad</t>
  </si>
  <si>
    <t>≥120Hz高刷全面屏，屏幕尺寸：≥10.95英寸，内存≥8+128GB ，无线WIFI网络</t>
  </si>
  <si>
    <t>030501015013</t>
  </si>
  <si>
    <t>24口千兆交换机</t>
  </si>
  <si>
    <t>24口千兆交换机、交换容量≥336Gbps，包转发率≥78Mpps，24口10/100/1000Mbps自适应电口交换机，固化4个SFP千兆光口，支持VLAN、ACL、端口镜像、端口聚合等功能</t>
  </si>
  <si>
    <t>智能场馆中控</t>
  </si>
  <si>
    <t>第 26 页  共 370 页</t>
  </si>
  <si>
    <t>030404001007</t>
  </si>
  <si>
    <t>网络型可编程中央控制主机</t>
  </si>
  <si>
    <t>1、内建网络接口，支持网络级联，支持无限空间扩容，支持 ipad/iphone/Android(安卓 ) 等系统手持终端；
2、采用可编程控制平台，中英文可编程界面，交互式的控制结构；
3、采用最新 32 位三星 ARM内嵌式处理器；
4、8 路独立可编程 RS-232 控制接口，可以收发 RS232、RS485、Rs422 格式数据；
5、主机能串口环出，串口 1-8，任意一个输入，可以从另外一个串口环出；
6、标配第9路串口，硬件串口环出，实现多系统同时控制设备；
7、8 路独立可编程 IR 红外发射口，红外发射口可以做串口使用，使可编程口总数达到 16 个；
8、8 路数字 I/0 输入输出控制口，带保护电路；
9、8 路弱电继电器控制接口，可控制 5V 的开关量；
10、2个4芯总线控制接口，可以并接最大 256个网络设备；
11、客户可编程设置的任何控制协议或者控制代码；
12、内嵌智能红外学习功能模块，无须配置专业学习器</t>
  </si>
  <si>
    <t>第 27 页  共 370 页</t>
  </si>
  <si>
    <t>030402013034</t>
  </si>
  <si>
    <t>智能电源管理主机</t>
  </si>
  <si>
    <t>1、IO控制: 在机器的内部有8个IO接口，在没有中控的情况下也能使用，用途更广；
2、ID选择：旋转的 ID切换设置网络 ID身份代码；
3、手动控制:前面板8个硅胶发光按键控制，带状态指示，单路功率20A，紧急情况下可以手动控制继电器的开关；
4、每路继电器都有三连接点的接线柱 ,具有常开与常闭的功能；
5、4芯总线控制口，与中控主机直连；
6、中控主机直接24VDC供电。</t>
  </si>
  <si>
    <t>030501023049</t>
  </si>
  <si>
    <t>交互式可编程中控控制软件</t>
  </si>
  <si>
    <t>1、软件支持Windows系统/IOS系列/安卓系统/鸿蒙系统；
2、软件支持USB认证或序列号两种方式认证授权；
3、软件支持自定义控制界面、各种场景、情景模式、功能组合界面的设置编写控制；
4、软件支持RS232/RS485/RS422/IR红外/IO/Zigbee/UDP等控制接口协议；
5、软件支持通过控制主机控制矩阵、音频处理器、摄像头、幕布窗帘升降等各种对应协议的受控设备控制</t>
  </si>
  <si>
    <t>LED全彩显示屏</t>
  </si>
  <si>
    <t>主屏全彩LED显示P2.5(显示尺寸：16.64m*7.36m=112.47㎡）</t>
  </si>
  <si>
    <t>第 28 页  共 370 页</t>
  </si>
  <si>
    <t>030505017015</t>
  </si>
  <si>
    <t>P2.5高刷全彩显示屏</t>
  </si>
  <si>
    <t xml:space="preserve">1.像素间距:2.5mm；表贴三合一；2.模组尺寸:320*160mm；3.单元面积：0.0512㎡；平整度：0.02mm-0.05mm；4.像素密度：160000；5.套件材质：采用聚碳和玻璃纤维材质；表面硬度≥4H；支持前后维护；6.无风扇散热结构；具备故障自诊断及排查功能；自动除湿设计；7.最大亮度：1200cd/㎡；0-100%无级可调。8.对比度：5600:1；9.色温可调范围：2000-18000k；色温误差：175K；色度均匀性：±0.001；色域覆盖率：120%；10.刷新频率：1920Hz-3840Hz；11.换帧频率：60Hz；12.PCB阻燃等级达V-0级；防护等级符合IP5X；13.平均使用寿命：100000小时；14.屏体正面为哑黑处理。15.支持掉电存储功能；16.扫频：80MHz～1000MHz；场强：3V/m；幅度调制：1kHz、调制深度80%,电压峰值：±4kV（AC公共电网供电线）；重复频率：5kHz；17.含输入卡、输出卡、控制器、解码器、处理器、服务器、电源、支架、钢构包边等。
18.▲持通过 Web 浏览器查看 LED 整墙的概览信息和 LED 屏连线状态;支持查看行列网格展示屏幕接收卡规模,在Web 端鼠标移到网格上时,可展示该网格所属网口的所有接收卡单元并高亮展示,可展示网线连线顺序、网口号、工作状态。
19.▲LED制造商应具有较强的实验室检测能力，具备灯和灯系统的光生物安全性 GB/T 20145-2006标准的测试能力。
（▲所投产品技术指标，须提供具备检测资质（含CNAS认可、ILAC-MRA国际互认标识）的第三方权威检测机构出具的检测报告复印件，且报告需加盖生产厂家鲜章，无有效报告视为参数不满足要求。
</t>
  </si>
  <si>
    <t>040801004006</t>
  </si>
  <si>
    <t>智能配电柜（100KW)</t>
  </si>
  <si>
    <t>1）配电柜总功率100KW；
2）额定输入电压AC 220/380V；
3）额定频率50Hz；
4）触保护等级I类；
5）环境温度-10~+40℃；
6）具备防浪涌功能</t>
  </si>
  <si>
    <t>030502003056</t>
  </si>
  <si>
    <t>第 29 页  共 370 页</t>
  </si>
  <si>
    <t>030412004127</t>
  </si>
  <si>
    <t>主侧屏全彩LED显示P2(显示尺寸：3.84m*7.36m*2块=56.525㎡）</t>
  </si>
  <si>
    <t>030505017016</t>
  </si>
  <si>
    <t>LED阵列显示单元，1、采用P2规格LED 产品，点间距≤2 mm, 像素密度≥640000点/m²，2 、亮度≥600nit,     亮度可调；亮度均匀性≥97%。3、色温3000-9500K可调；色域≥114%NTSC。4、具有逐点亮度、色度校正功能；对比度≥4000:1。5、屏幕平整度，任意相邻像素之间&lt;0.1mm。6 、扫描刷新率≥3840Hz。7、支持从客户端、设备自带 Web 浏览器查看绑定的接收卡序号、接收卡型号、接收卡软件版本、网口 link 状态、接收卡电压、接收卡温度，8、LED显示屏可视角度：水平角度≥160°,垂直角度≥1608、含输入卡、输出卡、控制器、解码器、处理器、电源、支架、包边、等包干价；</t>
  </si>
  <si>
    <t>030502003057</t>
  </si>
  <si>
    <t>030412004128</t>
  </si>
  <si>
    <t>030412001107</t>
  </si>
  <si>
    <t>PVC32配管</t>
  </si>
  <si>
    <t>031301004465</t>
  </si>
  <si>
    <t>可移动支架（暂估）</t>
  </si>
  <si>
    <t>可移动支架 
大小不详，按暂估价计入</t>
  </si>
  <si>
    <t>会标单色LED显示F4.75(显示尺寸：14.592*0.760=10.53542㎡）</t>
  </si>
  <si>
    <t>第 30 页  共 370 页</t>
  </si>
  <si>
    <t>030505016031</t>
  </si>
  <si>
    <t>1.像素结构：SMD 21212.像素构成：1R；3.像素间距（mm），4.75；4.模组分辨率（W×H），64×32；5.模组尺寸（mm）（W×HXD），304*152*14.5；6.模组重量（Kg），0.254±0.05；7.单元面积（m2），0.0462；8.像素密度（点/㎡）：44321；9.白平衡亮度（nits）：≥200；10.水平视角（°）：140；垂直视角（°）：120；11.发光点中心距偏差：&lt;5%；12.亮度均匀性：≥95%；13.输入电压(直流)：4.5±0.1V；14.峰值功耗（W/m2）：≤234；16.平均功耗（W/m2）：≤78；15.供电要求：AC100~240V（50/60Hz）16.驱动方式：恒流驱动16S17.换帧频率（Hz）：50&amp;6018.刷新率（Hz）：≥60；19.22.寿命典型值（hrs）：50,000；20.工作温度范围（°C）：-10--40，存储温度范围（°C）：-20--60；21.工作湿度范围（RH）：10--80%无凝露，存储湿度范围（RH）：10--85%无凝露</t>
  </si>
  <si>
    <t>030502003060</t>
  </si>
  <si>
    <t>030412004131</t>
  </si>
  <si>
    <t>多股软线铜线BVR4</t>
  </si>
  <si>
    <t>多股软线铜线（BVR4mm²）</t>
  </si>
  <si>
    <t>030412001110</t>
  </si>
  <si>
    <t>物联线阵扩声</t>
  </si>
  <si>
    <t>第 31 页  共 370 页</t>
  </si>
  <si>
    <t>030505005037</t>
  </si>
  <si>
    <t>物联备份线阵列音箱（暂估）</t>
  </si>
  <si>
    <t>1、支持数模备份功能，输入信号支持模拟输入和数字输入，数字输入使用AES67协议，兼容Dante信号，输入音源可设置自动/仅模拟或仅数字模式；
2、支持FIR功能，通过参数设置自动调节当前声音信号，在调整声音信号幅度时，可以尽可能地减少对相位的影响；
3、输出源可选择输入音源/正弦波或白噪声；
4、内置1进2出音频处理功能，输入和输出都支持增益、延时、相位、均衡器等调节；
5、通过上位机软件调试，可进行固件更新、恢复默认数据、延时温度设置、修改设备名、等设置；
6、可保存与加载25组用户组程序，支持用户组的命名、保存和调用，可从PC进行导入与导出；
7、支持设备参数锁定；支持查看各通道DSP和功放的工作状态；支持局域网及公网的网络控制，支持选择不同网卡接入不同局域网控制，支持自动搜索局域网中的设备；
8、可一键设置通道的开启与关闭，显示设备IPv4地址、设备号、当前用户组、通信方式等；
9、支持接入物联网Web平台，可在PC端通过公网或者局域网远程对设备进行管理；实时查看设备的数量及在线状态；
10、支持物联网Web平台查看输入、输出多通道的电平大小，以及每一个设备的名称、类型、设备状态、上线时间、离线时</t>
  </si>
  <si>
    <t>第 32 页  共 370 页</t>
  </si>
  <si>
    <t>间、IPv4地址等；
11、可在物联网Web平台远程监控设备安全，查看DSP各通道实时的电压、电流和功放状态等；
12、可通过物联网Web平台实现功放的远程开关机；
13、额定功率：≥700W；
14、扬声器单元：LF：10"×2，HF：3"×1
15、连续声压级：≥128dB；
16、额定频率范围不劣于：60Hz- 20000Hz；
17、覆盖角度（H×V）：90°×10°；
18、状态显示屏：全功能显示屏；调试旋钮：全功能调节旋钮；
19、噪声声级：≤30dB；失真限制的输出功率：≤450W/8Ω
20、接口：≥XLR平衡（输入/输出）×2、≥RJ45网口（输入/输出）×2、≥RS485、电源（输入/输出）×2</t>
  </si>
  <si>
    <t>第 33 页  共 370 页</t>
  </si>
  <si>
    <t>030505005038</t>
  </si>
  <si>
    <t>物联备份线阵列音箱（低频）（暂估）</t>
  </si>
  <si>
    <t>第 34 页  共 370 页</t>
  </si>
  <si>
    <t>间、IPv4地址等；
11、可在物联网Web平台远程监控设备安全，查看DSP各通道实时的电压、电流和功放状态等；
12、可通过物联网Web平台实现功放的远程开关机；
13、额定功率：≥800W；
14、扬声器单元：LF：18"×1；
15、连续声压级：≥128dB；
16、额定频率范围不劣于：35Hz- 250Hz；
17、覆盖角度（H×V）：自适应；
18、状态显示屏：全功能显示屏；
19、调试旋钮：全功能调节旋钮；
20、噪声声级：≤30dB；；失真限制的输出功率：≤800W/8Ω
21、接口：≥XLR平衡（输入/输出）×2、≥RJ45网口（输入/输出）×2、≥RS485、电源（输入/输出）×2
12、净重：67kg</t>
  </si>
  <si>
    <t>第 35 页  共 370 页</t>
  </si>
  <si>
    <t>030505003055</t>
  </si>
  <si>
    <t>物联备份终端（暂估）</t>
  </si>
  <si>
    <t>1、支持数模备份功能，输入信号支持模拟输入和数字输入，数字输入使用AES67协议，兼容Dante信号，输入音源可设置自动/仅模拟/仅数字模式；
2、支持FIR功能，通过参数设置自动调节当前声音信号，在调整声音信号幅度时，可以尽可能地减少对相位的影响；
3、输出源可选择输入音源、正弦波或白噪声；
4、内置1进2出音频处理功能，输入和输出都支持增益、延时、相位、均衡器等调节；
5、通过上位机软件调试，可进行默认数据恢复、出厂设置恢复、延时温度设置、修改设备名、修改设备号等设置；
6、可保存与加载25组用户组程序，支持用户组的命名、保存和调用，可从PC进行导入与导出；
7、支持设备参数锁定；支持查看各通道DSP和功放的工作状态；支持局域网及公网的网络控制，支持选择不同网卡接入不同局域网控制，支持自动搜索局域网中的设备；
8、可一键设置通道的开启与关闭，显示设备IPv4地址、设备号、当前用户组、通信方式等；
9、支持接入物联网Web平台，可在PC端通过公网或者局域网远程对设备进行管理；实时查看设备的数量及在线状态；
10、支持物联网Web平台查看输入、输出多通道的电平大小，以及每一个设备的名称、类型、设备状</t>
  </si>
  <si>
    <t>第 36 页  共 370 页</t>
  </si>
  <si>
    <t>态、上线时间、离线时间、IPv4地址等；
11、可在物联网Web平台远程监控设备安全，查看DSP各通道实时的电压、电流和功放状态等；
12、可通过物联网Web平台实现功放的远程开关机；
13、额定功率：≥400W
14、连续声压级：≥125dB
15、额定频率范围：50Hz～20000Hz
16、低音扬声器：LF：12"×1；高音扬声器：HF：1.75"×1
17、覆盖角度（H×V）：90°×60°
18、噪声声级：≤30dB；失真限制的输出功率：≤通道一：250W/8Ω，≤通道二：100W/8Ω
19、接口：≥XLR平衡（输入/输出）×2、≥RJ45网口（输入/输出）×2、≥RS485、电源（输入/输出）×2</t>
  </si>
  <si>
    <t>031301004466</t>
  </si>
  <si>
    <t>线阵列音箱顶部支架</t>
  </si>
  <si>
    <t>线阵列音箱配套吊架
采用高强度钢材
4点吊挂方式设计，含起重卸扣</t>
  </si>
  <si>
    <t>第 37 页  共 370 页</t>
  </si>
  <si>
    <t>030505005039</t>
  </si>
  <si>
    <t>12寸两分频音箱</t>
  </si>
  <si>
    <t>12寸两分频音箱
1、额定阻抗：8Ω
2、额定功率（RMS）：≥300W
3、额定功率（AES）：≥400W
4、特性灵敏度：≥97dB
5、最大声压级：≥128dB（Peak 6dB 峰值因素）
6、额定频率范围：50Hz-20000Hz
7、覆盖角度（H×V）： 90°×60°
8、低音扬声器：12"×1；高音扬声器：1.75"×1</t>
  </si>
  <si>
    <t>030505005040</t>
  </si>
  <si>
    <t>10寸两分频音箱</t>
  </si>
  <si>
    <t>10寸两分频音箱
1、额定阻抗：8Ω
2、额定功率（RMS）：≥200W
3、额定功率（AES）：≥250W
4、特性灵敏度：≥96dB
5、最大声压级：≥125dB（Peak 6dB 峰值因素）
6、额定频率范围：55Hz-20000Hz
7、覆盖角度（H×V）： 90°×60°
8、低音扬声器：10"×1；高音扬声器：1.35"×1</t>
  </si>
  <si>
    <t>030505005041</t>
  </si>
  <si>
    <t>15寸两分频音箱</t>
  </si>
  <si>
    <t>15寸两分频音箱
1、额定阻抗：8Ω
2、额定功率（RMS）：≥400W
3、额定功率（AES）：≥500W
4、特性灵敏度：≥98dB
5、最大声压级：≥130dB（Peak 6dB 峰值因素）
6、额定频率范围：45Hz-20000Hz
7、覆盖角度（H×V）： 90°×60°
8、低音扬声器：15"×1；高音扬声器：1.75"×1</t>
  </si>
  <si>
    <t>第 38 页  共 370 页</t>
  </si>
  <si>
    <t>030505005042</t>
  </si>
  <si>
    <t>双18寸超重低频音箱</t>
  </si>
  <si>
    <t>双18寸超重低频音箱                                            
1、额定阻抗：4Ω
2、额定功率（RMS）：≥1200W
3、特性灵敏度：≥101dB
4、最大声压级：≥137dB
5、额定频率范围（-10 dB）：35～500Hz
6、低音扬声器：LF：18"×2</t>
  </si>
  <si>
    <t>030505004024</t>
  </si>
  <si>
    <t>四通道备份功率放大器4x400W/8Ω，4x600W/4Ω</t>
  </si>
  <si>
    <t>1.输出功率：≥4x400W/8Ω，≥4x600W/4Ω
2.频率响应：20Hz～20kHz（±1dB）
3.总谐波失真（1kHz）：≤0.1%
4.输入灵敏度（±10%）：0dBu（775mV）
5.输入阻抗：平衡 20KΩ，非平衡 10KΩ
6.信噪比（A计权）：≥100dB
7.串音衰减（1kHz）：≥70dB
8.电源适应范围：AC110～242V，50Hz/60Hz</t>
  </si>
  <si>
    <t>第 39 页  共 370 页</t>
  </si>
  <si>
    <t>030505004025</t>
  </si>
  <si>
    <t>两通道专业功率放大器2×1360W/4Ω</t>
  </si>
  <si>
    <t>功放类型：D类、TD类或H类
1、保护功能：保护功能：电源欠压保护、开关机延时保护、输出直流保护、过载功率控制过热保护、温度功率控制保护等
2、额定功率：≥2×800W/8Ω，≥2×1360W/4Ω，≥1×1600W/16Ω桥接，≥1×2720W/8Ω桥接
3、额定RMS输出电压≥80V
4、频率响应：20Hz～20kHz（±0.5dB）
5、总谐波失真：≤0.08%
6、信噪比：≥105dB
7、输入灵敏度：29/32/35/38dB（可选）
8、阻尼系数（8Ω，200Hz以下）≥500
9、串扰抑制≥85dB
10、电压适应范围：AC90V～260V，50/60Hz</t>
  </si>
  <si>
    <t>第 40 页  共 370 页</t>
  </si>
  <si>
    <t>030505004026</t>
  </si>
  <si>
    <t>两通道备份功率放大器2×1700W/4Ω</t>
  </si>
  <si>
    <t>功放类型：D类、TD类或H类
1、保护功能：保护功能：电源欠压保护、开关机延时保护、输出直流保护、过载功率控制过热保护、温度功率控制保护等
2、额定功率：≥2×1000W/8Ω，≥2×1700W/4Ω，≥1×2000W/16Ω桥接，≥1×3400W/8Ω桥接
3、额定RMS输出电压≥89V
4、频率响应：20Hz～20kHz（±0.5dB）
5、总谐波失真：≤0.08%
6、信噪比：≥105dB
7、输入灵敏度：29/32/35/38dB（可选）
8、阻尼系数（8Ω，200Hz以下）≥500
9、串扰抑制≥85dB
10、电压适应范围：AC90V～260V，50/60Hz</t>
  </si>
  <si>
    <t>第 41 页  共 370 页</t>
  </si>
  <si>
    <t>030505002009</t>
  </si>
  <si>
    <t>数字备份调音台</t>
  </si>
  <si>
    <t xml:space="preserve">1、≥40路通道现场实况数字调音台；支持场景快照。
2、≥32路独立话放输入；MIDAS PRO话放；
3、实时处理能力：40路输入通道，16路输出通道，8路独立辅助输入输出，LCR主输出；具有20条混音母线；
4、最大充许传输96个输入和96个输出
5、40bit/48kHz及以上采样；192kHz的数模/模数转换；
6、效果器：不少于8台内置虚拟立体声效果；内置50种以上虚拟效果器插件；
7、8个DCA编组，6个MTX矩阵编组，6个哑音编组
8、25个100mm，MIDAS PRO电动记忆推子；
9、7寸显示屏；每个轨道配有电平显示器，可通过数字和色彩指示电平值和压缩量；及实时RTA显示。
10、每个输入通道支持Dynamic EQ，每个轨道具备EQ视图下频谱实时分析调节功能，每个轨道均有实时频谱分析仪；支持输入输出直接插入31段均衡器，相关信息可显示在屏幕；
11、通过USB 2.0可支持32x32通道的数字音频传输；支持个人监听系统和WAVES等第三方插件；
12、可配合使用Cubase、Pro Tools等音频工作站，可通过调音台录制单轨、全轨道声音；
13、支持直插U盘进行立体声录播、支持ipad遥控操作；  </t>
  </si>
  <si>
    <t>第 42 页  共 370 页</t>
  </si>
  <si>
    <t>14、输入/输出接口最大:96 通道双向；选项卡支持:MADI/Dante/FireWire/USB；
15、自适应的开关式电源</t>
  </si>
  <si>
    <t>030506012013</t>
  </si>
  <si>
    <t>Dante数字音频矩阵</t>
  </si>
  <si>
    <t>1、≥32个MIDAS PRO话放输入通道；
2、≥16个模拟平行XLR输出通道
3、KLARK TEKNIK  SuperMAC超低延迟技术；
4、CAT5电缆的传输距离最高可达100m
5、双端口，每个可级联不少于三个接口箱不需要拓展器或路由器
6、可控制精确计量的7格电平信号指示灯
7、所有的输入输出信号都能够通过耳机接口进行监听
8、可通过USB连接个人PC进行系统升级
9、应用于多种使用模式的双ADAT输出接口
10、MIDI输入输出接口提供控制台与舞台MIDI设备之间的连接</t>
  </si>
  <si>
    <t>第 43 页  共 370 页</t>
  </si>
  <si>
    <t>030506012014</t>
  </si>
  <si>
    <t>数字音频效果器</t>
  </si>
  <si>
    <t>1、≥2英寸LCD彩色液晶屏，全中文显示
2、≥2路AUX输入（RCA），≥光纤、同轴输入各一个，支持蓝牙输入，≥2路麦克风输入，带独立增益调节
3、≥6路XLR输出接口：主输出*2、环绕*2、中置*1、超低*1
4、音乐15段PEQ，麦克风双路独立15段PEQ
5、反馈抑制支持5级可选
6、所有输出通道分别设12段参量均衡（PEQ），高低通，输入选择及混合比例极性、增益、压限、延时、静音功能
7、采用不劣于第四代SHARC高速450 MHZ DSP处理器，32bit/768kHz D/A转换器及24位线性PCM/216kHz采样率的A/D转换器
8、配有专业PC设备管理控制软件来操作，提供USB免驱接口可连接电脑：支持RS485中控端口
9、可保存21组场景，支持数据导入导出功能
10、频率响应：20Hz-20kHz
11、总谐波失真：≤0.01%
12、信噪比（A计权）：≥110dB
13、最大输入电平：18dBu；最大输出电平：17dBu
14、输出阻抗：＜300Ω</t>
  </si>
  <si>
    <t>第 44 页  共 370 页</t>
  </si>
  <si>
    <t>030506012015</t>
  </si>
  <si>
    <t>4进10出数字音频处理器</t>
  </si>
  <si>
    <t>1、4进10出数字音频处理器；
2、采用24位DSP技术，高性能AD/DA编解码器，采样率 96kHz；
3、灵活组合的输入输出，多种分频模式，内置分组联调，多编组控制音量等；
4、输入输出音量调节，范围从-80dB到+12dB，最小步进0.1dB；
5、每个输入通道有9段参量均衡(PEQ)，每个输出通道有15段参量均衡(PEQ)，每段均有有参量，低架和高架等多种EQ类型选择；
6、输出具备高通和低通滤波器，每个滤波器有多种斜率和类型供选择；
7、每个输入/输出通道可设置最长延时达2000ms；
8、每个输出通道带相位反转功能；通道复制功能，令调节更省便；
9、输入输出增益：-80dB～+12dB可调，步进0.1dB；
10、压限阈值-60dBu～+0dBu可调，步进0.1dBu；启动时间1ms～500ms可调，释放时间1ms～5000ms可调；
11、多通道链接功能，可同时设置多个通道参数；
12、支持网络连接或USB连接，支持固件更新，可单独对MCU或DSP升级；
13、内置FIR滤波器，可选择参数模式/导入模式，内置多种窗类型，如KAISER、HANNINGH、BLACKMAN、BM-HARRIS等；
14、内置30个用户组，可选择用户组，重命名、导</t>
  </si>
  <si>
    <t>第 45 页  共 370 页</t>
  </si>
  <si>
    <t>入/导出数据，数据迁移保存方便；
15、延时温度设置，可选择环境温度，自动调整声音的传播速度；
16、内置中控指令，通过UDP或RS232控制设备；设备参数锁定，需要密码解锁才可操作，防误操作；
17、支持接入物联网Web平台，可在PC端通过公网或者局域网远程对设备进行管理；查看设备IP地址，运行时长等；
18、可通过物联网Web平台控制每路输入、输出通道的电平，还可以进行远程信号路由分配；
技术指标：
1、频率响应：20Hz～20kHz
2、信噪比：≥112dB
3、总谐波失真度：≤0.04%
4、最大输入电平：≥18dBu
5、最大输出电平：≥18dBu
6、通道分离度：≤-108dB
7、功耗：＜45W
8、额定工作电源：～220V，50Hz
10、净重：3kg</t>
  </si>
  <si>
    <t>第 46 页  共 370 页</t>
  </si>
  <si>
    <t>080509006002</t>
  </si>
  <si>
    <t>分布式数字音频管理终端</t>
  </si>
  <si>
    <t>1、处理器： 4核 ARM Cortex-A35 处理器预置程序采样率： 48 kHz
2、网络联机，高效简洁、工程易用的操作界面软件，无需依赖交换机，自动分配IP、自动发现设备
3、面板14个LED指示音频及系统状态，1个幻象电源开关按键，实现友好的人机交互
4、4路MIC/LINE输入，4路平衡输出
5、4路网络输入，4路网络输出，兼容DANTE、AES67等网络音频设备通信
6、每个输入可调灵敏度，输入输出音频信号音量独立可调，支持独立的48V幻象电源控制
7、2路千兆网口，每个网口可同时传输通讯数据与音频数据
8、2种电源供电方式，支持POE（IEEE803af）、12V供电、并支持Power LINK电源接口，用于多机扩展时手拉手供电，便于工程安装
9、支持4台机器扩展为 1 台 1U 机器机柜安装，面板设计有支架安装孔
10、全可视化操作界面：可自定义DSP功能DSP功能：NoiseGate、Delay、EQ、HPF/LPF、Fbe、Compress、Fir、Limit等
11、性能模式：支持从8路48k调至2路192k采样率，支持AGC、AEC、AFC、ANC等（需定制）
技术指标：
1、话放增益：0\15\20\24 dB共4档
2、频率响应：20Hz-20kHz（±0.2dB）</t>
  </si>
  <si>
    <t>第 47 页  共 370 页</t>
  </si>
  <si>
    <t>3、总谐波失真：0.02%（@re+4dBu，A计权，1kHz，单位增益）
4、通道隔离度：90dB，A计权，re+4dBu
5、信噪比：98dB@re+4dBu，A计权，0dB话放增益
6、幻象电源：48V，10mA，Ripple≤10mV
7、最大输入输出电平：13dB@1kHz， THD+N≤1%
8、动态范围：105dB@re 最大输出电平，单位增益， A计权
9、共模抑制比：50dB @1kHz，re+4dBu
10、网络音频延时：1~10ms</t>
  </si>
  <si>
    <t>030505005043</t>
  </si>
  <si>
    <t>有源监听音箱</t>
  </si>
  <si>
    <t>功    耗：≥30W/4Ω
频率范围：80Hz~20KHz 
输入电源：AC：220V/50Hz
灵 敏 度：93dB±3dB
失 真 度：＜0.1%（1w）
信 噪 比：＞82dB
喇叭单元：低音4”  麦拉高音喇叭1”</t>
  </si>
  <si>
    <t>第 48 页  共 370 页</t>
  </si>
  <si>
    <t>030506011002</t>
  </si>
  <si>
    <t>4K视控终端节点</t>
  </si>
  <si>
    <t>1、采取编解码一体化设计，支持编码和解码自定义设置，音频支持AAC、 G.711.G.722;视频支持H.264、H.265、RTSP协议
2、采用无风扇的结构设计，无噪音，节能环保；
3、节点采用 Linux 系统，芯片核心温度监控可显示于OLED 屏幕上，并支持自动侦测芯片温度，自动调整适应系统功耗；
4、节点接口：2路HDMI，支持3840x2160@30Hz，可内嵌数字音频，1路Φ3.5m模拟音频输入，1路Φ3.5m模拟音频输出，1路RJ45支持POE供电，1路光纤(Fibre)1000Mbps,1路RS232(凤凰端子)、1路RS485(凤凰端子)、2路I/O(凤凰端子)、2路USB(TYPE A)；
5、面板具备OLED显示屏，可显示型号、ID、IP、运行状态等参数；
6、面板具备PWR 电源灯，SYS系统运行灯，LINK网络状态灯，显示设备工作状态；
7、具备非平衡式音频输入接口，支持音量调节，支持同步音视频，可同步、可异步切换；
8、KVM功能：支持 KVM坐席，输入输出一体化，支持坐席之间的相互推送，实现信号共享，支持USB口连接电脑实现远程鼠标键盘控制。支持坐席间的推送，坐席推送大屏、坐席抓取大屏幕回坐席，支持软KVM反控电脑；
9、支持多媒体文件（视频、PPT）的播控；
10、HDMI 输入最高分辨</t>
  </si>
  <si>
    <t>第 49 页  共 370 页</t>
  </si>
  <si>
    <t>率4K@30Hz，支持自定义设置分辨率大小，自定义设置码率；
11、单屏节点支持解码1路1路 4K30 Hz、4路1080P30Hz，最高可开64个窗口；
12、支持包括 LED/LCD 等多种类型拼接大屏直接拼接，无需配置任何拼接和同步处理器；
13、支持图像开窗、窗口叠加、窗口漫游、窗口缩放、保存场景、读取场景、输入图像截取、大底图显示功能，支持输入端 OSD叠加；
14、支持操作终端预先所见所得的对屏幕进行布局而不影响当前屏幕显示，布局完成并需要切换场景时一键发送，一键切换；
15、支持POE供电和DC供电两种方式互备； 
16、支持对接物联网平台，通过平台实时查看设备在线状态，进行设备远程物联管控；
17、支持通过平台查看节点网络数据，包括设备IP子网掩码、网关以及流媒体IP；
18、支持配置节点音视频输入输出模式，配置流媒体协议模式,切换接口模式，切换节点分辨率以及编码类型；
19、支持平台管理设备一键重启，一键恢复出厂设置，一键复位，切换设备模式，支持节点平台在线更换；
20、支持查看节点发送与接收信号传输速率，查看节点 CPU 使用率，并生成</t>
  </si>
  <si>
    <t>第 50 页  共 370 页</t>
  </si>
  <si>
    <t>图表直观展示；
21、支持通过平台对节点中控进行远程配置；
22、支持通过平台实时查看节点接口状态，异常情况显示告警</t>
  </si>
  <si>
    <t>第 51 页  共 370 页</t>
  </si>
  <si>
    <t>030505006028</t>
  </si>
  <si>
    <t>物联电源管理中心</t>
  </si>
  <si>
    <t>智慧系统管理平台：
1、支持APP和PC端远程实时管理检测控制系统内设备；
2、监测系统设备工作电压、电流、功率、温度等实时工作状态；
3、实时接收系统设备异常告警并自动分析告警原因，自动生成报警日志上传云端保存；
4、可为系统内每台设备单独设置电流、电流、温度断电阈值，超过阈值自动关闭该设备；
5、统计管理系统设备运行时长、用电量以及设备总功率；
6、远程控制系统设备开关、修改电气设置；
7、支持系统多场景设置参数状态保存及调用；
8、移动端APP软件和PC端软件具备计算机软件著作权登记证书。
智慧电源管理中心：
1、总输出最大带载支持≥48kW；≥12路输出，每路带载≥4kW，≥20A；
2、≥12路20A液压电磁式断路器，提供过载，短路保护；
3、每路输出通道在手机端和电脑远程实时监控电流、电压、功率、温度，开关状态，运行时长、三相平衡监测，异常告警，显示告警原因，自动上传报警日志；
4、支持云平台控制每路通断，支持监测三相电压、电流、功率、温度和设备的运行时长等</t>
  </si>
  <si>
    <t>第 52 页  共 370 页</t>
  </si>
  <si>
    <t>030505001080</t>
  </si>
  <si>
    <t>合唱话筒</t>
  </si>
  <si>
    <t>1、采用高精度的喷涂工艺，外观精致，结构简洁牢固；
2、严格声学测试、频响、指向性、灵敏度等指标具有很好的一致性；
3、具有高通和衰减功能的电子线路提供平滑的频率响应；
4、采用射频干扰(RTF)屏蔽技术，提供杰出的防止射频干扰能力，避免射频干扰。
5、频率响应：  20Hz-20KHz
6、灵敏度：-39dB±3 dB（@1KHz，0 dB=1v/Pa）
7、指向性： 超心型
8、最大声压级： 128 dB (@THD≤0.5%,1KHz)
9、输出阻抗：100Ω
10、灵敏度衰减开关：0dB/-10dB
11、低切衰减开关：-6dB@100Hz
12、幻象供电：12V-48V(4mA)
13、等效噪声级：10dBA</t>
  </si>
  <si>
    <t>第 53 页  共 370 页</t>
  </si>
  <si>
    <t>030505007008</t>
  </si>
  <si>
    <t>AI话筒前级管理器（10进2出）</t>
  </si>
  <si>
    <t>1、内置32位DSP软件算法，可获得6dB的增益最高达12dB。
2、带液晶显示屏可直观显示当时音频的频谱与工作状态
3、≥十路卡侬口输入,每路麦克风独立幻像48V开关
4、前置麦克风输出总音量调节，每路麦克风独立增益调节
5、MUSIC输入RCA口，AUX输入RCA口，AUX输出RCA口
6、独具录播音频RCA输出口，输入灵敏度-32dB~-56dB
7、两路OUTPUT音频输出，OUTPUT输出音调前置调节
8、采样频率:48KHz，频率响应:125Hz~15KHz
9、失真: ＜0.1% @ 1KHz，信噪比:＞90dB</t>
  </si>
  <si>
    <t>030505003056</t>
  </si>
  <si>
    <t>大合唱话筒升降器</t>
  </si>
  <si>
    <t>行程≥8米
功耗≤40W（待机≤0.5W）
电机德昌汽车电机（直流）
定位方式电子定位（带双重保护）
精度伸缩5mm ，左右偏转 ±1°
遥控距离50米（空旷）
调节范围角度可调±10°，丝杆上下可调 
控制接口：无线遥控，按键、RS232
输入电压：100-240V~50/60Hz</t>
  </si>
  <si>
    <t>第 54 页  共 370 页</t>
  </si>
  <si>
    <t>030505001081</t>
  </si>
  <si>
    <t>物联无线话筒终端</t>
  </si>
  <si>
    <t>1、≥1路RJ45接口连接互联网，通过TCP/IP协议可对接到物联网平台，进行多频段设备集中控制、状态显示、设备名称自定义、无干扰频率一键部署等；
2、支持通过PC、平板客户端软件对多频段设备进行集中管控，自定义设备名称、通道名称、自定义排序，无干扰频率一键下发至在线设备，并支持设备加减锁、通道静音控制、接收模式选择、预设群组和通道选择、自定义频率、输出音量设置、静噪设置等，并支持通道射频、音频、发射器电量等实时监测；
3、PC、平板客户端软件适配windows、安卓、鸿蒙等常用系统；将频谱测试与无线传输系统高效结合和互动，图形化实时监测当前环境射频详情，并自动筛选不受干扰的频点，实现无线系统的稳定运行；
4、使用EIA标准金属机箱，采用天线分集式接收线路、CPU控制选讯+导频识别功能，理想使用距离可达80米以上；
5、频率调节采用无互调干扰群组预设、用户自定义调节等方式，单机≥2000个频率可供客户调节；
6、4.6寸LCD显示器可实时显示群组、频率、电池电量、静音位准、电子音量等信息；
7、各通道支持SQ(降噪)六档独立调节；
8、接收机内置开关电源，由AC 220V市电直接供</t>
  </si>
  <si>
    <t>第 55 页  共 370 页</t>
  </si>
  <si>
    <t>电，并支持电源环出功能；
9、接收机天线座提供偏置电压，可连接有源对数周期天线提升接收距离和信号质量。并支持射频级联功能，无需天线分配器即可实现≤8套叠机使用。
10、≥具有5个XLR平衡输出、4个TNC-K天线端口、1个RJ45网口，MIC/LINE输出切换开关；
11、通道数量：四通道、接收频率范围：UHF530.000-690.000MHz（常规 530.000MHz-580.000MHz）</t>
  </si>
  <si>
    <t>030505001082</t>
  </si>
  <si>
    <t>物联领夹发射器</t>
  </si>
  <si>
    <t>1、自动对频物联话筒终端，可实现无线信号联通。
2、发射器采用动圈式、指向性：超心形、载波功率：L/H两档可调、音频增益：五档可调（-6/-3/0/3/6dB）、显示方式：TFT多色显示、电源：2×AA碱性电池、连续工作时间：约8小时（发射器为高功率）</t>
  </si>
  <si>
    <t>030505001083</t>
  </si>
  <si>
    <t>头戴夹子</t>
  </si>
  <si>
    <t>1、换能类型：电容式
2、灵敏度：-32±2dB
3、输出电阻：≤2.2KΩ
4、指向性：单指向
5、频率响应：50-20000HZ
6、工作电压：DC 2-10V
7、标准工作电压：DC4.5V
8、最低工作电压：1.0V
9、消耗电流：≤0.5mA
10、信噪比：≥58dB
11、引脚：3+、2-
12、线长：1米</t>
  </si>
  <si>
    <t>第 56 页  共 370 页</t>
  </si>
  <si>
    <t>030505001084</t>
  </si>
  <si>
    <t>第 57 页  共 370 页</t>
  </si>
  <si>
    <t>030505001085</t>
  </si>
  <si>
    <t>物联手持发射器</t>
  </si>
  <si>
    <t>030505001086</t>
  </si>
  <si>
    <t>鼓用话筒套装</t>
  </si>
  <si>
    <t>鼓用话筒套装包括3件SM57乐器、一个Beta 52A鼓式话筒、乐器配件一套。</t>
  </si>
  <si>
    <t>第 58 页  共 370 页</t>
  </si>
  <si>
    <t>030505001087</t>
  </si>
  <si>
    <t>电容话筒（乐器话筒）</t>
  </si>
  <si>
    <t>尺寸：≥Ø 20mm, L = 100mm 
接头：XLR-3 
频率响应：40 - 20000 Hz 
换能原理：pre-polarised condenser microphone 
拾音模式：super-cardioid 
自由场中的灵敏度，无负载：3 mV/Pa = - 50dB (0 dB = 1 V/Pa) 
标称阻抗：50 Ω 
最小终端阻抗：1000 Ω 
幻像供电：12 – 52 V / 3 mA 
等效噪声电平：24 dB(A) 
根据CCIR 468-3标准加权测量的等效噪声电平：35 dB 
最大声压级（被动）：139 dB/SPL</t>
  </si>
  <si>
    <t>030505001088</t>
  </si>
  <si>
    <t>人声电容话筒</t>
  </si>
  <si>
    <t>开关 On/Off 
尺寸 Ø 46 x 185 mm 
接头 XLR-3 
频率响应（话筒） 40 - 16000 Hz 
重量 无线缆: 330 g 
自由场中的灵敏度，无负载 1,8 mV/Pa 
标称阻抗 350 Ω 
最小终端阻抗 1000 Ω 
重量（不含耳机线） 330 g</t>
  </si>
  <si>
    <t>第 59 页  共 370 页</t>
  </si>
  <si>
    <t>031102002003</t>
  </si>
  <si>
    <t>有源对数周期天线</t>
  </si>
  <si>
    <t>1、适用频宽范围： 500MHz  ─ 850MHz
2、步进增益 总增益量：0 ─ 18dB ±2dB 步进量：±1dB
3、步进衰减 总衰减量：0 ─ 9dB  ±2dB 步进量：±1dB 
4、天线阻抗 :50Ω
5、天线增益：3-5dB
6、驻波比：≤2.5:1
7、接收模式(3 dB 波束宽度)：65°（垂直角）,120°(水平面）
8、连接插座 :TNC母座×1
9、电流消耗 :约60mA/DC 8V
10、电源 :TNC母座须提供偏压电源DC 6—10V</t>
  </si>
  <si>
    <t>第 60 页  共 370 页</t>
  </si>
  <si>
    <t>030505003057</t>
  </si>
  <si>
    <t>智慧语音管理主机</t>
  </si>
  <si>
    <t>1、支持有线/无线单元混用，可实现有线、无线终端共用视像跟踪功能；
2、具有双机热备份功能，密码保护功能，支持热插拔，支持系统备份连接；
3、具有≥4.3寸全贴合触控屏,支持触摸设置≥50项功能参数调节，图形化人机操作界面，具有待机显示功能；
4、具有终端编号功能，采用ID寻址方式，可对终端自定义ID编号；
5、具有终端身份设置功能，任意终端均可设置为主席、代表、VIP身份，VIP终端不受主席优先和会议模式控制；
6、具有终端灯环设置功能，终端指示灯环可由主控机统一开启或关闭；
7、具有自由模式、轮替模式、限制模式、申请模式、计时模式、声控模式、PTT模式、VIP模式等会议模式；
8、支持正计时、倒计时发言管理，支持终端时钟显示开关设置，万年历时间同步设置；
9、支持有线终端自由模式时发言人数不受限制，轮替、限制模式发言人数可设定1-9人；
10、支持无线终端同时发言人数到25只，主席数量不受限制；
11、限制模式，支持队列排队发言功能开关；
12、系统具有≥32级电子音量调节，≥15级系统高频、低频损耗补偿调节功能；
13、支持对任意终端多级增益、监听音量、EQ调</t>
  </si>
  <si>
    <t>第 61 页  共 370 页</t>
  </si>
  <si>
    <t>节，一键恢复出厂参数设置；
14、支持视像跟踪功能，支持RS-232/RS-422/RS-485,支持PELCO-D/VISCA控制协议；
15、具有≥4路HDMI高清输入接口、≥4路HDMI高清输出接口，可实现高清信号无缝自动切换输出，也可设置为无缝切换矩阵控制使用；
16、支持高清矩阵自定义设置功能，信号切换、输出设置、EDID设置，最高分辨率3840x2160@30Hz，断电记忆功能、支持中控控制；
17、具有签到、表决、选举、评议、服务呼叫功能；
18、具有角色分离输出功能，终端根据ID号独立标记输出，支持通过语音转写设备对接实现角色分离；
19、具有3.5mm监听接口，监听音量可调，支持Dante、光纤、同轴音频输出；
20、具有≥4路8P-DIN单元接口、≥4路RJ45网口单元接口；
21、具有≥3路RS232、≥1路RS485/RS422、≥1路WEB网页控制网口、≥1路网络控制接口；
22、具有≥2路48V模拟音频输入接口、≥4路RCA音频输入接口、≥4路RCA音频输出接口、≥1路XLR音频输出接口、≥1路3.5mm监听接口、≥1路6.35mm无线独立音频输出接口、</t>
  </si>
  <si>
    <t>第 62 页  共 370 页</t>
  </si>
  <si>
    <t>≥1路USB录音接口；
23、具有1路数字网络扩展接口，可外接无线接收盒实现有线无线混用系统，网线连接，集音频、控制数据和电源供电传输；
24、支持TCP/IP远程物联控制，查看话筒在线状态、正在发言列表、申请终端列表、当前会议模式限制人数等，可设定会议模式、摄像控制、话筒开关及系统主机IP设置等；
25、具有网络控制接口，实现PC软件参数设置、线路检测、会议全周期管理；
26、具有消防报警连动触发接口，提供火灾报警信息等；
27、供电：AC220V-240V 50Hz-60Hz 、音频延时≤4ms、频率响应：20Hz-20KHz、底噪：≤-95dBV（A)、综合失真度（THDN）≤0.2%。</t>
  </si>
  <si>
    <t>第 63 页  共 370 页</t>
  </si>
  <si>
    <t>030505003058</t>
  </si>
  <si>
    <t>网络扩展交互机</t>
  </si>
  <si>
    <t>1、支持壁挂安装，支持热插拔功能；
2、具有扩展控制网口，可进行远程控制及远程协助；
3、具有≥1路数字音频网络交互接口，可连接会议主控机，通过一条网线集音频、控制数据传输一起，可实现终端控制、同步开关机与以及会议模式管理等；
4、支持8芯线缆和网线连接，支持手拉手连接方式、环形回路备份连接方式；
5、具有≥4路8P-DIN终端接口、≥4路RJ45网口终端接口；
6、频率响应：20Hz-20KHz；
7、信噪比：＞70dB；
8、综合失真度（THDN）≤0.5%；
9、支持AC220V-240V 50Hz-60Hz供电。</t>
  </si>
  <si>
    <t>030505001089</t>
  </si>
  <si>
    <t>阵列麦克风</t>
  </si>
  <si>
    <t>拾音距离:5M，拾音范围 360采样率:48khz频响:100hz~22khz功率:220w</t>
  </si>
  <si>
    <t>030501003017</t>
  </si>
  <si>
    <t>管理工作站（含显示器）</t>
  </si>
  <si>
    <t>1.CPU：十核十六线程处理器，不低于2.9GHz主频，三级缓存：≥20MB
2.内存：≥32GB DDR4
3.硬盘：≥256GB SSD 
4、独立显卡配置：显存≥12GB GDDR6
5.接口：≥8个USB接口，1对耳机输入输出，1个VGA接口，1个COM（串口），1个HDMI接口,1个千兆网口</t>
  </si>
  <si>
    <t>030505016032</t>
  </si>
  <si>
    <t>23.8吋液晶显示器</t>
  </si>
  <si>
    <t>液晶显示器，≥23.8吋,HDMI接口：≥1个，分辨率：≥1920*1080P,刷新率：≥75Hz。</t>
  </si>
  <si>
    <t>第 64 页  共 370 页</t>
  </si>
  <si>
    <t>030506012016</t>
  </si>
  <si>
    <t>4K高清视频分屏器</t>
  </si>
  <si>
    <t>支持3840*2160@60Hz高清画质，HDMI输入接口≥1个、输出数量≥2个</t>
  </si>
  <si>
    <t>030505003059</t>
  </si>
  <si>
    <t>双屏显示器支架</t>
  </si>
  <si>
    <t>立柱式双屏显示器支架，适配尺寸：23.5-32吋，手动调整，最大承重：≥9.9kg；</t>
  </si>
  <si>
    <t>080502001010</t>
  </si>
  <si>
    <t>42U豪华服务器机柜</t>
  </si>
  <si>
    <t>42U豪华服务器机柜（规格尺寸：2000*1000*600mm）</t>
  </si>
  <si>
    <t>030502010003</t>
  </si>
  <si>
    <t>多媒体桌插信息盒</t>
  </si>
  <si>
    <t>4个舞台返听各一个，一个立式讲台一个，记录员位置一个</t>
  </si>
  <si>
    <t>030412004132</t>
  </si>
  <si>
    <t>专业护套音响线EVJV3×6.0mm²</t>
  </si>
  <si>
    <t>030412004133</t>
  </si>
  <si>
    <t>专业护套音响线EVJV2×2.5mm²</t>
  </si>
  <si>
    <t>2×140/0.145mm（2×2.5mm²）</t>
  </si>
  <si>
    <t>030412004134</t>
  </si>
  <si>
    <t>专业护套音响线EVJV2×4mm²</t>
  </si>
  <si>
    <t>2×231/0.145mm（2×4mm²）</t>
  </si>
  <si>
    <t>030412004135</t>
  </si>
  <si>
    <t>工程信号线</t>
  </si>
  <si>
    <t>2×40芯（0.26）,128编</t>
  </si>
  <si>
    <t>030502003061</t>
  </si>
  <si>
    <t>030412004136</t>
  </si>
  <si>
    <t>HDMI无损高清线缆</t>
  </si>
  <si>
    <t>HDMI无损高清线缆4K</t>
  </si>
  <si>
    <t>030505003060</t>
  </si>
  <si>
    <t>线阵吊挂件</t>
  </si>
  <si>
    <t>含吊架1个、卸扣4个</t>
  </si>
  <si>
    <t>030505003061</t>
  </si>
  <si>
    <t>专业音响插头</t>
  </si>
  <si>
    <t>专业直插头</t>
  </si>
  <si>
    <t>030502010004</t>
  </si>
  <si>
    <t>地插多媒体信息盒</t>
  </si>
  <si>
    <t>HDMI接口、八芯接口、网线接口、电源接口</t>
  </si>
  <si>
    <t>030502002002</t>
  </si>
  <si>
    <t>多功能地插</t>
  </si>
  <si>
    <t>6孔位铜地插，搭配卡侬，音箱模块</t>
  </si>
  <si>
    <t>030502007021</t>
  </si>
  <si>
    <t>音频跳线</t>
  </si>
  <si>
    <t>031301004467</t>
  </si>
  <si>
    <t>音箱臂架</t>
  </si>
  <si>
    <t>专业配套，承重30kg。</t>
  </si>
  <si>
    <t>030505003062</t>
  </si>
  <si>
    <t>立式话筒架（长）</t>
  </si>
  <si>
    <t>高度 1000-1700 mm
横杆长度≥800 mm</t>
  </si>
  <si>
    <t>030505003063</t>
  </si>
  <si>
    <t>乐谱支架</t>
  </si>
  <si>
    <t>高度 940-1420 mm
面板尺寸≥475(W)×345(D) mm</t>
  </si>
  <si>
    <t>第 65 页  共 370 页</t>
  </si>
  <si>
    <t>030505003064</t>
  </si>
  <si>
    <t>键盘支架</t>
  </si>
  <si>
    <t>撑开高度 1245
可调高度 上层 900-1100mm
下层 680-880mm
底部撑开尺寸 550x900mm
载重 上层 20kg
下层 40kg</t>
  </si>
  <si>
    <t>030104007004</t>
  </si>
  <si>
    <t>手动葫芦</t>
  </si>
  <si>
    <t>9米行程，承重1T。</t>
  </si>
  <si>
    <t>030104007005</t>
  </si>
  <si>
    <t>音箱悬吊钢丝</t>
  </si>
  <si>
    <t>音箱悬吊钢丝绳</t>
  </si>
  <si>
    <t>030409001010</t>
  </si>
  <si>
    <t>电力电缆YJV3×25+1×16mm²</t>
  </si>
  <si>
    <t>YJV-0.6/1KV-3×25+1×16mm2（从变配电室至屏体）</t>
  </si>
  <si>
    <t>030412001111</t>
  </si>
  <si>
    <t>4K高清录直播</t>
  </si>
  <si>
    <t>第 66 页  共 370 页</t>
  </si>
  <si>
    <t>030501019018</t>
  </si>
  <si>
    <t>4K录直播服务器</t>
  </si>
  <si>
    <t>1、19英寸标准机架式1U机箱，嵌入式架构设计，采用纯国产DSP编解码芯片，无风扇设计。
2、主机集音视频编码、视频矩阵、音频矩阵、本地直播、推流直播、广播直播、录制、控制、存储等功能于一体。
3、为方便本地化控制和管理，主机前面板具有不小于1.7寸液晶显示屏、POWER、REC、LIVE等状态显示灯。
4、前面板液晶显示屏可显示主机IP地址、可用磁盘空间、录制直播状态等信息，面板具有开始录制、停止录制、开始直播、停止直播、下载、取消等按键，通过按键和显示屏实现录播管理、下载视频至移动存储设备。
5、主机具备导播切换台功能，通过显示器和鼠标键盘可实现多机位画面导播切换输出。
6、主机内置≥4路4KHDMI输入，支持≥4路网络流rtsp信号接入，支持主流品牌监控摄像机接入，支持接入信号分辨率和帧率显示，支持≥4路通道和导播PGM共5路视频同时录制，录制码流支持512kbps~20Mbps带宽，录制分辨率支持4K、1080P、720P、4CIF等。
7、主机具备≥2路高清HDMI输出口和≥1路VGA输出口，支持1路4K矩阵输出电影模式画面、HDMI和VGA输出导播管理GUI界面。
8、主机具有≥8路音频输入，≥2路3.5mm音视输</t>
  </si>
  <si>
    <t>第 67 页  共 370 页</t>
  </si>
  <si>
    <t>出，音频输入接口≥4路HDMI内嵌音频和≥4路3.5mm Line IN输入接口，支持音频矩阵设置，每路HDMI绑定独立音频接口实现多路会议室音视频独立录制，满足多间会议室分布式录制需求。
9、具有≥5路USB接口，其中≥1路USB3.0支持输出音视频信号至PC电脑无需安装插件即可对接腾讯会议、飞书、welink等视频会议软件，即插即用。
10、主机具备≥3路RS232串口，支持LED时钟接入、时序电源、中控控制、导播键盘、摄像机控制等。
11、主机具备≥1路10/100/1000Mbps自适应以太网口，具备单网口双IP功能，支持内外网隔离。，
12、主机具备一键广播功能，支持不低于120路终端同时接收直播信号，支持手动和定时直播推送功能，直接推送音视频直播信号至各分会场PC终端，分会场无需输入主机IP、流地址等任何信息即可一键观看，支持分组推送功能，将直播画面推送到指定分组，支持直播断线重连。
13、主机内置流媒体服务器，本机可支持50路并发直播、点播观看，支持手机扫码观看，支持单独扫码观看PPT页面以及其他资源通道画面，本机提供不少于6路直播推送rtmp码流。
14、主机支持5路rtsp流信号，支持机顶盒等设备</t>
  </si>
  <si>
    <t>第 68 页  共 370 页</t>
  </si>
  <si>
    <t>拉取主机rtsp流实现无延迟直播观看。
15、主机直播推送rtmp信号至资源管理平台或第三方直播平台实现万人直播。
16、主机支持在线语音转写，可将转写字幕自动叠加至直播和录制画面中。
17、主机内置10点互动MCU，支持1V9远程视频会议或互动，支持标准ITU Sip协议连接至sip服务器。
18、主机提供远程导播管理APP，支持多分屏设置、直播、录制管理、画面预览和导播切换等功能。</t>
  </si>
  <si>
    <t>第 69 页  共 370 页</t>
  </si>
  <si>
    <t>040205019011</t>
  </si>
  <si>
    <t>4K高清AI摄像机（暂估）</t>
  </si>
  <si>
    <t>1、全功能USB Type-C接口，兼容USB3.0和USB2.0，支持音频，支持编码输出，支持UVC v1.1~1.5协议。
2、采用全新一代 1/2.5英寸、最大842万像素的高品质UHD CMOS传感器，可实现4K (3840x2160) 超高分辨率的优质图像。并且向下兼容1080P、720P等多种分辨率。
3、支持HDMI1.4b规格，可直接输出无压缩4K原始视频。
4、独家定制高品质真800万超高解析度的超广角镜头，水平视场角可达71°，光学变焦达到12倍，并支持16倍数字变焦。
5、超高性噪比的全新CMOS图像传感器可有效降低在低照度情况下的图像噪声，同时应用2D和3D降噪算法，大幅降低了图像噪声，即便是超低照度情况下，依然保持画面干净清晰，图像信噪比高达55dB以上。
6、多种控制方式，使用RS232（RS485可选）串口、网络以及USB，对摄像机进行控制。
7、输出H.264码流支持Slice和SVC编码模式，适应高端USB会议视频应用。
8、同时支持两路码流输出 (YUY2、MJPEG、H.264任两路)，减轻主机编解码压力。
9、支持HMDI、USB3.0、网络接口可同时输出4K视频。
10、12V电源适配器供电</t>
  </si>
  <si>
    <t>031301004468</t>
  </si>
  <si>
    <t>摄像机立式支架</t>
  </si>
  <si>
    <t>专业配套，优质钢材支架。</t>
  </si>
  <si>
    <t>第 70 页  共 370 页</t>
  </si>
  <si>
    <t>030505007009</t>
  </si>
  <si>
    <t>4K网传延长器</t>
  </si>
  <si>
    <t>HDMI2.0延长器网线转高清120米4K60HZ HDMI网传音频分离</t>
  </si>
  <si>
    <t>舞台灯光</t>
  </si>
  <si>
    <t>030413002007</t>
  </si>
  <si>
    <t>高效变焦成像聚光灯</t>
  </si>
  <si>
    <t>1、颜色：冷白或暖白  
2、寿命：约50000小时
3、显指：≥95
4、透镜角度：15-50°
5、调光：16BT线性调光0～100%
6、频闪：0～25/秒
7、额定电压：AC100/240V, 50/60Hz
8、额定功率：300W  
9、最佳投射距离：4-30米
10、环境温度：-25℃～40℃
11、散热系统: 静音风扇散热结合铜制热管
12、温度监控：内置温度保护传感器,通过自动调节灯具功率来进行过温保护，显示面板实时查看灯具工作温度。
13、防护等级：IP20
14、操作模式：DMX模式，主从模式
15、DMX通道：2通道
16、材质：铝合金+冷轧板+有机玻璃</t>
  </si>
  <si>
    <t>第 71 页  共 370 页</t>
  </si>
  <si>
    <t>030413002008</t>
  </si>
  <si>
    <t>LED影视灯</t>
  </si>
  <si>
    <t>1、电源：AC100-240V,50/60Hz
2、功率：≥180W
3、光源：54颗*3W LED灯珠（R：12.G：18.B：18.W：6）
4、透镜角度：25°（15°/45°/60°可选）
5、通道：7CH
6、控制模式：DMX512控制操作、主从机模式、单机模式
7、颜色：连续的红绿蓝和白色的颜色转换，RGBW无限混色彩虹效果，可调速
8、调光：0—100%线性调光
9、显示：LED数码管按键拨码
10、频闪：电子频闪1-25次/秒
11、散热：通过优质压铸铝散热片对流冷却,智能静音风机辅助散热
12、防护等级：IP20</t>
  </si>
  <si>
    <t>第 72 页  共 370 页</t>
  </si>
  <si>
    <t>030413002009</t>
  </si>
  <si>
    <t>天使眼多功能灯</t>
  </si>
  <si>
    <t>1、电源电压：AC100V-240V，50/60Hz
2、额定功率：≥250W 
3、光源：支持16颗10W四合一LED灯珠+192颗白光5050灯珠
4、光学透镜：白色座高光效25度透镜（可选8/15/45度）
5、柔光角度：120度
6、通道：9CH
7、控制模式：DMX-512控制操作、主从机模式、单机模式，8种内置效果可以通过DMX控台和已制定程序选择使用
8、颜色：连续的红绿蓝和白色的颜色转换，RGBW无限混色彩虹效果，可调速
9、调光：0—100%
10、显示：液晶显示带四按键
11、频闪：电子频闪1-25fps/秒，随机频闪，按顺序跳动，变速频闪（从慢到快），混合频闪（频闪+底色、频闪+渐变）
12、散热：通过优质散热片对流冷却,智能静音风扇辅助散热
13、防护等级：IP20</t>
  </si>
  <si>
    <t>第 73 页  共 370 页</t>
  </si>
  <si>
    <t>030413002010</t>
  </si>
  <si>
    <t>350W三合一电脑摇头灯</t>
  </si>
  <si>
    <t>1、电源：AC100V-240V，50/60Hz
2、功率：≥350W
3、光源：280W灯泡
4、色温：8000K
5、灯泡寿命：1500H
6、颜色：1个色片盘：14色片+白光，任意半色效果，带双向旋转的彩虹效果
7、图案：1 个固定图案盘：13 个图案片+白圆，带图案抖动和图案任意定位功能
8、棱镜：双棱镜盘。旋转十六面棱镜再加一个蜂窝棱镜、棱镜角度24度，棱镜可单独控制旋转，棱镜可双向旋转
9、效果：雾化片，外加一个七彩片
10、镜头：高精密高温玻璃组合镜头
11、光束角度：2.5°
12、调焦：0-100％线性聚焦
13、调光：0-100％线性调节
15、频闪：双片式机械频闪（1-15次／秒）
14、扫描角度：X：540° Y：270° 16bit/8bit控制，双传感器定位，带自动纠错功能
15、显示：上电就可以进入菜单设地址码和进行其他设置.中、英文两种语言可随意切换，字体可倒转180°显示，无触屏操作方式，方便倒挂，带灯泡寿命到期灯泡更改提示功能，内部传感器信息显示、可手动控制光斑校正、复位等功能，显示灯具、灯泡使用时间
16、控制方式：国际标准</t>
  </si>
  <si>
    <t>第 74 页  共 370 页</t>
  </si>
  <si>
    <t>DMX512信号、声控
17、通道数量：16CH
18、其他功能：电子点泡、远程控制开关灯泡
19、防护等级：IP20</t>
  </si>
  <si>
    <t>第 75 页  共 370 页</t>
  </si>
  <si>
    <t>030413002011</t>
  </si>
  <si>
    <t>650W电脑图案灯</t>
  </si>
  <si>
    <t>1、电源：AC90-264V, 50/60Hz 
2、功率：≥650W(90V) 
3、光源：飞利浦MSD Silver 380W 
4、色温：7650K 
5、光源寿命：≥1500 小时 
6、扫描：水平扫描:540°（16bit 精度扫描） 
垂直扫描:270°（16bit 精度扫描） 具有自动纠错的复位功能 
7、颜色系统：1 个色片盘13 个色片+白光，任意半色效果，带双向旋转的彩虹效果. 
8、图案系统：1个固定图案盘,11种图案+白圆，带图案抖动和图案任意定位功能.
1个旋转图案盘：7个图案片+白圆，带图案抖动和图案任意定位功能
9、棱镜：2 个棱镜盘( 2 个棱镜) 盘一：8 棱镜. 盘二：16 蜂窝棱镜.；2 个棱镜盘可以叠加使用，创造出无限动感，无限的光束效果.
 缩放角度：5-42°（图案模式）；2.6-21度（光束模式）；30-48°（染色模式）
11、雾化系统：独立雾化柔光效果. 
12、调光：0-100%线性调光. 
13、频闪：最高可达 25Hz,可以选择随机频闪或脉冲频闪. 
14、防护等级：IP20 
15、工作环境：-10℃- 45℃ 
16、显示屏：带USB插口，无需上电就可以进入菜单</t>
  </si>
  <si>
    <t>第 76 页  共 370 页</t>
  </si>
  <si>
    <t>设地址码和进行其他设置.中、英文两种语言可随意切换，字体可倒转 180°显示，无触屏操作方式，方便倒挂. 
17、复位检测：在无 DMX 信号状态下，可以选择手动检测以及自动检测，方便检查维修. 
18、软件：9个内置程序可供选择、通过DMX数据线升级、可从控台完成更改 DMX 地址码，遥控开关灯泡，机器复位等功能 、显示灯具和光源使用时间 
19、通道模式: 24/18 个国际标准通道 
20、控制：高温自动保护、标准 DMX512 协议、、RDM 功能</t>
  </si>
  <si>
    <t>第 77 页  共 370 页</t>
  </si>
  <si>
    <t>030404013011</t>
  </si>
  <si>
    <t>物联网灯光控制台</t>
  </si>
  <si>
    <t>1、基于Linux定制开发的全中文操作系统
2、≥2048个DMX通道，提供≥4个光电隔离DMX512输出端口，Art-Net网络扩展口可扩展4096个通道
3、具有RDM双向通信协议
4、具有无线或有线控制功能，可在手机或平板软件及墙板远程控制，平板或手机 APP 支持节目，场景，视频，音乐，图片，定时等的控制，且在平板上可以控制控台关机。
5、10个回放推杆、10个屏幕按键执行器
6、内置UPS电源，断电可使用60分钟
7、通过物联网平台可远程实时调用≥50个场景，并可实时同步场景状态、场景名称等信息；本地可储存2700个场景，每个多步可储存无限制个单步
8、可控制800个灯具，可存储200个灯具组
9、素材分为十五个类别，每一类可储存200个素材。共可储存3000个素材
10、可储存400个节目
11、内置音乐播放器，支持自由导入音乐文件到调光台，根据音乐生成音频波形图，轻松实现一键灯光秀
12、灯具每个属性可设置独立时间和曲线运算，有43种曲线形式
13、内置图形可自由设置、有60个固定图形
14、具有6种扇形模式，可通过技巧对话框修改扇形效果
15、特殊对话框，可通过颜色板，颜色推子或色彩预置，快速调用颜色</t>
  </si>
  <si>
    <t>第 78 页  共 370 页</t>
  </si>
  <si>
    <t>16、布局功能，模拟现场布局排放，促使操控灯具更加精准便捷
17、可自定义菜单栏名称，添加删除菜单窗口或调用多个窗口在一个画面操作，提高操控效率
18、段落运算法，可针对属性，时间，图形等，随心所欲分段运行
19、配接完灯具可直接更改地址码和线路以及更改灯具键的位置
20、控台所有演出文件，灯库，音乐可备份外部U盘
21、具备自动保存功能，可随时放心关机
22、可通过物联网平台远程设置控台开机密码，也可线下设置锁屏密码，进一步保护控台数据和操作
23、灯组，素材，场景等可自定义命名或涂鸦，便于查找调用
24、使用XML格式灯库。灯库编辑器操作简单，可直接在控台上编写也可在电脑上编写拷入控台
25、灯库可添加段集，快速选择属性特征
26、具有有线ART-Net功能（灯光模拟器），可用作练习和模拟编程
27、灯光秀或场景可设置开机自动运行或循环播放
28、具有多种UDP协议控制
29、intel CPU, 128G金士顿固态硬盘，4G内存
30、1块11.6寸高清电容触摸屏
31、≥4路光电隔离DMX接口，≥6路USB接口，≥1路高保真音频输出口，≥1路高品质麦克风输入口，≥1路HDMI接口，≥1路VGA接</t>
  </si>
  <si>
    <t>第 79 页  共 370 页</t>
  </si>
  <si>
    <t>口，≥1路DC电源口，≥1路PowerCon接口，≥1路Artnet接口。
32、具有连接物联平台，手机、平板、PC通过物联平台可远程跨网段实时查看设备运行状态，并可以查看设备通电状态、电池余量、设备空闲状态、锁定状态等信息。
33、具有将设备接入物联平台可视化拓扑图系统的功能，直观展示控台与放大器、灯具、供电设备之间链路与网络系统架构，异常链路显示断联并告警
34、1个高品质麦克风输入口；1个高保真音频输出口</t>
  </si>
  <si>
    <t>第 80 页  共 370 页</t>
  </si>
  <si>
    <t>030504016002</t>
  </si>
  <si>
    <t>物联信号终端</t>
  </si>
  <si>
    <t>1、电源：AC100V-240V,50/60Hz
2、物理接口：DMX512接口*9，Artnet接口*1
3、功能：输入输出光电隔离，信号放大整形功能。Artnet信号与DMX512信号双向转换，进一步提高信号有效传输距离
4、产品特点：保护灯光控制台DMX512输出接口，故障现场隔离，提高数字式灯光控制系统的安全可靠性
5、支持双向网络信号，及DMX512数字信号编解码，任意设置≥4096个DMX输入或输出光路通道 
6、支持多设备网络级联，可实现任意单台设备可自动转发信号至所有网络级联设备
7、支持连接物联平台，手机、平板、PC通过物联平台可远程跨网段实时查看通道开关情况，并可通过物联平台实时调整工作模式。
8、可在物联平台上为设备绑定一个指定的使用场景，可以在平台上发现所有已开机并接入网络的设备；
9、设备接入物联网平台，支持将设备绑定至任意会议室场景，并生成可视化集中控制界面进行系统管控；</t>
  </si>
  <si>
    <t>第 81 页  共 370 页</t>
  </si>
  <si>
    <t>030505006029</t>
  </si>
  <si>
    <t>第 82 页  共 370 页</t>
  </si>
  <si>
    <t>030413002012</t>
  </si>
  <si>
    <t>550W高效追光灯</t>
  </si>
  <si>
    <t>1、电源：AC100-240V，50-60Hz
2、功率：≥550W
3、光源：470W灯泡
4、色温：7500K，6500K，4500k，3200K
5、光束角：5-9°
6、控制方式：手动控制面板，支持DMX-512远程控制
7、DMX通道：4CH8、调焦：电子调焦
9、调光器：双片调光
10、光圈：线性放大和缩小
11、防护等级：IP20</t>
  </si>
  <si>
    <t>030505003065</t>
  </si>
  <si>
    <t>油性薄雾机</t>
  </si>
  <si>
    <t>1、电源：AC220V-240V,50/60Hz
2、功率：≥600W
3、输 出 量：≥3000立方尺/分钟
4、耗 油 量：25小时/升
5、最大油桶容量：3.6升
6、DMX 通道：2通道（1烟雾输出，2风扇）
7、内置控制器：LCD定时控制器</t>
  </si>
  <si>
    <t>030505003066</t>
  </si>
  <si>
    <t>专业薄雾油</t>
  </si>
  <si>
    <t>1、规格：6瓶/箱，1L/瓶
2、配用机型：雾化机和空气压缩原理型雾机</t>
  </si>
  <si>
    <t>080702003005</t>
  </si>
  <si>
    <t>固定灯光吊杆杆体</t>
  </si>
  <si>
    <t>吊杆；￠50双管桁架结构，分上、下两层，中间采用40*20方管连接，防锈底漆、黑色面漆(5顶光、1面光、2侧光、4道耳光。）</t>
  </si>
  <si>
    <t>080502001011</t>
  </si>
  <si>
    <t>42U豪华服务机柜（规格尺寸：2000*1000*600mm）</t>
  </si>
  <si>
    <t>030412004137</t>
  </si>
  <si>
    <t>工程护套电源线</t>
  </si>
  <si>
    <t>RVF 3×2.5mm²  导体49/0.245mm</t>
  </si>
  <si>
    <t>030412004138</t>
  </si>
  <si>
    <t>030502003062</t>
  </si>
  <si>
    <t>030412001137</t>
  </si>
  <si>
    <t>舞台机械幕布</t>
  </si>
  <si>
    <t>第 83 页  共 370 页</t>
  </si>
  <si>
    <t>030501003018</t>
  </si>
  <si>
    <t>变频调速拉幕机</t>
  </si>
  <si>
    <t>拉幕机最大牵引力：800N；对开额定速度：0.01～1.0m/s（单边）变频调速；单开行程：14m（单边行程） ；功率: 1.5Kw   380v  ；重复定位精度：对开：≤±10mm；运行噪音：≤45dB；重迭部分长度：〉2m（大幕）。</t>
  </si>
  <si>
    <t>080702003006</t>
  </si>
  <si>
    <t>大幕/底幕幕布轨道</t>
  </si>
  <si>
    <t>1.名称:对开导轨
2.规格:40*40角钢+100槽钢                     
3.尺寸：轨道20m，单边对开10m，</t>
  </si>
  <si>
    <t>080702003007</t>
  </si>
  <si>
    <t>固定幕布吊杆杆体</t>
  </si>
  <si>
    <t>吊杆；￠50双管桁架结构，分上、下两层，中间采用40*20方管连接，黑色面漆(前沿幕1道，竖条幕2道，横竖幕1道）</t>
  </si>
  <si>
    <t>080207012002</t>
  </si>
  <si>
    <t>轨道滑轮组系统</t>
  </si>
  <si>
    <t>大幕、底幕滑轮对开系统。</t>
  </si>
  <si>
    <t>080207009002</t>
  </si>
  <si>
    <t>钢丝绳</t>
  </si>
  <si>
    <t>1.选用φ5.1mm符合GB/T8918-2006重要用途钢丝绳规定的无油镀锌航空钢丝绳；
2.钢丝绳结构型式：6×19+FC线接触纤维芯钢丝绳；
3.钢丝绳强度：1770Mpa，符合WH/T28-2007《舞台机械 台上设备安全》规范规定的钢丝绳强度不应低于1570Mpa，不宜高于1970Mpa的规定；
4.钢丝绳的安全系数：10；均符合符合WH/T28-2007《舞台机械 台上设备安全》规范关于钢丝绳的安全系数必须等于或大于10的规定。</t>
  </si>
  <si>
    <t>第 84 页  共 370 页</t>
  </si>
  <si>
    <t>030404013012</t>
  </si>
  <si>
    <t>舞台机械控制台</t>
  </si>
  <si>
    <t>点控：可在控制台上分别点动控制吊杆上行和下行；具有上下限位保护功能；具有极限保护功能；具有缺相和相序保护功能，强弱电分体式控制等</t>
  </si>
  <si>
    <t>030412004139</t>
  </si>
  <si>
    <t>电源线RVV3*1.5</t>
  </si>
  <si>
    <t>RVV3×1.5平方</t>
  </si>
  <si>
    <t>030412004140</t>
  </si>
  <si>
    <t>控制线RVV3*0.5</t>
  </si>
  <si>
    <t>RVV3×0.5平方</t>
  </si>
  <si>
    <t>030405003002</t>
  </si>
  <si>
    <t>限位开关</t>
  </si>
  <si>
    <t>开关类型：常开结构类型：直动式额定电流：20（A）A额定电压：380/220（V）V超行程：行程工作行程：控制产品认证：应用范围：行车</t>
  </si>
  <si>
    <t>030505003067</t>
  </si>
  <si>
    <t>幕布挂钩（大，二幕）</t>
  </si>
  <si>
    <t>含带轴承静音挂钩，传动滑轮、限位开关等。（大幕、会议幕）</t>
  </si>
  <si>
    <t>010810001063</t>
  </si>
  <si>
    <t>前檐幕 /大幕/底幕/横条幕/侧条幕</t>
  </si>
  <si>
    <t>采用防火阻燃处理，垂直法达到防火B1级；面料无破损、烫黄、污渍，色泽一致。缝纫轨迹要均、直、牢固，缝纫接针要套正，缝到边口处必须打加针。垂直燃烧损毁长度≤150mm，续燃时间≤5s，阴燃时间≤15s，燃烧滴落物未引起脱脂棉燃烧或阴燃！针迹密度：(11～13)针/3cm。幕布整体倒顺光顺向一致。褶间距应均匀。 舞台幕布防火要求达到B1级。色牢度：2级；克重：250g/㎡；</t>
  </si>
  <si>
    <t>010810001064</t>
  </si>
  <si>
    <t>前檐幕衬里/大幕衬里/横条幕衬里/侧条幕衬里</t>
  </si>
  <si>
    <t>面料：富春纺，布料重量：200g/㎡，颜色：墨绿色，阻燃B1级</t>
  </si>
  <si>
    <t>校园网络电视台</t>
  </si>
  <si>
    <t>电视台专业设备</t>
  </si>
  <si>
    <t>第 85 页  共 370 页</t>
  </si>
  <si>
    <t>030501023050</t>
  </si>
  <si>
    <t>虚拟演播室系统</t>
  </si>
  <si>
    <t>一.整体设计
1.主机架构：为保障系统运行稳定、安全，要求录播主机采用嵌入式架构设计，非PC、服务器架构。主机为标准1U机架式设备，便于安装部署。
2.功能设计：要求主机高度集成多种功能应用，包括视频抠像、虚拟背景实时渲染、录制、预览、导播、直播等功能，无需其他色键抠像主机、直播主机配合。
3.平台对接：支持FTP文件传输协议，实现主机录制生成的视频文件自动上传致学校原有的录播视频资源管理平台归档，并实现校内直播和大规模的公网直播功能。
二.主机性能
1.视频输入输出：具备高清视频输入接口3G-SDI in≥3、HDMI in≥3；高清输出接口HDMI out≥3；采集和输出分辨率支持1080P@30fps。
2.视频编解码：支持H.264视频编解码协议，支持1080P@30fps、720P@30fps分辨率格式编解码。并要求采用MP4封装格式保证视频兼容性。
3.音频输入输出：具备数字音频输入接口Digital MIC≥2、线性音频输入接口Line in≥2；线性音频输出接口Line out≥1，耳机监听接口≥1。并采用AAC高级音频编解码算法，支持EQ均衡调节、增益调节等音频处理功能。
4.网络接入：具备RJ45网口，支持1000/100Mbps网络自适应。</t>
  </si>
  <si>
    <t>第 86 页  共 370 页</t>
  </si>
  <si>
    <t>5.存储容量：内置2T存储硬盘，支持录制文件本地保存。
6.主机控制：具备≥2路Console控制口，支持控制设备通过控制口输入控制命令。
7.外设连接：具备≥2路USB3.0接口，方便键盘、鼠标、U盘等外设设备连接使用。
8.抠像性能：支持2路摄像机蓝/绿背景信号实时同步抠像功能，无需额外增加色键抠像设备。同时支持1路以上摄像机实景信号拍摄录制。
9.外场连线性能：支持1路以上场外实景摄像机视音频信号以网络方式传送到主机，实现本地演播室与远端的远程视音频连线，可将远端画面和本地与远端的双分屏对话画面进行录制。
10.导播控制：支持接入U盘上传下载背景素材，支持接入鼠标键盘的本地导播操作。
11.要求整机使用平均无故障运行时间(MTBF)应≥200000小时。</t>
  </si>
  <si>
    <t>第 87 页  共 370 页</t>
  </si>
  <si>
    <t>030501023051</t>
  </si>
  <si>
    <t>校园电视台系统软件</t>
  </si>
  <si>
    <t>一.整体要求
1.要求配套的虚拟演播管理软件在出厂时内置于高清录播主机中。
2.控制方式：支持本地导播控制，可直接在配套虚拟演播室主机接入鼠标、键盘、显示器进行打开软件操作界面进行导播控制，保证导播具有较好的实时性和流畅性。
3.自主知识产权：要求虚拟演播管理软件具备自主知识产权。
二.节目制作模块
1.信号处理：提供不少于2路预抠像摄像机信号和1路实景拍摄摄像机信号的接入处理能力，并具备画面预览窗口，同时支持HDMI信号、远程网络信号和虚拟背景信号进行预览。
2.画面渲染节目制作：支持对接入的抠像摄像机信号进行虚拟背景叠加及实时渲染输出，完成节目制作；并要求支持静态图片、摄像机实时信号、动态视频、flash动画作为虚拟背景；
3.虚拟背景信号预览：要求支持对虚拟背景信号进行预览点播，包括图片、VGA/HDMI信号、摄像机等不同虚拟背景信号类型。
4.抠像方式：支持蓝箱和绿箱两种抠像方式，并支持抠像阈值的自定义设置。支持HDMI信号作为动态背景叠加，便于老师录制虚拟微课等应用。
5.虚实场景录制：支持抠像拍摄和实景拍摄同步进行，可实时进行虚拟场景和实景拍摄画面的切换录制。</t>
  </si>
  <si>
    <t>第 88 页  共 370 页</t>
  </si>
  <si>
    <t>6.节目效果预览：支持实时预览人物抠像与虚拟背景实时叠加渲染的效果画面。
7.预操作与输出监视：提供PVW输出前预览窗口和PGM录制监视窗口，所有预操作包括画面切换、背景切换、布局切换等操作均预先在PVW预览窗口显示。确认输出后进行录制并在PGM录制监视窗口显示。
8.虚拟大屏布局：抠像人物与HDMI信号结合营造虚拟大屏效果布局模式。支持自定义布局方式，支持多个视频图层自由叠加组合，支持叠加纯色图层，自定义布局时可自主选择拖动视频源进入布局窗口。
9.导播布局控制：支持在导播界面进行布局选择切换，选择视频抠像信号（K）与实景视频信号（V）进行布局组合，要求支持单屏、双分屏、画中画等组合模式。
10.字幕、台标：提供3种以上转场特效，支持添加LOGO台标、字幕功能。支持实时添加字幕，字幕颜色、字幕背景颜色可设，并可快速调用预设的字幕内容。
11.音频处理：支持系统接入音频的声量调节、EQ均衡、自动增益等音频处理功能。
12.录制控制：支持录制、暂停、停止等基本控制功能操作。
13.节目录制信息：要求录制过程中可实时掌握当前录制节目信息，信息显示</t>
  </si>
  <si>
    <t>第 89 页  共 370 页</t>
  </si>
  <si>
    <t>包括录制节目名称、主讲人、视频格式、录制时长、文件大小、当前主机存储余量等信息。
三.直播功能模块
1.直播控制：要求在导播界面“一键”开启/关闭直播控制，简单操作不影响本地节目制作。
2.直播分辨率：要求支持自定义直播分辨率大小，以适应不同网络环境下保持直播的流畅性。提供超清、高清、标清等多种直播分辨率可选。
3.高低码流直播：要求支持高、低双码流直播设置适应不同带宽条件下的最优直播观看需求。支持双码流直播视频质量可设置。
4.多流直播：要求支持RTMP直播推流功能，要求支持不少于3路RTMP同步推流直播，并要求可从主码流、辅码流中选择直播源进行直播，实现多流直播。
5.协议支持：要求支持支持HTTP、RTMP、RTSP多种直播视频流协议，支持TCP和UDP传输协议。
6.VLC缓冲设置：要求支持VLC缓冲设置功能，可精确到毫秒，缓冲时间阈值280~500ms可设。
四.管理模块
1.要求支持校园电视节目导播管理、系统参数管理、录制管理、网络参数管理等功能。
2.设备异常修复管理：要求支持硬盘格式化功能，并支持对设备异常断电、宕机造成的损坏视频文件</t>
  </si>
  <si>
    <t>第 90 页  共 370 页</t>
  </si>
  <si>
    <t>进行修复。
3.节目资源管理：系统需支持对录制视频按标题、主持人、时间、时长进行排序；可按照主题、主讲人进行分组展示。同时要求节目资源文件可提供下载。
4.虚拟背景图片库管理：要求支持主机虚拟背景图片库，支持导入导出背景图片，并支持实时预览。
5.系统版本管理：要求支持系统软件版本管理，包括软件版本查询，在线升级与系统授权。
6.视频上传管理：要求支持视频自动上传以及进行手动FTP上传两种上传管理方式。</t>
  </si>
  <si>
    <t>第 91 页  共 370 页</t>
  </si>
  <si>
    <t>030501023052</t>
  </si>
  <si>
    <t>视频编辑软件</t>
  </si>
  <si>
    <t>1) 为保证操作的简便，必须可通过平台启动非编系统对资源进行非编，启动后非编资源可自动上传非编系统。便于教师能够对自己已经录制好的视频进行快速编辑处理；
2) 教师能够同时导入多个视频，进行多轨道同步编辑，包括合并、剪辑等功能。支持添加视频轨道、音频轨道、图片轨道和文字轨道。实现了音频、视频、字幕的同步编辑与多格式同步输出。最少支持10个以上音视频、文字轨道； 
3) 提供“用户专辑”栏，展示用户添加的各种视音频文件、图片，可按“视频”、“图像”和“音频”进行分类展示，并支持按“名称”、“时长”和“类型”进行快速排列筛选。
4) 文件持续时间”和“类型”进行排列。
5) 提供输出效果实时预览窗口，支持对编辑效果的实时输出预览，可对预览视频进行进度条拖动、全屏播放、画面抓拍功能。
6) 具有转场特技功能，支持16种以上转场特技效果可供选择。具有滤镜处理功能，支持28种以上滤镜效果可供选择。具有多种视频布局功能，包括2分屏、4分屏、6分屏等至少15种布局模式。
7) 资源非编完成后，教师可根据需求设置编辑好的视频码流，并能够一键上传到应用云平台的个人空间当中，同时也能够保存到教师电脑端，以便教师</t>
  </si>
  <si>
    <t>第 92 页  共 370 页</t>
  </si>
  <si>
    <t>通过移动存储设备拷贝和存档。</t>
  </si>
  <si>
    <t>040205019012</t>
  </si>
  <si>
    <t>直播高清摄像机</t>
  </si>
  <si>
    <t>1.视频输出接口：SDI≥1、HDMI≥1
2.传感器类型：CMOS，1/2.5英寸
3.传感器像素：有效像素不低于207万
4.焦距：22倍变焦
5.水平转动速度范围：1.0° ~ 94.2°/s，垂直转动速度范围：1.0° ~ 74.8°/s，水平视场角：72.0° ~ 6.7°，垂直视场角：43.2° ~ 3.7°
6.支持水平、垂直翻转
7.背光补偿：支持
8.数字降噪：2D&amp;3D数字降噪
9.预置位数量：255
10.通讯接口：RS232/RS422≥1
11.网络接口：RJ45≥1
12.音频输入接口：Line in≥1
13.USB接口：USB Type-A≥1
14.支持的协议类型：VISCA
15.编码技术：视频H.265、H.264
16.电源支持：支持POC和DC12V电源适配器两种供电方式。</t>
  </si>
  <si>
    <t>第 93 页  共 370 页</t>
  </si>
  <si>
    <t>040205019013</t>
  </si>
  <si>
    <t>肩扛式摄像机</t>
  </si>
  <si>
    <t>参考参数要求：
1）录制格式： 
①HD422 模式：CBR，最高比特率：50Mbps，MPEG-2422P@HL
②HD420 模式：VBR，35Mbps，MPEG-2MP@HL
③HQ 1920 模式：VBR，35 Mbps，MPEG-2 MP@HL
④HQ 1440 模式：VBR，35 Mbps，MPEG-2 MP@HL
⑤HQ 1280 模式：VBR，35 Mbps，MPEG-2 MP@HL
2）DVCAM模式：CBR，25Mbps，DVCAM
3）传感器：Exmor 3CMOS （1/2）英寸，2.07万像素
4）G镜头，17倍光学变焦；f=5.6-95.2mm，最大光圈：F1.9-F16
5）对焦范围：广角：50mm-无穷远，长焦：800mm-无穷远
6）快门描述：1/32-1/2000秒
7）对焦方式：自动对焦，手动对焦，光学防抖
8）音频输入：XLR 型 3 针（母）(x2)
9）接口：
①支持hdmi接口
②SDI输出：BNC（x1），3G/高清/标清可选
③复合输出/同步锁相输入：BNC（x1）
④音频输出：A/V 多连接器（x1）
⑤TC输入/输出：BNC（x1）
⑥镜头远程控制：8 针，圆形（x1）
⑦DC输入：DC 插孔（x1）
⑧耳机输出：小型立体声插孔 φ3.5mm（x1）</t>
  </si>
  <si>
    <t>第 94 页  共 370 页</t>
  </si>
  <si>
    <t>10）ExpressCard/34插槽/SD/SDHC卡
11）产品尺寸： 168×161×331mm</t>
  </si>
  <si>
    <t>030505001090</t>
  </si>
  <si>
    <t>播音无线话筒</t>
  </si>
  <si>
    <t>1. 无线领夹/手持话筒x1, 液晶显示面板，显示两路话筒使用状况，优质隔音防噪棉，进口大面积咪芯。
2.内建式静音及音码锁定回路可抑制干扰，特殊抗干扰电路设计。
3.振荡模式：PLL（数字频率合成器）。
4.载波频率：715-765MHz。
5.调节方式：FM。 
 6.灵敏度：5dBuV。
7.工作电压：DC 12-16V。              
8.工作电流：≤350mA。
9.发射频率稳定度：﹤30ppm。          
10.动态范围：≧100dB(A)。
11.频响范围80-15KHz(±3db)。         
12.最大输入声压：130dB SPL。
13.话筒拾音头：动圈式。              
14.电源：2节AA型碱性电池。</t>
  </si>
  <si>
    <t>080508001002</t>
  </si>
  <si>
    <t>U60锂电池</t>
  </si>
  <si>
    <t>≥U60锂电池（配套摄像机）</t>
  </si>
  <si>
    <t>030501008011</t>
  </si>
  <si>
    <t>储存卡</t>
  </si>
  <si>
    <t>SD卡32G高达95MB/秒读写速度</t>
  </si>
  <si>
    <t>031301004469</t>
  </si>
  <si>
    <t>专业摄像机支架</t>
  </si>
  <si>
    <t>1.材质：铝合金；
2.管径：14~26mm
3.升高：≥150cm
4.最低高度：12~15cm
5.收合高度：≤45cm
6.载重：≥5kg</t>
  </si>
  <si>
    <t>第 95 页  共 370 页</t>
  </si>
  <si>
    <t>030505003068</t>
  </si>
  <si>
    <t>电视台直播提词器（含支架）</t>
  </si>
  <si>
    <t>硬件：支架、包含2台20寸高亮显示器，题词软件，题词主机，无线控制器、托板。
主机：
1）4个USB接口，支持多个U盘插入；
2）HDMI高清接口，支持高清屏幕接入，方便使用；
3）具有网口，在开发中能够实现有线联网；
4）具有语音口，在开发中能够实现语音识别。
无线控制器：支持暂停、播放、加速、翻页等功能。
功能：
1）系统支持Windows7、Windows8和Windows10系统。
2）系统要求字色、底色256色任意搭配，男女播音员可分别选择不同的背景色和字色方便男女播音员选择自己的播音词,字体和字的大小任意选择，可选多种角色，以区分男角女角或更多播音角色。
3）文稿录入、编辑方便，操作简单，自动完成排版,支持txt、rtf、word等格式文本，并支持直接打开图片，word，PPT，视频等文件。
4）分别采用监视器和高分辨率的彩显，清晰度高，字迹清晰。
5）软件支持汉、藏、蒙、傣、维、朝鲜等少数民族语言。而且还支持国外的一些语言英、日、韩、德、俄、法、阿拉伯文等国家语言。
6）系统自动记录演播稿，当发生异常停电事故后再加电时自动寻找并且打开</t>
  </si>
  <si>
    <t>第 96 页  共 370 页</t>
  </si>
  <si>
    <t>演播稿，并保证演播稿的完整性。
7）相对滚动时间、当前时间可同屏显示，任意设置大小、颜色，一目了然，更易把握节奏；重点语句可通过颜色标明。
8）控制方式灵活多样，键盘、鼠标、控制手柄均可，字幕速度变化范围可随意调节，前后跳段翻页方便自如；播音稿的行进速度可由播音员自己通过手柄控制，可单、双人控制，方便自如。</t>
  </si>
  <si>
    <t>030501003019</t>
  </si>
  <si>
    <t>管理工作站</t>
  </si>
  <si>
    <t>030505003069</t>
  </si>
  <si>
    <t>监听耳机</t>
  </si>
  <si>
    <t>1）佩戴方式：头戴式
2）最大输入功率：200mW
3）频率响应：10-39800Hz
4）阻抗：62欧姆
5）灵敏度：93dB(105dB/V）
6）插头：3mm插头(镀金）
7）单元直径：40mm
8）线材：99%无氧铜缆线
9）线长：3m
产品附件：3mm转5mm转换头</t>
  </si>
  <si>
    <t>第 97 页  共 370 页</t>
  </si>
  <si>
    <t>030413003002</t>
  </si>
  <si>
    <t>LED影视平板灯(面光)</t>
  </si>
  <si>
    <t>1.工作电压：100-240V AC50/60Hz
2.寿命：≥50000小时
3.额定功率：≥200W 
4.色温：3200K/5600K (±200K)  可选
5.显色指数：Ra≥90
6.调光：0-100%线性调光平滑无闪烁
7.灯珠数量：432颗贴片灯珠
8.显示：4种LED数码显示地址码                                      
9.产品特点：采用了铝金属板材相结合工艺，轻薄设计，简约时尚</t>
  </si>
  <si>
    <t>第 98 页  共 370 页</t>
  </si>
  <si>
    <t>030413001084</t>
  </si>
  <si>
    <t>LED螺纹透镜聚光灯（电动调焦）</t>
  </si>
  <si>
    <t>电源电压: AC100~240V，50/60Hz
光    源: ≥200W进口西铁城CITIZEN灯珠
总功率：≥250W
光源寿命: ≥20000小时
显色指数: Ra≥95
光学角度：15°-60°可调整
色    温: 5600K
控制通道：2CH
效    果: 无杂色及阴影的纯净的光束，丰富的饱和色与柔和的色调
调    光: 0~100%线性调光，从0调整到100%没有颜色变化的完美调光系统
控制面板: LCD数码显示屏+四按键
散热方式: 铜管散热器+智能静音风机散热系统
噪    音: 1米噪音≤30db
温度监控: 内置温度保护传感器,通过自动调节灯具功率来进行过温保护，显示面板实时查看灯具工作温度。
控制模式: DMX有线，无线信号可选/手动模式
防护等级: IP20
配    件: 电源线，信号线, 图案片夹（选配）</t>
  </si>
  <si>
    <t>031301004470</t>
  </si>
  <si>
    <t>灯具支架（可升缩调节）</t>
  </si>
  <si>
    <t>最高工作高度：105cm 
最低工作高度：55cm 
承重：15kg  
材质：铝制+氧化管</t>
  </si>
  <si>
    <t>第 99 页  共 370 页</t>
  </si>
  <si>
    <t>030404013013</t>
  </si>
  <si>
    <t>灯光控制台</t>
  </si>
  <si>
    <t>DMX512/1990标准，最大256个DMX控制通道，一路光电隔离信号输出。
最大控制16台电脑灯或64路调光。
自动生成灯库
带背光的LCD显示屏，首创的中英文显示可切换界面。面板中英文可选。
内置图形轨迹发生器，有35个内置图形，方便用户对电脑灯进行图形轨迹控制，如画圆、螺旋、彩虹、追逐等多种效果图形参数（如：振幅、速度、间隔、波浪、方向）均可独立设置，更方便快捷的做出想要的造型和场景。
可储存80个重演场景，用于储存多步场景和单步场景。每个多步场景最多可储存600个单步。
可同时输出和运行16个重演场景。
带16根集控推杆。按键点控和推杆集控兼容。
关机或者突发断电等情况数据可记忆保持。
U盘可备份控台数据，并支持重新导入到控台使用，同型号控台数据可共享。                                                                                                
预置推杆可控制电脑灯的属性，属性控制更方便快捷。支持立即黑场</t>
  </si>
  <si>
    <t>第 100 页  共 370 页</t>
  </si>
  <si>
    <t>030505015002</t>
  </si>
  <si>
    <t>信号放大器</t>
  </si>
  <si>
    <t>1.1路DMX-512数码输入，1路DMX-512直接输出。
2.输入/输出光电隔离。
3.8路独立放大驱动输出。
4.信号放大整形功能，延长信号传输距离。
5.增强数据总线接入设备数量的能力。
6.保护控制台DMX-512输出接口，故障现场隔离，提高数字式灯光控制系统的安全运行可靠性。</t>
  </si>
  <si>
    <t>031301005024</t>
  </si>
  <si>
    <t>恒力绞链</t>
  </si>
  <si>
    <t>铰链式恒力吊杆，用于吊挂灯具，铰链伸缩器伸缩：0.6M-1.5M，最大拉伸重量：30Kg</t>
  </si>
  <si>
    <t>030505003070</t>
  </si>
  <si>
    <t>灯具号码牌</t>
  </si>
  <si>
    <t>12cm直径亚克力板刻字
产品规格：演播室灯具专用号码牌
纯黑色底白色字；
金属正方体，可用尼龙扎带与灯体固定</t>
  </si>
  <si>
    <t>030505003071</t>
  </si>
  <si>
    <t>主持桌椅</t>
  </si>
  <si>
    <t>根据用户需求定制。不能为蓝色，桌面与桌体垂直，非蘑菇状，以保证抠像效果。
尺寸约为2000*750*650mm，产品均采用优质冷轧板，耐压，强度大，抗冲击，不易变形，静电粉末喷塑，无污染。</t>
  </si>
  <si>
    <t>030505003072</t>
  </si>
  <si>
    <t>导播台</t>
  </si>
  <si>
    <t>尺寸约为1800mm*750mm*650mm，实木板/三聚氰胺板</t>
  </si>
  <si>
    <t>第 101 页  共 370 页</t>
  </si>
  <si>
    <t>030505003073</t>
  </si>
  <si>
    <t>演播室蓝/绿箱</t>
  </si>
  <si>
    <t>木质蓝箱/绿箱，各面之间以圆润圆弧相接，圆弧半径0.5米，整体均匀平整。背景墙采用防水专业进口抠像漆，无有毒有害物质，水溶性不反光，宽度4m×深度3m×高度3 m大小。两墙一底（具体面积以实际测量和校方标准为参考）
蓝箱地面采用专业抠像地胶保证整体抠像效果。</t>
  </si>
  <si>
    <t>080502001012</t>
  </si>
  <si>
    <t>030412004141</t>
  </si>
  <si>
    <t>RVV2*2.5护套电源线</t>
  </si>
  <si>
    <t>030412004142</t>
  </si>
  <si>
    <t>控制线</t>
  </si>
  <si>
    <t>RVVP2×0.37mm2+128编屏蔽模拟音频安装线。采用优质的4N（OFC）无氧镀锡丝；绝缘：特别配方聚乙烯绝缘</t>
  </si>
  <si>
    <t>030501015014</t>
  </si>
  <si>
    <t>030502003063</t>
  </si>
  <si>
    <t>030412004143</t>
  </si>
  <si>
    <t>030412001113</t>
  </si>
  <si>
    <t>AI精品录播教室</t>
  </si>
  <si>
    <t>AI智慧录播</t>
  </si>
  <si>
    <t>第 102 页  共 370 页</t>
  </si>
  <si>
    <t>030505014004</t>
  </si>
  <si>
    <t>AI数字高清录播主机</t>
  </si>
  <si>
    <t>一、整体设计1.主机架构：整体采用嵌入式设计、非PC与服务器工作站等架构，以保障系统运行稳定、安全。且为方便设备布线实施，主机需为标准1－4U机架式设计，支持外接不同尺寸控制屏满足不同环境的操作需要；
2.高度集成：主机需同时具备录制、直播、导播、自动跟踪、音频编码、视频编码、音频处理、视频处理、存储、点播、互动多功能于一体；
3.优质性能：主机采用嵌入式架构处理器同时内置GPU与NPU协处理器，CPU核心数≥8，核心主频≥2.4GHz；
4.工作噪声：主机在正常工作状态下的生产噪声不高于20dB(A)；
5.工作功率：要求整机正常工作状态下功耗不超过50W；
6.视频接口：数字视频接口D-Video（RJ45）≥5，HDMI 输入≥2，HDMI 输出≥2路；
7.音频接口：要求主机支持线性音频输入与数字音频输入，要求Line in接口≥2，Line out接口≥2，数字音频接口D-Mic（RJ45）≥6；
8.网络接口：RJ45≥1，支持100/1000M网络自适应及IPv4、IPv6双协议栈；
9.控制接口：RJ45≥2，支持RS232串行通信协议进行外接控制；
10.外设接口：USB2.0≥2，可用于连接U盘等外设；
11.系统存储≥2T，保障设</t>
  </si>
  <si>
    <t>第 103 页  共 370 页</t>
  </si>
  <si>
    <t>备的正常运行与录制视频文件的本地存储；
12.视频一线通：支持摄像机与主机之间仅通过一根双绞线即可同时实现供电、控制和视频信号的同步传输，不接受使用转接器的方式；
13.音频一线通：支持麦克风与主机之间仅通过一根双绞线即可同时实现供电和音频信号的采集，实现音频信号的高品质、抗干扰稳定传输。
14.视频录制：兼容标准H.264视频编解码能力，要求支持1080P@30fps、720P@30fps，以及AAC音频编解码协议标准且内置音频处理功能；
15.数字视频传输：支持对同品牌高清摄像机实现基于RJ45双绞线的视频裸数据传输技术，支持摄像机到录播主机端的视频采集和传输过程无需编解码、无画质损耗并实现≤100ms的声画同步，保障录制视频效果；
16.AI边缘计算：要求录播主机支持AI人工智能课堂行为分析能力和AI语音分析能力，无需添加任何设备即可实现基于课堂上师生的行为、表情、语音等相关数据，同时可以根据教学行为完成教师与学生的全景特写画面全自动跟踪切换，根据师生语音数据进行分析处理，完成课堂语音转写、语速分析、关键词与高频词分析。
二、功能设计
17.系统架构：软件需采用B/S架构设计，支持通过浏</t>
  </si>
  <si>
    <t>第 104 页  共 370 页</t>
  </si>
  <si>
    <t>览器即可进行管理配置与操作，而无需额外安装客户端或APP；
18.AI全场景跟踪：录播内置跟踪算法且跟踪功能基于AI人工智能技术无需额外增加图像定位主机或摄像机即可实现多机位的全自动跟踪切换；
19.画面同步：要求录播主机配套同品牌摄像机支持在多机位接入的情况下所有画面高度同步。在多画面布局以及多流录制、多流直播的使用场景下不同画面保持高度同步，满足最佳的使用体验；
20.中英双语：需支持中英双语版本切换，适合不同用户的应用需求。要求通过网络导播界面即可便捷切换，无需进行更改授权、系统升级等复杂操作；
21.上电模式：需支持通电模式选择，实现主机通电后自动进入相应模式，包含但不限于自动开机、开机且休眠、不开机等模式；
22.版本管理：支持查看系统软件版本，提供离线文件升级、网络在线升级和定时自动升级三种升级方式，且支持导出和导入系统配置文件；
23.安装信息：支持填写设备的安装信息，包括位置、所在学校、安装地点、联系人等；
24.休眠唤醒：需支持定时休眠唤醒功能，提供精确到秒的自定义时间设置，可以单独设置是否定时休眠或者定时唤醒；</t>
  </si>
  <si>
    <t>第 105 页  共 370 页</t>
  </si>
  <si>
    <t>25.权限管理：需支持对主机后台设置管理员用户与普通用户两种使用权限，普通用户无法进行相关参数与配置修改；
26.系统状态：支持在导播界面实时查看主机当前CPU温度、磁盘空间占用情况、视频录制的参数配置和正在录制的视频时长与大小等信息；
27.UVC/UAC功能：要求主机具备通过USB口直接输出音视频信号的能力，实现便捷的视频会议软件接入；
28.学生学情分析：要求主机具备学生AI分析能力，可提供学生视频分析数据包括检测时间、人像数据、行为数据以及出勤情况等数据；
29.教师教情分析：要求主机具备教师AI分析能力，可提供教师区域统计、教师位置坐标等维度的数据分析；
30.智能音频处理：支持音频采样率的设置，且支持AGC自动增益、ANS噪声抑制、EQ均衡、AEC回声抑制等音频处理功能；
31.录制码流：支持主码流和子码流的高低双码流录制，且支持自定义清晰度、帧率、码率和I帧间隔，支持动态比特率或静态比特率两种模式；
32.存储管理：需支持录像文件循环覆盖功能，开启循环覆盖功能后，录播硬盘在已存储90%的空间时，再次启动录制将删除录播内现存时间最早的录像文件以应对录制频率比较高</t>
  </si>
  <si>
    <t>第 106 页  共 370 页</t>
  </si>
  <si>
    <t>的情况；
33.标签设置：需支持视频信号源标签设置，对摄像机实时拍摄信号、HDMI高清输入信号均可自定义名称标签，为导播控制与编辑灵活性提供便利；
34.多场景音频：需支持录制模式和互动模式的独立音频场景设置，针对无线MIC和多媒体等不同设备类型，进行场景化的音频参数设置；
35.跟踪自定义：要求支持根据实际喜好，自定义AI跟踪逻辑下所切换的画面信号，且支持双分屏、画中画等布局；
36.AI板书分析：基于AI技术、深度学习算法和图像处理能力，支持对教师在黑板上的板书内容实时识别并进行电子化处理，实现板书内容浮现在拍摄对象身前的效果并可实时环出至大屏进行观看；
37.智能板书拍摄：要求板书AI分析能力兼容各类传统教学黑板与智慧互联黑板，并可实现人物半透明与不透明处理，摄像机无惧人物遮挡正向拍摄安装不受限；
38.智能色彩增强：要求实现基于AI技术的板书笔迹智能色彩增强处理，满足白色、黄色、蓝色、红色、绿色等不同颜色的彩色笔迹色彩还原与笔迹增强；
39.互动能力：要求主机内置互动功能，支持在单机且不连接互联网的情况下实现不少于3方的音视频互动，满足专递课堂教学与</t>
  </si>
  <si>
    <t>第 107 页  共 370 页</t>
  </si>
  <si>
    <t>视频会议活动，同时也需要支持对接互动软件，实现大规模互动会议并发；
40:国产化适配：高清录播主机的导播功能支持在国产操作系统、国产浏览器环境下实现导播操作。</t>
  </si>
  <si>
    <t>第 108 页  共 370 页</t>
  </si>
  <si>
    <t>030501023053</t>
  </si>
  <si>
    <t>录播流媒体软件系统</t>
  </si>
  <si>
    <t>1.内嵌要求：出厂时内嵌于录播主机中，具备自主知识产权。2.录制功能(1)录制模式：具有电影模式和资源模式。
(2)分段录制：具有30分钟、60分钟分段录制。
(3)录制存储：采用H.264/H.265编码，MP4封装，具有断网录制及联网FTP上传。
(4)同步录制：具有外接存储设备同步录制。
(5)录制关联：具有录制时自动关联直播和全自动跟踪模式。
3.视频管理
(1)视频查看：具有按录制时间排序、关键字检索、在线播放、下载、删除及FTP上传。
(2)网络导播：具有浏览器访问导播功能。
(3)导播模式：具有全自动、半自动、手动三种模式，录制、直播、互动过程中可任意切换。
(4)导播预览：具有所有画面预览及快速切换。
(5)视频布局：具有多种布局方式及自定义布局。
(6)台标字幕：具有添加Logo台标与字幕，自定义内容、位置、字体颜色等。
(7)片头片尾：具有自定义片头片尾图片及时长。
4.摄像机/音量控制
(1)摄像机控制：具有电子云台控制及预置位设置（≥8个）。
(2)音量控制：具有音量大小调整及一键静音。
5.直播功能
(1)直播码流：具有高低双码流，主码流清晰度≥</t>
  </si>
  <si>
    <t>第 109 页  共 370 页</t>
  </si>
  <si>
    <t>1080P。
(2)直播推流：具有不少于4路RTMP同步推流。
(3)直播模式：具有RTMP、TS、集控推流等多种模式。
(4)互动协议：具有H.323、SIP、BFCP、WebRTC等协议，内置互动模块。
(5)互动画质：具有1080P@30fps高清画质及SVC技术。
(6)互动模式：具有“1+3”授课及多方视频会议模式。
(7)双流互动：具有教学场景与电脑课件信号独立传输。
(8)发言权限控制：具有主讲端控制互动参与者发言权限。
(9)呼叫应答：具有自动及手动应答设置。</t>
  </si>
  <si>
    <t>第 110 页  共 370 页</t>
  </si>
  <si>
    <t>030501023054</t>
  </si>
  <si>
    <t>AI智能跟踪处理软件系统</t>
  </si>
  <si>
    <t>1.摄像机跟踪逻辑分配：支持智能识别接入摄像机的使用定位，并联动摄像机选用对应的跟踪逻辑，如教师跟踪、学生跟踪等。
2.云台控制：支持对接入摄像机进行云台控制技术，实现画面的上下左右移动、放大缩小变焦等操作。
3.检测区域设置：支持对接入摄像机的AI跟踪检测区域设置，可根据实景拍摄画面中框选跟踪区域，框选后只在区域中方能触发跟踪，所见所得方便操作。
4.录制跟踪切换：根据设定的跟踪策略形成跟踪指令，实现多路接入摄像机的全自动AI跟踪画面切换。
5.AI跟踪目标丢失处理机制：支持对接入摄像机设置AI跟踪目标更新周期时间，在跟踪对象处于检测区域外达到更新时间后，对应摄像机回到预置位0并重新进行新目标的识别跟踪；跟踪对象处于检测区域外的时间小于更新时间并重新进入检测区域时，继续对该跟踪对象进行锁定跟踪。
6.跟踪屏蔽：支持设置跟踪屏蔽区域，如主动屏蔽掉教师观摩区、窗户窗帘、教室门口、大屏液晶电视等易干扰跟踪效果的地方，所屏蔽的地方系统将不对其进行AI分析跟踪运算，以避免这些地方干扰整体的跟踪效果。</t>
  </si>
  <si>
    <t>第 111 页  共 370 页</t>
  </si>
  <si>
    <t>030501023055</t>
  </si>
  <si>
    <t>AI板书增强软件</t>
  </si>
  <si>
    <t>1.人体识别：支持AI智能识别板书人物，锁定拍摄对象后，对该拍摄对象的板书内容进行智能识别与笔迹增强；
2.笔迹电子化：基于AI技术，深度学习算法与图像处理能力，支持对教师在黑板上的板书内容实时识别进行电子化处理，并对书写笔迹实时增粗、增强。高精度数据采集能力，对于笔迹潦草与理工科公式画图均可以实现板书内容超清完整浮现；
3.智能色彩增强：实现板书笔迹智能色彩增强处理，支持黄色、蓝色、红色、绿色等彩色笔迹色彩还原与笔迹增强。
4.人物虚化:为保障板书笔迹增强后的观感，支持智能分析拍摄画面以及对黑板前人物书写完板书后的半透明化处理，使黑板前有人体遮挡也能复现完整的板书笔迹，不影响教师授课习惯。同时使书写笔迹浮现在实景画面上方，完整还原板书真实性、提升视频画面笔迹清晰度。
5.智能消除：支持对教师的书写错误、或书写内容变化进行智能实时分析处理，对于教师在黑板上擦除的书写内容，原有的电子化笔迹增强将智能消除，如有新的板书内容，笔迹将会自动完成消除与新内容的电子化替换，保障多次书写笔迹不重合，播放画面干净规整；
6.超清显示：支持处理并输出分辨率不低于3840*2160的板书增强画面，超清还原老师真实板</t>
  </si>
  <si>
    <t>第 112 页  共 370 页</t>
  </si>
  <si>
    <t>书笔迹画面；
7.正拍方式：摄像机采用教室后方正拍黑板安装方式，能够最大范围拍摄黑板全貌，无感采集书写笔迹，板书增强后字迹无变形扭曲。不支持摄像机在黑板上方吊装斜拍。
8.兼容各类黑板：包括传统黑板/绿板、左右两侧分体式黑板、左右推拉式黑板、左右上下四面式推拉黑板等。板书增强功能适用于传统木质板面、木板或磨砂玻璃、新型材料复合板、磁性黑板、交互大屏电子黑板、智慧纳米黑板等各种类型黑板。
9.屏蔽设置：支持通过自主配置调节识别区域大小与屏蔽区域大小，实现用户自定义需要实现AI板书笔迹增强的拍摄区域。</t>
  </si>
  <si>
    <t>第 113 页  共 370 页</t>
  </si>
  <si>
    <t>030501023056</t>
  </si>
  <si>
    <t>智能课堂行为分析软件</t>
  </si>
  <si>
    <t>一.整体要求1.兼容对接：要求实现录播主机内置的实时课堂行为分析，同时支持与视频资源管理平台无缝对接，将数据通过平台进行展示或主机内部展示两种模式，两种模式均支持下载分析报告；
2.多维分析：支持对课堂数据进行综合多维度的分析，包括“课堂师生行为时序”、“教学行为分析”、“理答分析”、“PPT与板书分析”、“教师讲授分析”、“姿态与情感分析”、“课堂管理分析”、“学生学情分析”等多维度多类型分析数据板块；
3.实时分析：支持对师生出勤率、教学行为、教师活动轨迹、学生课堂动作表情分析等维度数据进行实时统计分析，并且能在课程录制结束三分钟内将数据整合建模生成分析报告；
4.教学环节识别：要求支持按照教学环节定义将课程视频切片，并且在视频播放进度条上有明显标签显示对应的教学环节；
5.编辑教学环节：要求支持用户可以对AI分析生成的教学环节结果自主纠偏，可以依据时间轴自主定义教学环节的时长以及更改教学环节的结论，并支持自主创建教学环节名称；
6.行为时序播放：支持在课程视频播放进度条显示PPT翻页的具体时间节点，同时将教师行为与学生行为的时序分布依次排列展开，点击时序图上的具体</t>
  </si>
  <si>
    <t>第 114 页  共 370 页</t>
  </si>
  <si>
    <t>行为节点，视频将自动跳转到对应位置，方便老师快速回顾课堂教学环节；
二.教师教情分析要求
1.教师行为分析：支持自动分析并统计老师授课过程中的教学行为，包括但不限于“教师板书”、“教师提问”、“教师追问”、“教师巡视”、“PPT演示”、“操作大屏”、“教师姿态”、“目光注视”、“教师发言”等；
2.PPT分析：要求支持教师授课PPT分析，分析每页PPT所用时长以及PPT内的图片与图表页数，并可识别PPT内留给学生课堂任务的数量，分析任务时间占比；
3.板书分析：要求支持教师板书分析，判定授课过程中教师板书的规范字、行间距合规程度、板书均衡情况、板书时间的学生抬头率、板书所用颜色；
4.教师巡视：要求支持分析教师课堂管理能力，统计教师巡视次数与巡视时长，并提供热点图直观查看教师授课轨迹情况
5.目光注视：要求支持分析教师对学生学习的观察情况，统计分析教师注视学生区域的时间占比情况；
6.S-T分析：要求支持以图表的形式分析课堂过程中的师生行为，观察教师的课堂环节设计与师生互动情况；
三.学生学情分析要求
1.学生行为分析：要求支持自动分析并统计学生课</t>
  </si>
  <si>
    <t>第 115 页  共 370 页</t>
  </si>
  <si>
    <t>堂过程中的学习行为，包括但不限于“多人站立”、“学生举手”、“学生低头”、“多人抬头”、“学生上台”、“学生应答”、“补充发言”、“课堂氛围”、“学生操作电脑”等。
2.学情观察统计：要求支持对学生区域进行预置位划分，统计学生举手次数以及应答次数，上台人数以及趴桌时长；
3.个体观察分析：要求支持对学生区域进行预置位划分，同时在未上传人脸信息的前提下也对每个学生进行编号标记，记录并呈现每个学生具体某个时间点的行为截图；
4.学情区域对比：要求支持针对学生抬头率、学生情绪以及互动情况，选择2个不同的预置位进行听课情况对比，以图表的形式呈现学生的听课情况和次数对比；
5.学生站立分析：支持以热点图的形式呈现学生站立、学生举手、补充发言的情况与分布，并支持统计站立人数与站立次数，针对学生站立行为支持具体到某个时间以及某位学生；
6.学生专注分析：要求支持统计在不同场景下学生的抬头率情况，如教师板书时、学生上台时、教师PPT授课时，并呈现不同环节的抬头率比例；
7.课堂氛围分析：支持学生课堂表情分析，并支持对各类表情进行实时检测，统计课堂过程中不同</t>
  </si>
  <si>
    <t>第 116 页  共 370 页</t>
  </si>
  <si>
    <t>时间点学生开心或平静的表情峰值；
8.学生低头分析：要求支持整堂课学生的低头时长统计，并支持展示低头时间点的具体截图。</t>
  </si>
  <si>
    <t>第 117 页  共 370 页</t>
  </si>
  <si>
    <t>030501023057</t>
  </si>
  <si>
    <t>智能语音分析软件</t>
  </si>
  <si>
    <t>1.教师提问情况分析：支持基于课堂语音识别能力进行教师课堂提问行为分析，从提问次数与高级认知提问比例两个核心维度进行数据统计，实现课堂提问情况的清晰回顾。
2.教师语速分析：支持通过语音识别能力进行教师课堂授课语速分析，呈现数据需包括整体语速的变化图以及平均语速结论；
3.课堂语音转写：要求基于语音语义识别完成课堂音频的文字转换，实现课堂教学过程语音全纪录，要求平台上可输出整节课的文字字幕。并支持由上课老师课后自主编辑转写文本实现纠偏；
4.课堂高频词分析：支持通过AI语音识别能力以及视觉分析能力，抓取授课过程中出现的高频词汇，并统计出现频次以及出现来源，包括但不限于PPT、板书、教师音频，精准判断课堂教学重点；
5.课堂语气词分析：支持通过进行课堂语音识别，判断老师教学过程中出现的常规语气词出现频次，如“呐”，“嘛”，等语气词，辅助老师调整教学过程中的不良习惯；
6.教师普通话分析：要求支持对教师授课音频进行自适应分段，并分析每个段落教师授课过程中的普通话水平、语速、音量以及关键词；
7.教师音量分析：要求支持分析本堂课教师平均的授课音量，以及根据时间推移呈现音量波动的变化图表；</t>
  </si>
  <si>
    <t>第 118 页  共 370 页</t>
  </si>
  <si>
    <t>8.理答类型分析：要求支持对教师课堂理答情况进行分析，支持统计教师提问次数、抽答次数、追问次数，并可以获取每个问题以时间轴的形式记录在什么时间提问；
9.教师追问分析：要求支持分析教师追问类型与次数，并标记具体在第几次提问时发起追问，对追问内容分析是否对学生有诱发思考的作用并统计次数；</t>
  </si>
  <si>
    <t>第 119 页  共 370 页</t>
  </si>
  <si>
    <t>040205019014</t>
  </si>
  <si>
    <t>4K高清AI云台摄像机</t>
  </si>
  <si>
    <t>1.传感器：要求采用CMOS类型图像传感器，尺寸≥1/2.5英寸；
2.像素：有效像素≥800万；
3.视频分辨率：最大可支持1920×1080并向下兼容；
4.变焦：要求支持自动和手动变焦，综合变焦倍数≥22倍；
5.云台转动：要求具备机械云台可进行转动跟踪。水平转动速度最大不少于90°/s，垂直转动速度最大不少70°/s；
6.快门速度：要求支持高速与慢速快门速度，最快不小于1/10000s，最慢不小于1/25s；
7.视场角大小：支持水平视场角≥70°，垂直视场角≥43°；
8.视频编码：要求支持H.265、H.264高清视频编码协议；
9.视频输出：要求具备数字视频输出口（RJ45）≥1，HDMI视频输出口≥1；
10.通讯接口：要求具备RS232/RS422≥1；
11.网络接入：RJ45网络接口≥1，并支持100M/1000M自适应以太网接入与RTSP协议网络视频输出；
12.音频接口：Line in输入口≥1；
13.音频编码：要求支持OPUS、G.711A、ACC等常用音频编码协议；
14.USB接口：要求具备USB Type-A≥1；
15.协议支持：要求支持VISCA/ONVIF协议满足多种场景控制要求；</t>
  </si>
  <si>
    <t>第 120 页  共 370 页</t>
  </si>
  <si>
    <t>16.背光补偿：要求具备背光补偿功能；
17.数字降噪：支持2D/3D数字降噪，信噪比≥55dB；
18.一线通：要求与搭配的录播主机实现基于RJ45双绞线的一线通连接，完成摄像机供电、控制以及视频信号传输；
19.高效数据传输：支持对同品牌录播主机实现基于数据链路层的数字视频数据传输技术，能实现≤100ms的声画同步，在拍摄运动画面和复杂画面时不存在镜头呼吸效应带来的周期性画面焦距抖动；
20.AI跟踪：要求内置跟踪算法，摄像机内无额外辅助摄像头也无需增加任何设备即可实现人像自动跟踪，包括水平运动、俯仰运动、变焦、聚焦四维实时跟踪；
21.跟踪逻辑自选：要求支持根据AI智能算法，同一摄像机可根据部署使用场景智能应用为教师、学生跟踪模式，无需手动设置；
22.交叉识别：需支持对锁定跟拍对象进行人脸特征与肢体双重认证识别，在多人同时进入拍摄画面的情况下，持续锁定跟踪对象，不出现跟丢和误跟的情况；
23.AI抗干扰：支持在拍摄画面有显示设备或其他动态视频播放的情况下，自动启用AI抗干扰能力，保障画面始终锁定被跟踪对象，且跟踪效果不受影响；</t>
  </si>
  <si>
    <t>第 121 页  共 370 页</t>
  </si>
  <si>
    <t>24.PTZ自适应：需支持PTZ实时跟焦，AI跟踪的状态下能实现摄像机水平旋转、垂直旋转、变焦的实时同步变化，无需等待拍摄对象稳定后再变焦调整画面，移动过程不虚焦，实现拍摄画面的自适应稳定调整；
25.电源支持：支持录播主机供电和DC12V电源适配器等供电方式；
26.要求摄像机与录播主机为同一品牌。</t>
  </si>
  <si>
    <t>第 122 页  共 370 页</t>
  </si>
  <si>
    <t>030501023058</t>
  </si>
  <si>
    <t>高清摄像机传输管理软件</t>
  </si>
  <si>
    <t>1.摄像机管理软件采用B/S架构，支持通用浏览器直接访问进行管理。
2.支持曝光模式设置功能，包括自动、手动。
3.支持抗闪烁频率、动态范围、光圈、快门参数设置。
4.支持自动白平衡设置功能，红、蓝增益可调。
5.支持噪声抑制设置功能，支持2D、3D降噪。
6.支持摄像机图像质量调节功能，包括亮度、对比度、色调、饱和度。
7.支持摄像机控制功能，包括云台控制、预置位设置与调用、焦距调节等。
8.支持教师和学生的AI自动识别切换，根据部署位置、模式自主适配教师或学生的跟踪逻辑。
9.支持AI人体特征识别，能够自动识别并锁定跟踪人，人物丢失后再进入拍摄区域可以继续识别锁定进行跟踪。
9.采用教师角色识别逻辑，可基于站立姿态、面/背向状态等多维判定，快速识别教师，避免学生站立影响。
10.支持划分自动跟踪区域，当锁定跟踪人物走出自动跟踪区域时即停止跟踪，直到重新回到区域出现在画面中为止。</t>
  </si>
  <si>
    <t>030505007010</t>
  </si>
  <si>
    <t>采访话筒</t>
  </si>
  <si>
    <t>1.指向性：超心型；2.频率响应：40Hz—16kHz；3.灵敏度≥-7dB±1dB；4.最大声压级≥110dB；5.信噪比≥62dB；6.动态范围≥78.5dB；7.使用电源：麦克风一线通供电；8.输出接口：RJ45，数字音频接口；</t>
  </si>
  <si>
    <t>第 123 页  共 370 页</t>
  </si>
  <si>
    <t>030404001008</t>
  </si>
  <si>
    <t>液晶触控面板</t>
  </si>
  <si>
    <t>1.硬件设计1）支持壁挂式上墙部署；2）具备10.1英寸1280*800高清全视角显示屏幕；3）存储性能：缓存容量不小于2G,存储容量不小于16G；4）操作系统 ：Android 11及以上版本；5）接口类型：USB≥1， 网络接口≥1，3.5mm耳麦接口≥1，串口RS232≥1；
2.整体设计
1）控制方式：支持通过网络连接进行录播主机的管理、控制；
2）电源管理：支持控制录播主机的关机、休眠、唤醒操作；
3）集成录课模式控制、互动模式控制、录像资源管理等控制应用；
3.录课模式控制
1）支持通过触控面板实时预览录制信号画面，进行导播操作；
2）支持录制开始/停止、录制暂停/恢复、直播开启/关闭、电脑画面锁定/解锁等功能操作；
3）支持常用键位设置，可设置各镜头快速切换、画面布局等相关录课操作常用键位；
4.互动模式控制
1）支持通讯录呼叫功能，读取显示录播主机通讯录，并能够通过通讯录进行快速呼叫；
2）支持快速拨号呼叫功能，输入用户短号实现快速呼叫；
3）支持通过触控面板实时预览互动信号画面，实现直观互动控制；
4）支持互动过程的录制、暂停、直播等操作；</t>
  </si>
  <si>
    <t>第 124 页  共 370 页</t>
  </si>
  <si>
    <t>5）支持互动过程的自动导播控制、互动导播画面自由选择控制功能；
5.录像资源管理控制
1）支持录像资源管理，通过导播控制软件直观呈现当前录播主机的录像资源信息，并支持选择相关的录课资源进行回放；
2）支持录制资源下载操作，将文件下载至U盘进行移动共享。</t>
  </si>
  <si>
    <t>030505006030</t>
  </si>
  <si>
    <t>网络稳压电源管理器</t>
  </si>
  <si>
    <t>1） 向录播视频系统、音频系统、显示系统提供统一的、至少八路电源管理； 
2） 支持对录播系统控制功能，实现通过录制面板一键启动录播系统相关设备的电源；
3） 支持录播系统的远程集中统一控制，实现录播主机远程开关机；</t>
  </si>
  <si>
    <t>040801015002</t>
  </si>
  <si>
    <t>导播控制台</t>
  </si>
  <si>
    <t>1） 支持远程操作录播主机的开关机；2） 支持不少于5种特技效果；3） 支持不少于6布局选择；6路视频直播切换；6个预置位；6个视频预选功能；4） 支持云台控制功能：上下左右及变焦功能；5） 支持录制、暂停、停止功能；6） 支持全自动录播模式和手动录播模式。7） 支持通过USB线缆连接录播主机；8） 安装导播控制台软件，并设置录播地址；9） 导播界面与导播控制台按键/状态同步对应；10）导播控制台关机按键为控制录播系统软关机/唤醒功能。</t>
  </si>
  <si>
    <t>第 125 页  共 370 页</t>
  </si>
  <si>
    <t>030501023059</t>
  </si>
  <si>
    <t>AI循证教研智慧教学管理平台</t>
  </si>
  <si>
    <t>一、用户工作台1）个人信息：支持用户对头像、姓名、性别、邮箱、出生日期、手机号码、通信地址、简介、学历、职称、执教学科、荣誉、登录密码、第三方账号绑定等个人资料进行查看和修改。
2）教学日程：支持通览该用户在平台中参与的各业务开展情况，以日历方式直观呈现，点击某一教学日程可快速进入对应功能模块。
3）快捷入口：支持将平台功能分列呈现，教学项和教研项方便用户快速进入课表、视频、专辑、资源、在线学堂、收藏、教研活动、评审活动、磨课备课、教学督导等功能模块，快速开展在线应用。
4）待办任务：支持通览该用户在平台中已参与的业务活动，以列表方式按即将逾期的状态降序排序直观呈现，点击某一待办任务可快速进入对应功能模块。
5）我的课表：支持用户自我管理教学计划课表，课表内支持自定义课程名称、封面、主讲人、时间段、学段学科等基础信息并可上传附件。课表内授课形式支持普通直播课、校内互动课。
6）我的资源：支持通览用户上传的所有资源，并以列表形式直观展示资源名称、类型、观看权限、章节目录、审核状态、允许下载、上传日期等信息。提供用户自主上传资源功能入口，方便用户快捷上传个人资源。</t>
  </si>
  <si>
    <t>第 126 页  共 370 页</t>
  </si>
  <si>
    <t>7）我的收藏：支持通览用户在我的视频、我的专辑、教学督导、评审活动、在线学堂、校园电视等功能处收藏的资源，提供快速查询和分类筛选功能，点击某一资源即可快速查看其详情。
8）我的视频：支持用户打造个人视频管理空间，包含自主上传教学视频或通过平台录播课归档的课程视频，支持关联视频附件文档、设置知识点、微能力、教学环节、是否AI行为分析、填写教学反馈与活动掠影。
二、教学资源服务系统
1)校本资源库：平台支持汇聚本校内微课视频、练习题、课件、教学设计、学案、素材、试卷、备课包等不同类型的教学资源；支持用户进行上传、管理、推荐教学资源，形成校本资源库。校本资源库支持按照学段、学科、教材版本、年级等维度分类归档，并支持下载资源内容使用。
2)资源统计：平台支持按推荐资源、热门资源、资源动态、排行榜等归类统计教学资源，同时支持资源总数与近一个月更新数量统计。
3)教材信息：平台支持在选择学段、学科、教材版本后，自动呈现对应的教学资源列表。
4)试题资源类型：试题资源需涵盖单选、多选、判断、解答、阅读、材料等多种类型，并按照基础、中等、较难、拓展等难度</t>
  </si>
  <si>
    <t>第 127 页  共 370 页</t>
  </si>
  <si>
    <t>级别进行分类，方便教师进行选题出卷时筛选对应题目。
5)题目解析：支持查看对应题目的答案解析，方便教师快速了解题目考察知识点。
6)资源预览：支持在平台点击打开对应资源进行预览，预览时文件自动转为pdf格式在平台呈现，防止误修改。支持预览过程中的资源画面自动/手动缩放、上下翻页等操作。
7)资源评价：支持对每份资源进行查看时进行资源评分，以星级评定的方式评定资源的优劣，方便学校教师快速选择公共评定的优质资源。
8)资源检索：支持输入资源关键字进行资源检索，快速查找相应资源进行应用。
9)资源使用统计：支持自动统计每份资源的使用次数和收藏次数，方便学校老师及时了解资源热度进行筛选。
10)个人资源上传：支持用户自主上传个人制作教学资源，形成个人资源文件空间。资源文件类型应支持文档、视频、压缩包、表格等不同类型，并支持按照题库、课件、题组、试卷、教学设计、教案、微课等分类归档至我的资源当中。
11)个人资源分组：支持创建个人资源分组，自定义分组名称以及上传或移动对应教学资源加入分组，方便学校教师按班级、年级等分类自行管理个人教</t>
  </si>
  <si>
    <t>第 128 页  共 370 页</t>
  </si>
  <si>
    <t>学资源。
12)资源收藏：支持对学校资源库中的教学资源进行收藏，保存至平台个人资源空间中。并支持从个人资源空间中直接调用。
三、课程教学系统
1)课表排课：支持提供教师个人课表排课进行辅助教学。教师个人课表可由学校管理员统一推送，并支持教师在课表中查看自己的课程信息，同时支持教师根据实际情况在原基础上进行自主排课，自主排课的课程支持调课、修改时间、删除等管理操作。支持自定义排课周数来快速完成整个学期的排课计划。
2)课节时间：支持管理员自定义设置、修改课节时间，贴合不同地学校或不同季节的开课时间安排。
3)排课类型：支持普通直播、校内互动两种排课类型。校内课程在校内课表进行排课，本校本地自主开课。
4)排课录制：支持在排课时进行课堂录制预约，默认设置所排课程对应的课节时间作为录制预约时间，进行录制预约登记。录制视频统一归档至平台个人视频空间。。
5)授课统计：支持教师通过个人课表查看个人授课统计，统计内容须包括教学受益学生人数、计划课时、应授课时、实开课时等信息。
6)教学备课辅助：支持关联课表进行备课，课前上传备课课件、布置预习任</t>
  </si>
  <si>
    <t>第 129 页  共 370 页</t>
  </si>
  <si>
    <t>务、随堂测试试卷等。同时支持布置课后作业以及课后辅导任务，并进行备课总结反思。
7)备课资源：支持备课活动中从学校资源库中下载相应备课资源，或自行上传本地资源。
8)备课教学视频归档：支持已备课课堂的教学录制视频自动上传归档至对应备课活动，方便学校老师、教研组进行磨课备课分析应用。
9)备课模式：支持教师自主备课、校内集备两种备课模式。自主备课为教师个人备课；校内集备为校内同一年级学科教师的集体备课。
10)视频归档：支持学校教师课表中预约录制视频的自动上传，归档至对应教师个人视频空间，并关联年级学科、录制时间、授课地点、视频时长等信息。
11)视频上传：支持用户自主上传课程视频发布用于课程点播，可对上传视频自主添加知识点、教学环节、行为分析等类型标识，点播播放时可点击相应知识点、教学环节跳转至对应时间点视频进行播放。。
12)课程附件：支持在上传视频时同步上传课程附件，课程附件支持文档、图片、视频、压缩包等不同类型。附件上传后，在课程点播时支持同步下载。
13)视频检索：支持通过关键字、录制时间检索筛选</t>
  </si>
  <si>
    <t>第 130 页  共 370 页</t>
  </si>
  <si>
    <t>相应视频。
14)课程直播：支持按日历时间查看开课信息并点击进入课程直播，实时观看教学直播内容；同时支持呈现近期课表中的课程直播状态（正在直播、即将开始、直播回放等）。支持观看直播过程中进行直播评论，发表学习意见。
四、学校教研活动系统
1)校级教研活动：支持创建、参与各年级、各学科的网络教研活动，支持自定义每个网络教研活动的展示封面、教研主题、教研内容，支持上传教研相关的视频、文档附件。
2)教研模式：支持直播观摩教研、点播观摩教研、互动教研三种方式。直播观摩教研面向实时授课直播画面进行观摩教研；点播观摩教研可获取平台录制教学视频进行点播观摩。互动教研可实现多终端实时音视频互动。
3)教研会控：进行互动教研会议时，创建者拥有“会控”权限，可在互动教研会议中进行画面、发言、参会人员管理等控制。4)教研评分：创建主题教研后，支持自定义评分量表，在教研活动中根据打分量表进行教研观摩打分。。
5)教研互动：提供教研评论、教研笔记、教研评分、话题研讨四种教研互动方式。用户可在教研过程中发表评论，在线进行评论交互。以教研笔记的方式总结教研过程思想，形成教研总结。教研员可</t>
  </si>
  <si>
    <t>第 131 页  共 370 页</t>
  </si>
  <si>
    <t>针对每个教研活动指定多个不同的“教研话题”，教研组成员可对话题进行进一步探讨。。
6)教研标记：支持在发布教研笔记的时候关联当前观看视频时间作为标识，后续查看教研笔记时点击即可跳转教研视频至对应时间点进行观看，方便教研总结时充分理解笔记发布者的想法。。
7)教研签到记录：支持记录统计教研参与签到人员，形成签到列表，便于教研活动的人员管理。签到列表需支持签到用户名、签到地点、签到时间、签退时间的关联统计展示。。
8)临时用户参与：所有人可见的教研活动支持非本平台的“临时用户”的参与，支持将临时用户参与的评论、话题研讨等数据保留到平台中。
9)教研收藏：支持在教研活动界面点击收藏教研活动，收藏的教研活动可在个人账号下进行管理。
10)教研回顾：可以公开教研活动成果供用户对往届教研活动进行回顾。支持用户观看教研视频、查看教研笔记、查看评分结果，并下载各教研附件进行阅读和学习。
11)教研签到功能：支持手机微信扫描教研活动二维码，填写基本信息以及通过手机定位获取签到地点后完成签到，并记录教研平台签到列表。。
12)教研点评功能：支持对参与的教研互动进行评论</t>
  </si>
  <si>
    <t>第 132 页  共 370 页</t>
  </si>
  <si>
    <t>发表、教研话题研讨、以及评课评分等，便捷实现教研观摩中的评课讨论。
13)教研历史：支持记录参与的教研活动历史，方便查询回顾，有效保障教研质量。
14)关键字检索：支持通过关键字搜索相应网络教研活动。
15)教研活动筛选：支持按照学段、年级、学科分类标识教研活动，在活动列表界面可选择相应分类筛选对应教研活动。
16)教研排序：支持按照评论数、参与用户数、收藏数三种方式由高到低进行教研活动排序。
17)教研动态：支持活动首页显示实时教研活动动态，以标题滚动的方式进行循环播放，方便用户实时展示教研应用信息。
18)教研活动统计：支持活动首页实时统计本校教研活动数据，包括但不限于已开展教研活动数量、已开展评审活动数量、参与用户数、教研员数量等信息。
五、磨课备课系统
1) 整体功能：支持关联课表进行备课，课前上传备课课件、布置预习任务、随堂测试试卷等。同时支持布置课后作业以及课后辅导任务，并进行备课总结反思。。
2)备课模式：支持教师自主备课、校内集备两种备课模式。自主备课为教师个人备课；校内集备为校内同一年级学科教师的集体备课。</t>
  </si>
  <si>
    <t>第 133 页  共 370 页</t>
  </si>
  <si>
    <t>3)权限设置：用户可针对不同的观看权限和备课权限设置不同的公开范围，备课权限是可以针对该磨课备课上传对应的备课资料的；观看权限仅限于用户可以查看这个磨课备课的内容。。
4)备课资源：支持备课活动中从学校资源库中下载相应备课资源，或自行上传本地资源。
5)备课包：支持把备课中的课件和课中的视频作为一个备课包分享到校本资源中，方便学校形成自己独特的校本备课包资源，保存各科目老师的备课资源。
六、循证听课系统
1）创建听课：要求平台支持创建听课任务，支持定义课程名称、年级学科、听课时间、课型等信息，并支持选择是否开启远程直播听课；
2）听课资料：要求平台支持创建听课任务时关联听课材料，听课材料需支持doc、docx、pdf、xls、xlsx、ppt、pptx等主流文件格式；
3）听课码：要求平台支持生成听课码，满足校外专家即使没有平台账号也可以通过听课码加入远程听课活动；
4）复制听课信息：要求平台成功创建听课任务后支持一键复制听课信息，复制信息中需包含课程标题、授课教师、听课时间、听课码、听课地址链接等，方便快速粘贴至社交软件中完成听课邀请；</t>
  </si>
  <si>
    <t>第 134 页  共 370 页</t>
  </si>
  <si>
    <t>5）下载听课海报：要求平台成功创建听课任务后支持下载听课海报，海报中需包含课程标题、授课教师、听课时间、听课数字码以及现场听课二维码与远程听课二维码；
6）参与听课：要求用户支持通过PC或移动端访问地址后输入听课码参与听课，听课页面支持查看当前课程多画面直播视频，并提供相应的点评板块供听课老师输入听课点评意见；
7）课堂过程：要求支持在听评课时通过PC浏览器或小程序添加课堂过程，添加的课堂过程支持实时截图并输入标题与内容，同时可输入个人的点评意见；
8）课堂评分：要求支持在听评课过程中通过PC浏览器或小程序完成快速课堂评分，并可打开具体评分指标阐述，辅助听课老师完成课堂评分；
9）评分量表：要求支持在平台上自定义多个评分量表，评分量表内可以体现年级学科以及课型、并且支持选择等级评分制或赋分制，等级与赋分内容均完全支持自定义，满足不同类型的评课需要； 
10）等级评分：要求评分量表等级评分制支持添加评分项，评分项可自由拖拽移动位置，每个评分项支持添加子级指标，每个评分项与子级指标支持添加阐述，帮助评课教师完成评价；
11）评价赋分：邀请评分</t>
  </si>
  <si>
    <t>第 135 页  共 370 页</t>
  </si>
  <si>
    <t>两边分复制支持添加主评分项与子评分项，子评分项分值支持自定义，每个子评分项的分值支持自动统计形成主评分项分值，每条评分项支持填写分项内容；
12）课堂评价：要求支持在听评课过程中通过PC浏览器或小程序完成课堂主管评价，支持输入听评课老师的听课建议与个人思考，帮助授课老师课后回顾时查阅并改进；
13）AI大模型：要求支持关联云端AI大模型功能，让大模型学习并理解课堂数据，老师在课后可以和AI大模型进行研讨交互，帮助老师聚焦课堂教学焦点；
14）听课本：要求支持在听课过程中完成的课堂过程创建、听课评分、听课评价以及本堂课的基本信息，在课后可以汇总成一份听课本，并支持导出成word格式方便听课老师打印留底；
15）AI听课：要求平台支持关联AI分析设备，在听评课过程中实时完成AI课堂教学行为的分析与展示，辅助听课老师完成课堂评价；
16）听课报告：要求支持在课后下载听课报告，听课报告中需包含听课老师的课堂过程评价、听课评分、课堂总体评价，以及使用AI系统情况下的AI评价；
七、推门听课系统
1)整体功能：提供完整的推门听课教学督导流程和</t>
  </si>
  <si>
    <t>第 136 页  共 370 页</t>
  </si>
  <si>
    <t>体系，包括创建推门听课、督导员参与推门听课、形成听课报告。
2)创建推门听课：支持用户创建推门听课活动，选择校内课程作为督导内容，指定本次督导活动的督导教师，自定义评价量表信息。
3)课程报送：支持用户自主报送，查看自己的所有课表课程并进行勾选，即可参与推门听课活动。
4)参与听课：支持有督导任务的用户进入任务详情查看已开课的课程，用户可看到该课程的视频画面，对课堂进行评分与评价。同时支持随堂拍照，用户可截取当前课堂画面，进行文字备注，成功保存的截图可在图片库进行查看与编辑。
5)听课报告：支持推门听课创建者查看当前推门听课的完成情况，并支持查看、导出推门听课的听课报告。
八、校园在线巡课系统
1）支持通过平台进行本校课程直播视频调取，在线观看开课现场画面。同时可支持课程主讲人、主讲班级、课程直播时间等相关信息展示。
2）课堂列表：支持后台根据学校实际教学楼、班级分布情况进行信息输入，使得在巡课界面可调出课堂列表，且列表应根据学校课堂实际分布情况进行呈现，可自定义包括课堂教室名称、所属楼层、所属教学楼、所属校区等4级呈现。</t>
  </si>
  <si>
    <t>第 137 页  共 370 页</t>
  </si>
  <si>
    <t>3)支持在巡课界面通过教室列表自由切换巡课教室，从而实现对多个教室的远程直播巡课。
4）在线显示：支持仅显示当前在线的录播教室列表。
5）常用教室：支持将巡课教室进行分组，根据分组快捷选择课室进行巡课。
6）场景收藏：支持每位用户将当前画面布局及巡课教室进行收藏，巡课专家点击收藏的场景可快速将巡课教室布局在画面中。
7）画面布局：支持1分屏、2分屏、4分屏、6分屏、9分屏、10分屏六种巡课画面布局，每个分屏可直接拖拽教室信号进行巡课。
8）画面拍照：支持对当前巡课画面进行拍照留存于图片库中，提供大图预览、图片下载、图片删除等多种管理功能。
九、教师积分系统
1）整体功能：平台支持教师积分系统，管理员可以通过自定义统计维度和积分模版自定义积分规则，实现教师用户在平台开展教学活动时自动生成积分统计，积分可以按维度、类别、级别进行展示，高效辅助管理者开展教师评价。
2）无感积分：支持通过积分规则和积分模版对平台上的教师行为进行无感采集并累计积分。
3）查看积分：用户可在工作台模块查看总积分、具体获取积分的时间及来源。</t>
  </si>
  <si>
    <t>第 138 页  共 370 页</t>
  </si>
  <si>
    <t>4）申请积分：支持用户在积分系统自主申请积分，审核通过后即可获取对应的积分。
5）审核积分：支持拥有审核权限的用户直接审核教师提交的积分申请。</t>
  </si>
  <si>
    <t>030404013014</t>
  </si>
  <si>
    <t>集成式教师讲台</t>
  </si>
  <si>
    <t>外形尺寸：1200mm×700mm×950mm;全封闭防盗讲台，优质冷轧钢板，表面喷塑;钢板厚度：主要结构≥1.5mm，其余≥1.2mm;制造工艺要求：数控机床加工，组件精度高；焊点均匀一致，表面平整，圆弧自然;装配工艺：组件配合间隙一致性好;配备知名品牌锁具;内部可放置≥21寸WLCD显示器,立式主机,键盘鼠标,有电源总控开关;留有至少三台机架式交换机安装位置，且散热良好。</t>
  </si>
  <si>
    <t>030404013015</t>
  </si>
  <si>
    <t>三联操作台</t>
  </si>
  <si>
    <t>全钢三联台，优质冷轧钢板,制作工艺精湛，可放置总控制室控制所需设备</t>
  </si>
  <si>
    <t>030405004009</t>
  </si>
  <si>
    <t>导播管理工作站(含显示器)</t>
  </si>
  <si>
    <t>1、处理器：国产处理器 ，≥8核,2.7GHz主频。
2、内存：容量≥8GB；频率≥2666Mhz。
3、硬盘：≥256G M.2 NVme SSD 固态硬盘。
4、网卡：≥1个千兆网卡。
5、显卡：≥2G独立显卡。
6、光驱：DVD RW光驱。
7、声卡：集成5.1声道声卡。
8、接口：USB3.0接口≥4个。
9、机箱：散热良好。
10、显示器：与主机同品牌，≥23.8英寸，支持1080P。
11、USB键盘、鼠标。</t>
  </si>
  <si>
    <t>第 139 页  共 370 页</t>
  </si>
  <si>
    <t>030505016034</t>
  </si>
  <si>
    <t>观摩电视机（55寸）</t>
  </si>
  <si>
    <t>1、55英寸；带吊装可伸缩支架；2、基本参数：CPU≥四核 Cortex A53、GPU≥双核Mali-G52；3、分辨率4K ≥3840*2160，屏幕比例16:9。 4、显示参数：刷新率≥60Hz；5、音频参数：支持数字剧院音效或杜比音效；5、硬件配置：RAM≥2GB，ROM≥16GB；6、输入接口：HDMI2.0≥2,USB≥2，≥1个网络接口</t>
  </si>
  <si>
    <t>030505016035</t>
  </si>
  <si>
    <t>互动电视机（65寸）</t>
  </si>
  <si>
    <t>1、65英寸，带吊装可伸缩支架；2、基本参数：CPU≥四核 Cortex A53、GPU≥双核Mali-G52；3、分辨率4K ≥3840*2160，屏幕比例16:9，背光源LED；4、显示参数：刷新率≥60Hz；5、音频参数：支持数字剧院音效或杜比音效；6、硬件配置：RAM≥2GB，ROM≥16GB；7、输入接口：HDMI2.0≥2,USB≥2，≥1个网络接口</t>
  </si>
  <si>
    <t>030505005044</t>
  </si>
  <si>
    <t>高保真有源监听音箱</t>
  </si>
  <si>
    <t>1.标准3.5mm音频接口，连接麦克风无需其他设备协议转换。
2.功率不小于5W+5W。
3.信噪比不小于85dB。
4.频响范围不小于70Hz-20kHz。
5.含音箱壁挂支架和主副音箱连接线。</t>
  </si>
  <si>
    <t>第 140 页  共 370 页</t>
  </si>
  <si>
    <t>030505004027</t>
  </si>
  <si>
    <t>合并式功率放大器</t>
  </si>
  <si>
    <t>1、合并式功率放大器采用双声道高保真全分离件、全频带功率放大系统；2、二路有线话筒输入，一路无线话筒输入，一路USB型2.4G无线话筒输入；3、三组线路输入，一路定压广播信号输入；4、一组线路输出，一组录音输出，A+B组功率输出；5、话筒、线路的音量可独立调节，话筒高低音2段均衡；6、具有环保麦克风插口带+48V幻像电源；7、带有RS232接口，可实现电脑联机或中控控制；8、带有定压广播信号优先播放功能；9、额定功率：2×110W/8Ω  2×165W/4Ω输出功率：2×220W/8Ω峰值功率：2×300W/8Ω</t>
  </si>
  <si>
    <t>第 141 页  共 370 页</t>
  </si>
  <si>
    <t>030505001092</t>
  </si>
  <si>
    <t>无线领夹话筒</t>
  </si>
  <si>
    <t>1、载波频段: UHF530-690.000MHZ（常规：640.000MHZ-690.000MHZ）
2、单机频带宽度 :50 MHz 
3、单机频道数量：2000个
4、频率间隔：25KHz
5、音频灵敏度: -48±3dB
6、综合S/N比 : &gt;100dB(A)
7、指向性频响曲线：300-2000Hz≤-8dB 
8、综合T.H.D. :&lt;0.5%@1kHz 
9、频率响应 : 65Hz-15kHz  
10、天线：50Ω/TNC，支持天线环路输出
11、发射器拾音头：电容式
12、发射器供电方式：两节AA电池
13、电池寿命：约8小时（发射器功率为高功率）</t>
  </si>
  <si>
    <t>第 142 页  共 370 页</t>
  </si>
  <si>
    <t>030505004028</t>
  </si>
  <si>
    <t>头戴无线话筒</t>
  </si>
  <si>
    <t>1、采用一键移频率技术，能主动防止啸叫，确保语音保真度高，声音清晰；
2、独特ID码设计,具有身份识别功能，彻底杜绝干扰和串频现象；
3、全新的音频电路构架，数字静音、数字音量调节、8段音频均衡；
4、用UHF超高频段，比传统的VHF频段干扰更少，传输更可靠；
5、先进的自动对频技术，只需一按接收机对频键，发射机就会自动追锁接收机频率并调整一致，方便客户使用；
6、发射机及接收机可设置锁屏功能，防止使用误操作；
7、高档液晶显示屏采用全新的背光补亮方式，使接收机及发射器的工作状态一目了然；
8、理想环境操作半径大于50米，适用于多种场合。
发射功率：10DBm
可调范围：50MHZ
信道数目：左（0-49）右（100-149）
频率稳定度：±0.005%
动态范围：96dB
音频响应：50Hz-15KHz
综合失真：≤0.5%
综合信噪比：〉100dB
工作温度：-10℃-±40℃
接收距离：20-50米
接收机指标：
无线接口：BNC/50Ω
灵敏度：12 dBµV (80dBS/N)
灵敏度调节范围：12-32 dBµV
杂散抑制：≥75dB
最大输出电平：+10 dBV
发射器指标：</t>
  </si>
  <si>
    <t>第 143 页  共 370 页</t>
  </si>
  <si>
    <t>天线程式：内置螺旋天线
输出功率：高功率30mW；低功率3mW
杂散抑制：-60dB
供电：两节AA电池
使用时间：30mW时大于10个小时,3mW时大于15小时</t>
  </si>
  <si>
    <t>030505001093</t>
  </si>
  <si>
    <t>1、弹性极佳的钢丝挂架，服贴的耳挂，使用简单、舒适轻巧。
2、具有高动态、低失真度，音头连杆固定座可任意旋转。
3、活动式耳挂的设计，方便收纳、包装及携带。
4、4P迷你XLR标准插头。
技术参数：
1、换能类型：电容式
2、灵敏度：-32±2dB
3、输出电阻：≤2.2KΩ
4、指向性：单指向
5、频率响应：50-20000HZ
6、工作电压：DC 2-10V
7、标准工作电压：DC4.5V
8、最低工作电压：1.0V
9、消耗电流：≤0.5mA
10、信噪比：≥58dB
11、引脚：3+、2-
12、线长：1米</t>
  </si>
  <si>
    <t>030505005045</t>
  </si>
  <si>
    <t>高保真扬声器</t>
  </si>
  <si>
    <t>1、扬声器箱体采用特殊乙烯树脂一次注塑成型，箱体轻巧坚固；2、高音单元：1＂3.低音单元：6.5＂；4.频率响应：60Hz-20KHz8.阻抗： 6Ω；5.功率：60W(RMS)    120W(PEAK)；6.灵敏度：91dB；7.最大声压级：105dB</t>
  </si>
  <si>
    <t>080502001013</t>
  </si>
  <si>
    <t>42U豪华网络机柜</t>
  </si>
  <si>
    <t>42U豪华网络机柜（规格尺寸：2000*600*600mm）</t>
  </si>
  <si>
    <t>第 144 页  共 370 页</t>
  </si>
  <si>
    <t>030501015015</t>
  </si>
  <si>
    <t>030412004145</t>
  </si>
  <si>
    <t>030502003064</t>
  </si>
  <si>
    <t>030412004146</t>
  </si>
  <si>
    <t>030412004147</t>
  </si>
  <si>
    <t>RVV2*1.5护套电源线</t>
  </si>
  <si>
    <t>030412004148</t>
  </si>
  <si>
    <t>030412004149</t>
  </si>
  <si>
    <t>专业护套音响线EVJV2×1.5mm²</t>
  </si>
  <si>
    <t>1.导体材料选用优质无氧铜（OFC），单丝直径为0.145mm。20℃时每公里导体电阻≤7.98Ω。
2.绝缘采用优质聚氯乙烯塑料，两芯颜色为：红、黑。
3.两芯绞合成缆，间隙处填充聚丙烯撕裂纤维，整体用聚丙烯包带缠绕，结构圆整。
4.护套采用弹性体材料，颜色为灰色，电缆外观光滑、圆整，手感柔软。
5.用于室内各种音响设备连接，移动布线或固定布线均可。</t>
  </si>
  <si>
    <t>030412001115</t>
  </si>
  <si>
    <t>智慧课堂+智慧作业</t>
  </si>
  <si>
    <t>第 145 页  共 370 页</t>
  </si>
  <si>
    <t>030405004010</t>
  </si>
  <si>
    <t>AI智慧课堂主机</t>
  </si>
  <si>
    <t>1.系统架构：需采用嵌入式架构设计，且为了便于设备的远程管理、维护和升级，需内置操作系统和管理软件；
2.设备接口：网络接口≥1，HDMI≥1，USB≥1；
3.节能环保：设备功耗不超过12W，且采用无风扇散热设计，低噪音不影响正常授课；
4.支持在断网（无互联网、无校园网、设备与平台断开）的情况下，可进行离线的课堂教学互动，而教学过程中的行为数据待连网后自动上传至平台进行归档。
5.通过蓝牙AP，可接入智能笔，且支持将智能笔的书写内容实时显示到电脑上，且屏显与实际书写时延＜0.5秒。</t>
  </si>
  <si>
    <t>030501023060</t>
  </si>
  <si>
    <t>智慧管理软件</t>
  </si>
  <si>
    <t>1.软件应采用业界流行的B/S架构，通过浏览器直接输入IP地址即可访问和使用。
2.为满足物联管控和统一管理，应支持根据不同网络架构配置网络参数，还可通过网络进行远程重启或定时重启等。
3.为保证安全性，应提供对教室的绑定认证功能，通过认证后可进行使用。
4.提供版本控制功能，可查看软件版本信息，并应提供OTA升级和本地离线升级两种方式，便于系统的维护和升级。
5.提供智能笔的管理，可查看智能笔的连接状态、电量状态和固件版本信息，也可手动添加、批量导入和导出智能笔信息。</t>
  </si>
  <si>
    <t>第 146 页  共 370 页</t>
  </si>
  <si>
    <t>030501023061</t>
  </si>
  <si>
    <t>智慧课堂软件</t>
  </si>
  <si>
    <t>一.课前备课
1.分组管理：支持教师创建分组教学方案，并分配小组成员，应用于分组教学活动中。
2.课本管理：教师可根据学段、学科、版本信息从教材库中直接引用已有课本，也可自编课本。
3.课前备课：支持教师基于教材、学科、知识点进行课前备课，备课时可引用资源库，备课内容包括课堂课件和随堂测试两种。
4.课件备课：支持教师上传课件资料或直接引用资源库进行备课。
5.测试备课：支持教师上传测试文件或直接引用题库进行备课。
6.备课同步：支持教师课前的所有备课资料备份至主机当中，教师在课堂上可直接调用进行授课，防止因网络问题无法访问平台而影响正常上课。
二.课堂教学
1.信息关联：教师上课时可自动关联学科、班级和学生信息，且支持实时监看学生状态。
2.课件演示：教师可直接打开课前备课或现场自带的课件进行授课。
3.画笔批注：教师可在教学过程中进行书写批注，提供多种可选笔迹大小和颜色。
4.板书教学：教师可使用板书功能进行书写及讲解，板书背景需支持多种样式和颜色可选；且支持多个白板同时并存，在授课过程中，可以随时的查看和调取白板的记录。</t>
  </si>
  <si>
    <t>第 147 页  共 370 页</t>
  </si>
  <si>
    <t>5.微课录制：支持录制教师电脑画面和采集电脑麦克风声音形成微课视频，录制完成后可同步上传至教学平台，也可下载到本地和分享给学生进行观看学习。
6.课堂互动：支持抢答、投票、随机挑人等功能，教师可从全班范围内随机挑选学生，也可根据某次答题或投票结果，从任意选项中随机挑选学生。
7.测试互动：支持全班作答、分组作答等方式的课堂测试互动活动。支持单选、多选、判断、解答等四种常用题型，并支持设置答题时间，教师也可以根据学生的答题情况随时终止或者延长答题。
8.随堂测试：提供利用课前备课已生成的测试或现场从自带试题中生成测试，教师选择后进行课堂测试。
9.截屏测试：支持教师截取课件、画笔和板书的内容作为题目进行课堂测试。
10.移动教学：提供教师移动端APP，支持对课件进行多页预览、翻页、批注和板书，发起随机挑人、抢答和点赞，拍摄图片和实时视频并进行讲评分享等功能。
11.分组教学：教师可进行自由分组、布置主题和设置倒计时，学生可进行分角色讨论学习；支持不少于12个小组，每个小组支持提交不少于6个讨论成果，教师可查看所有小组的讨论成果、进行二分屏</t>
  </si>
  <si>
    <t>第 148 页  共 370 页</t>
  </si>
  <si>
    <t>或四分屏对比展示。
12.分组协作：支持在分组教学中，同一小组的不同学生可在同一纸上进行协作书写，且书写内容需自动关联学生身份并可进行笔迹回放。
13.书写答题：支持在不改变学生书写方式的情况下自动记录学生书写笔迹、统计客观题正确率，并支持不少于4个学生答案对比和笔迹回放。
14.书写演示：支持教师授权学生进行书写演示，书写笔迹可在教师PC端实现同步显示，且支持不少于4个学生同时进行对比演示。
15.课堂点赞：支持教师根据学生课堂表现对学生个人或小组进行点赞激励。
三.教学分析
1.课堂分析：支持对课堂教学进行全程记录和分析，内容按时序结构化进行呈现，便于教师课后快速定位查找，完成课后反思教研；并提供课堂的签到率、作答得分率、课堂活跃度、点赞、知识点得分率和学生做题分析等数据。
2.错题分析：支持按时段、班级汇总所有错题，包括错题的得分率、所关联的知识点和错误的学生名单等数据；教师可通过得分率、错题来源进行筛选查找，也可根据需要导出错题集。
四.数据报告
1.智慧课堂：支持按时段生成全校的智慧课堂分析，包含但不限于智慧课</t>
  </si>
  <si>
    <t>第 149 页  共 370 页</t>
  </si>
  <si>
    <t>堂开课与互动总次数、开课的日趋势与时间段分析、按年级/学科/班级/教师分类的开课和互动数据等。
2.智慧作业：支持按时段生成全校的智慧作业分析，包含但不限于作业提交/布置/批阅/讲评的趋势分析、按年级/学科/班级/教师分类的作业应用分析等，分析指标包含但不限于布置次数、提交率、批阅率、订正率、订正后查阅率、得分率、平均用时等，且支持对每个指标设置预警并高亮显示。
3.资源建设：支持统计和查看教师教学活动的生成性资源和校本资源总量，并可按资源类型、学科分别统计。
4.教师教情：支持按时段生成教师与学科的教学分析，包含但不限于作业布置数、作业讲评数、课堂开课数等，并提供每个教师的作业和课堂应用情况，作业包含但不限于布置次数、得分率、提交率、批阅率、订正率、订正后查阅率、讲评数、平均用时、作业布置/批阅/讲评的日趋势、作业批阅的时间段分布等，课堂包含但不限于开课次数与日趋势、互动次数与互动类型占比等。
5.学科学情：支持按时段、学科生成班级与年级的学情对比分析，包含但不限于学业等级分布、各单元目标的平均得分率，以及各学业等级分层的学生与临界生名单等。</t>
  </si>
  <si>
    <t>第 150 页  共 370 页</t>
  </si>
  <si>
    <t>6.班级学情：支持按时段、学科生成班级学情分析，包含但不限于班级各学生作业平均的得分率、提交率、订正率、用时、每份作业的评价等级、各知识点与各单元目标的平均得分率、具有典型表现的学生名单等。
7.学生学情：支持按时段生成学生个人学情分析，包含但不限于作业等级分布、作业等级与得分率趋势、作业时长、每份作业的个人与班级和年级的时长趋势对比、各个知识点与单元目标的个人与班级和年级的得分率对比等。
8.课堂质量：支持按时段、学科生成各班级课堂质量分析，包含但不限于课堂开课与互动次数对比、课堂作答等级的占比与分布、课堂互动类型的占比与分布等。
9.作业质量：支持按时段、学科生成各班级作业质量分析，包含但不限于作业等级/得分率/提交率/订正率/平均用时的数据对比、作业等级的占比与趋势、作业作答时长的占比与趋势、作业提交与批阅的时间段分布、作业类型的占比与分布、作业题量的占比与分布、作业试题难度的占比与分布等。</t>
  </si>
  <si>
    <t>第 151 页  共 370 页</t>
  </si>
  <si>
    <t>030501023062</t>
  </si>
  <si>
    <t>智慧测练软件</t>
  </si>
  <si>
    <t>一.总体要求：
1.测练场景：需同时满足校内外测验、练习、作业等多类场景的使用，支持测练的新增、修改、存草稿、复制、分享、下载、布置、批阅和分析等。
2.课堂作业：需支持教师在课堂上将课前制作好的作业实时发布给学生进行作答，且支持作答中可实时查看学生的答题动态和卷面，作答后可实时统计和呈现结果，教师可以当堂进行讲评。
3.课外作业：需同时满足日常作业和教辅作业两类场景，支持教师在线布置作业，学生可以在校内或校外完成并提交。
（1）日常作业：需满足教师在日常教学中制作个性化作业的需求，支持教师自主进行制题组卷、打印和发布，体现了作业的灵活性。
（2）教辅作业：需支持学校或学科组制作成册作业本的需求，作业本支持关联课本信息、设置作业名称、年份、封面和封底等内容，也支持自定义章节目录，且每个章节可包含多页作业内容，作业本制作完成并发放给学生后，教师即可根据教学进度分章节进行布置，体现了作业的规划性。
4.阶段测验：需支持开展多个班级和学科的集中测验，测试过程中需支持实时监视每个班级和学生的答题动态，且需支持按班级或按人平均分配阅卷教师和在阅卷时隐藏学生姓名；</t>
  </si>
  <si>
    <t>第 152 页  共 370 页</t>
  </si>
  <si>
    <t>5.制题组卷：需同时满足题库选题和文件导入两类场景，题型需支持包括单选、多选、判断、解答、填空、阅读、材料、完形填空等，且支持对每道题设置正确答案、分数、预估用时、难度系数、关联知识点、单元目标和微课等。
6.作答方式：需同时满足题卡一体和题卡分离作答两类场景，教师可在线制作卷面和答题卡并进行覆码下载，也支持教师下载为普通文件应用于传统的测练形式。
7.提交方式：需同时满足校内完成并提交、校外完成并通过APP提交和校外完成并带回学校提交三类场景。
8.批阅方式：需同时满足电脑批阅和书面批阅两类场景，且可支持逐张改和流水改的阅卷方式；书面批阅还需支持自动识别作答学生身份，无需老师手动识别和切换的多余操作。
9.书写方式：需同时满足手写和填涂两种方式，手写方式支持智能识别客观题的作答、主观题的批改对错和分值，填涂方式支持在选项上直接打勾或涂写。
10.试卷分析：需支持在组卷过程中进行试题分析，包括整份测练中主客观题和不同题型的占比情况，也包括各试题难度和各知识点的题量占比情况。
11.作业报告：支持系统自动生成作业报告，并可进</t>
  </si>
  <si>
    <t>第 153 页  共 370 页</t>
  </si>
  <si>
    <t>行查看和导出，包含但不限于班级分析、班级对比、试题分析和学生分析多个维度。
（1）班级分析：支持自定义作业的预估用时和得分率预警值，以生成对应分析。包含但不限于作业完成情况、得分率区间的人数分布、用时区间的人数分布、得分率与用时的四象限分析、每道试题的平均得分率与用时分布、每个知识点与每个单元目标的得分率分布和预警试题等。
（2）班级对比：支持多个班级与年级进行对比分析，包含但不限于作业平均得分率、评价等级占比、平均用时、每道题的得分率和每个关联知识点与单元目标的平均得分率等。
（3）试题分析：包含但不限于每道题的班级得分率、年级得分率、平均用时、以及每个客观题的选项分布和名单等。
（4）学生分析：包含但不限于每个学生的整体作答用时、书写用时、异常停顿次数、得分或得分率、错题数和评价等级等；同时支持记录和还原学生的答题和思考过程，包含但不限于每道题的作答用时、是否跳题、异常停顿等。
12.测验报告：需支持剔除缺考和零分学生，且支持自定义四率（优秀率/良好率/及格率/不及格率）、评价等级、成绩分段、临界生、优秀生和学困生等</t>
  </si>
  <si>
    <t>第 154 页  共 370 页</t>
  </si>
  <si>
    <t>指标，并生成年级、学科、班级、学生等多个维度的分析报告。
（1）年级分析：包含但不限于年级和班级的最高分、最低分、平均分、四率、超均率、标准差、评价等级与成绩分段的分布情况，每个学科的年级最高分、最低分、平均分、四率、标准差，每个学科的年级和各班级临界生、优秀生与学困生的分布情况等；
（2）学科分析：包含但不限于每个学科的各班级最高分、最低分、平均分、四率、超均率、标准差，以及评价等级、成绩分段、临界生、优秀生和学困生的分布情况等；
（3）班级分析：包含但不限于每个班级的总分和各学科的最高分、最低分、平均分、四率、标准差、校次、与年级的平均分对比、评价等级与成绩分段的分布情况、需关注的学生（大幅进步、大幅退步和临界生）和高频错题等；
（4）学生分析：包含但不限于每个学生的总分和单科成绩，以及对应的校次、校次进退步、班次、班次进退步等情况，并可按年级/班级、总分/单科成绩分类对比。
13.测练讲评：支持教师在课堂上调取课堂和课外测练进行展示并支持通过画笔进行批注讲评，也支持使用智能笔直接在学生作答的纸质测练上进行书写讲评，且测练题面和书写</t>
  </si>
  <si>
    <t>第 155 页  共 370 页</t>
  </si>
  <si>
    <t>笔迹均可实时同步显示。
二.教师端APP
1.兼容性：需同时兼容手机、平板和Android、iOS系统，提供账号密码、手机验证码和微信验证的登录方式，且支持通过设备内置蓝牙通讯模块连接智能笔查看电量情况。
2.批改同步：需满足教师使用智能笔批改作业的场景，支持批改时作业的题面、作答笔迹和批改内容均可实时同步呈现在终端上。
3.数据上传：需同时支持教师智能笔实时批改和离线批改数据上传两类场景，当连接智能笔时，此时教师的批改数据可实时上传，而离线的批改数据也能够自动上传到平台。
4.作业批改：需满足教师使用终端批阅作业的场景，教师可回放学生作答笔迹、更正客观题的系统判别和对主观题进行批改或赋分，也支持教师对整份作业进行批注和评定作业等级。
5.作业进度：支持查看作业的布置日期、作业状态、提交进度、批阅进度和得分率等，并可查看每一个学生的作业完成状态、得分率、表现等级、总分和作答用时等。
6.作业报告：支持生成整份作业的分析报告，包含但不限于作业题量、提交率、批阅率、得分率和平均用时，以及学生的作业等级分布、用时分布、知识点掌握情况、单元目标掌握情况和单题分析等。</t>
  </si>
  <si>
    <t>第 156 页  共 370 页</t>
  </si>
  <si>
    <t>7.班级报告：支持生成整个班级的分析报告，包含但不限于作业提交率、平均得分率、平均题量、平均用时，也支持生成班级的学生作业等级分布、作业平均得分率趋势、平均用时趋势、知识点掌握情况和单元目标掌握情况，还支持生成班级所有未交作业的名单和每个学生未交作业的总次数。
8.学生报告：支持生成每个学生的分析报告，包含但不限于作业提交率、平均得分率、平均题量、平均用时、个人作业等级分布、个人得分率趋势、个人平均用时趋势、知识点掌握情况和单元目标掌握情况等。
9.班级错题：支持自动归集错题形成班级错题集和分析，包含但不限于作业的错题统计、错题的知识点分布、单元目标分布和题型分布等；还支持按得分率区间和知识点进行筛选查看错题详情，包含但不限于每道错题的班级与年级的得分率、各选项的选择分布和名单等。
10.微课录制：需满足教师针对高频错题开展错题指导的场景，教师可使用智能笔书写解题思路，且书写的笔迹内容可自动形成微课视频并支持推送给学生进行学习。
三.学生端APP
1.兼容性：需同时兼容手机、平板和Android、iOS系统，支持通过设备内置蓝牙通讯模块连接智能笔查看电量情况。</t>
  </si>
  <si>
    <t>第 157 页  共 370 页</t>
  </si>
  <si>
    <t>2.书写同步：需满足学生使用智能笔做作业的场景，支持书写时作业的题面和作答笔迹均可实时同步呈现在终端上。
3.数据上传：需同时满足学生智能笔实时作答和离线作答数据上传两类场景，当连接智能笔时，此时作答的数据可实时上传，而离线作答数据也能够自动上传到平台。
4.作业列表：支持查看教师布置的每一份作业，包含但不限于作业的所属学科、发布日期、作业状态、得分率和作业等级等，并支持按照学科进行筛选查看。
5.作业报告：支持生成每份作业分析报告，包含但不限于学生个人作业等级、得分率/得分、作业用时和教师评语，以及每道题的正确答案、解析和教师的批注内容等，且支持查看作业的优秀答案和典型错误范例。
6.学科报告：支持生成学生各学科作业分析报告，包含但不限于作业的提交率、平均得分率、平均题量、平均用时、学生个人作业等级分布、得分率趋势、用时趋势等。
7.错题分析：支持生成学生各学科的错题集和分析，包含但不限于错题统计、订正进度，每个错因、知识点与单元目标的错题数分布，以及每种题型的错题数占比等。
8.错题学习：支持学生查看教师推送的错题微课视频进行学习和巩固。</t>
  </si>
  <si>
    <t>第 158 页  共 370 页</t>
  </si>
  <si>
    <t>030501001011</t>
  </si>
  <si>
    <t>智能笔</t>
  </si>
  <si>
    <t>1.外观尺寸：笔身直径≤10.5mm；
2.重量：不含笔帽重量≤13g；
3.电池容量：内置锂离子电池，容量≥130mAH；
4.使用时间：连续书写时长≥8小时；
5.充电时间：≤1.5小时；
6.压感级别：≥1024级；
7.定位识别：内置笔迹摄像头，采用数字光学点阵技术；
8.分辨率：≥0.04mm；
9.书写角度：-45°至45°（垂直角度为0°）；
10.识别精度：支持识别600dpi及以上的黑白打印或印刷品的点阵内容，并可实现书写笔迹的采集，且笔迹采集率不低于99%；
11.存储空间：≥8MB，可以实现书写数据的脱机存储；
12.数据传输：支持蓝牙BLE 4.0及以上无线数据传输，可以连接教室蓝牙AP或手机；
13.笔芯规格：D1；
14.充电接口：磁吸式；
15.指示灯：需支持不同状态显示，包含但不限于电量状态、连接状态、异常状态等</t>
  </si>
  <si>
    <t>第 159 页  共 370 页</t>
  </si>
  <si>
    <t>030501021005</t>
  </si>
  <si>
    <t>蓝牙AP</t>
  </si>
  <si>
    <t>1.采用蓝牙BLE 5.0及以上协议；
2.采用无天线设计，且无外接天线； 
3.具有≥5个通讯模块，每模块≥11个通道；
4.单台设备支持≥55支智能笔的同时接入和并发使用，且连接后保持＞40分钟不掉线；
5.支持搜索添加智能笔，也可单个添加和批量导入智能笔信息，还支持查看智能笔的连接状态、固件版本信息和电量，并可对智能笔进行批量升级。
6.网络接口：RJ45≥1；
7.电源：DC 12V、PoE</t>
  </si>
  <si>
    <t>030501005020</t>
  </si>
  <si>
    <t>智能笔充电柜</t>
  </si>
  <si>
    <t>1.需采用壁挂式安装方式，卷帘门设计，减少教室空间占用的同时，方便进行智能笔的存放和管理；
2.需采用多层充电模块设计，每层≥12个充电单元，支持≥60支智能笔同时充电使用；
3.需采用磁吸式充电接口，具有充电指示灯；
4.电源：AC 100~240V；
5.功率：≤80W。</t>
  </si>
  <si>
    <t>030501001012</t>
  </si>
  <si>
    <t>智能笔工具包</t>
  </si>
  <si>
    <t>与智能笔配套的A5智能本（150本）、B5微课本（6本）、笔芯（500支）</t>
  </si>
  <si>
    <t>030412004150</t>
  </si>
  <si>
    <t>030412001116</t>
  </si>
  <si>
    <t>第 160 页  共 370 页</t>
  </si>
  <si>
    <t>030413001119</t>
  </si>
  <si>
    <t>嵌入式LED平板灯</t>
  </si>
  <si>
    <t>LED 600*600平板灯成品安装。1、规格电压(V)：220；2、功率(W)：48；3、色温(k)：5000以上；4、照射面积(㎡)：15 5、光源类型：LED；6、理论光通量（LM/W）：80；7、材质：航空拉丝铝边框，360度无缝隙工艺，金属箱体</t>
  </si>
  <si>
    <t>云桌面教室</t>
  </si>
  <si>
    <t>030501003020</t>
  </si>
  <si>
    <t>学生云终端机</t>
  </si>
  <si>
    <t>1.处理器：国产化处理器，主频≥3.0Ghz，8核8线程
2.内存：≥16GB DDR4，2个内存插槽，最大可扩展支持32GB DDR4内存
3.不小于512GB SATA SSD
4.支持不低于2个SATA接口
5.机箱前置USB接口不少于4个，其中USB3.0接口不少于2个；机箱后置USB接口不少于4个，其中USB3.0接口不少于2个。
6.支持集成显卡</t>
  </si>
  <si>
    <t>第 161 页  共 370 页</t>
  </si>
  <si>
    <t>030501003021</t>
  </si>
  <si>
    <t>教师云终端机</t>
  </si>
  <si>
    <t>030501019019</t>
  </si>
  <si>
    <t>教学资源云管理服务器（2U）</t>
  </si>
  <si>
    <t>1.CPU：配置≥1颗 国产化处理器，核数≥8核，频率≥2.8GHz
2.内存：配置≥64G DDR4
3.硬盘：配置≥2块960GB SSD盘（RAID 1）
4.PCIE扩展：支持≥2个PCIE插槽
5.网口：≥2个千兆电口
6.电源：配置≥350W高效单电源</t>
  </si>
  <si>
    <t>第 162 页  共 370 页</t>
  </si>
  <si>
    <t>030501023063</t>
  </si>
  <si>
    <t>桌面云用户授权</t>
  </si>
  <si>
    <t>1.提供B/S架构的WEB管理界面，方便管理者实时了解整个服务器的运行状态、排查故障。
2.提供大数据预览功能，管理员通过全方位可视化动态实时数据预览，实时查看服务器资源使用情况、CPU使用率、内存大小、硬盘大小、终端数量、终端状态（在线/离线/上线率）、模板数量、管理员数量、服务器数量、等信息，如遇终端异常，可远程控制终端解决异常情况，确保运维保证体系有序进行。
3.为提升镜像下发速度，提供模板智能分发机制，可快速将模板通过P2P、广播、组播、单播等多种方式下发到所有终端，下发过程可根据模板数据变化，自动选择增量数据或全部数据方式下发，节省下发时间，同时可查看每一个终端实时的下载速度和任务状态，便于管理员排查故障终端。
4.具备模板资源动态管理机制，在不删除模板的情况下，在线实时对模板名称、系统名称、CPU核心数、内存大小等资源进行灵活配置，新模板无需重启即可实时生效。
5.提供完备的多级权限管理机制，管理员可自行建立多个二级管理员，对不同管理员分配特定权限，实现多级差异化管理，不同权限具有差异化的功能管理界面，防止误操作。
6.具备模板热编辑机制，通过服务器WEB管理界面直接对模板内的系统分区名</t>
  </si>
  <si>
    <t>第 163 页  共 370 页</t>
  </si>
  <si>
    <t>称、分区类型、分区格式、分区还原方式、IP地址、启动密码等多个参数进行在线设置，无需进入模板内逐一修改，节省模板管理时间，提升维护效率。
7.提供模板在线备份机制，备份导出的模板文件可存放在服务器存数据盘或移动硬盘等外部存储设备，当服务器宕机、数据损坏或重新安装后，可以直接导入使用，无需重新安装模板，确保模板数据的安全。
8.桌面云授权后终身免费。</t>
  </si>
  <si>
    <t>030501023064</t>
  </si>
  <si>
    <t>电子教室系统软件专业版</t>
  </si>
  <si>
    <t>可应用于日常课堂教学，它采用有线网络传输数据，实现高效的师生互动，让老师及时深入地了解学生学习情况，实现个性化教学；它具有丰富的互动教学、高效的班级管理、实时的教学评测功能，满足各学科的教学需求、电子教室系统软件专业版授权后终身免费。
软件功能：支持HG+Kylin2403/UOS1070/win10Home
支持兆芯+Kylin2303/UOS1060/win10Home
。</t>
  </si>
  <si>
    <t>030501001014</t>
  </si>
  <si>
    <t>耳麦</t>
  </si>
  <si>
    <t>头戴耳罩式有线耳麦</t>
  </si>
  <si>
    <t>第 164 页  共 370 页</t>
  </si>
  <si>
    <t>030501015016</t>
  </si>
  <si>
    <t>48口千兆交换机</t>
  </si>
  <si>
    <t>1.设备性能不低于交换容量：756Gbps/7.56Tbps，转发性能：252Mpps/432Mpps；
2.可用千兆电接口数量≥48，非复用万兆光接口数量≥4，支持1个扩展槽位，支持40G（QSFP+）端口，
3.设备内存容量≥2048Mbytes，端口平均转发时延≤3us，支持IPv4 ACL表入方向≥2K条+出方向≥512条；
4.支持STP/RSTP/MSTP/PVST，支持ERPS/RRPP/smartlink并且收敛时间均在50ms之内，支持虚拟化本地负载分担、虚拟化单点管理功能、9台设备堆叠、虚拟化堆叠链路冗余保护收敛时间小于50ms；
5.5. 支持DHCP snooping、DHCPv6 snooping、DHCP Relay、SAVI功能，支持BFD for VRRP，BFD for IPv4路由，BFD for IPv6路由，策略路由，等价路由，支持链路聚合功能及聚合零丢包功能；
6.支持通过网管平台对接入设备间的链路详情展示，包括传输速率、链路两端设备信息和链路带宽告警，支持通过网管平台在网络拓扑中展示设备详情，包括设备基本信息、性能使用信息、面板状态和端口信息。</t>
  </si>
  <si>
    <t>第 165 页  共 370 页</t>
  </si>
  <si>
    <t>030501015017</t>
  </si>
  <si>
    <t>1. 可用千兆电接口数量≥24，可用万兆光接口数量≥4
2.支持模块化电源数量≥2（本次配置电源数量=1），支持风扇数量≥2
3.支持独立的console管理串口
4.支持STP、RSTP、MSTP、ERPS功能
5.支持 IPv4/IPv6 静态路由，支持OSPFv3、BGP4+、IS-ISv6
6.换容量≥688 Gbps/6.88Tbps，包转发率≥171Mpps/297Mpps。</t>
  </si>
  <si>
    <t>030501010002</t>
  </si>
  <si>
    <t>路由器</t>
  </si>
  <si>
    <t>1、设备支持三层千兆WAN口（光口）数量≥1，WAN口（电口）数量≥2，二层千兆以太LAN口（电口）数量≥4个。</t>
  </si>
  <si>
    <t>080509002011</t>
  </si>
  <si>
    <t>落地式机柜22U</t>
  </si>
  <si>
    <t>22U落地式网络机柜(尺寸：1200*600*600mm）黑色</t>
  </si>
  <si>
    <t>030502003065</t>
  </si>
  <si>
    <t>030412004152</t>
  </si>
  <si>
    <t>多股铜芯电源线BVR6mm²</t>
  </si>
  <si>
    <t>030412004153</t>
  </si>
  <si>
    <t>多股铜芯电源线BVR2.5mm²</t>
  </si>
  <si>
    <t>030412003008</t>
  </si>
  <si>
    <t>050305004171</t>
  </si>
  <si>
    <t>高密板。单座尺寸：长600mm*宽600mm*高700mm。横板厚度≥18mm，竖板厚度≥15mm，配备品牌金属键盘托板轨道（每台学生电脑1位，供应商根据每个学校的教室尺寸再拼做成双人、三人或四人桌。拼装不再增加任何费用）</t>
  </si>
  <si>
    <t>位</t>
  </si>
  <si>
    <t>050305004172</t>
  </si>
  <si>
    <t>实木学生凳</t>
  </si>
  <si>
    <t>实木木骨架日子凳，尺寸：长320mm*宽230mm*高430mm，4个立脚厚度尺寸≥40mm*30mm,凳面厚度≥16mm，全凳刷清漆处理。</t>
  </si>
  <si>
    <t>第 166 页  共 370 页</t>
  </si>
  <si>
    <t>030501005021</t>
  </si>
  <si>
    <t>教室金属讲台</t>
  </si>
  <si>
    <t>外形尺寸：1200mm×700mm×950mm;全封闭防盗讲台，优质冷轧钢板，表面喷塑;钢板厚度：主要结构1.5mm，其余1.2mm;制造工艺要求：数控机床加工，组件精度高；焊点均匀一致，表面平整，圆弧自然;装配工艺：组件配合间隙一致性好;配备知名品牌锁具;内部可放置≥21寸WLCD显示器,立式主机,键盘鼠标,有电源总控开关;留有至少三台机架式交换机安装位置，且散热良好。</t>
  </si>
  <si>
    <t>030413014003</t>
  </si>
  <si>
    <t>8位电源排插</t>
  </si>
  <si>
    <t>8位电源排插（带过载保护）</t>
  </si>
  <si>
    <t>030412001118</t>
  </si>
  <si>
    <t>电子班牌</t>
  </si>
  <si>
    <t>第 167 页  共 370 页</t>
  </si>
  <si>
    <t>030505016036</t>
  </si>
  <si>
    <t>智能电子班牌</t>
  </si>
  <si>
    <t>1. 屏幕≥21.5英寸，屏幕比例: 16:9 、分辨率:1920*1080、对比度:4000:1、视角:  水平/垂直:178°、背光: LED背光；支持10点以上电容触摸，支持多点手势；
2. CPU类型：≥四核 、最高主频≥1.9GHz；RAM≥2G，ROM≥16G； 
3. 内置宽动态200万像素摄像头，≥1920*1080分辨率。 
4. 刷卡器：具有内置 IC 卡刷卡器，支持 14443 协议。学生可佩带相应的终端设备完成刷卡签到、查看个人信息等操作。
5. 高亮度≥ 500nit高亮度显示;
6. 支持蓝牙+wifi模块，802.11b/g/n协议;外置隐藏WIFI天线，防止天线丢失损坏。
7. 内置高灵敏度的全向麦克风，拾音半径不小于 0.5m。喇叭2个，功率： 3W×2:
8. 支持远程开关机功能。
9. 整机采用刷卡、人脸、多种模式考勤，提高师生刷卡考勤效率.</t>
  </si>
  <si>
    <t>功能室扩声设备</t>
  </si>
  <si>
    <t>田径场扩声设备</t>
  </si>
  <si>
    <t>第 168 页  共 370 页</t>
  </si>
  <si>
    <t>030505002010</t>
  </si>
  <si>
    <t>机架式数模调音台</t>
  </si>
  <si>
    <t>1、≥10路输入(6路MIC/LINE+1组RCA+1组TRACK)；
2、2组立体声输出，2编组输出，1路效果输出，1路辅助输出，1组录音输出；
3、支持蓝牙接收功能及USB播放；
4、支持MP3播放功能，多媒体播放器配备遥控器；
5、内置效果器；
6、支持48V幻象供电；
7、耳机监听功能；
8、使用60mm行程高精密推子。</t>
  </si>
  <si>
    <t>030505005046</t>
  </si>
  <si>
    <t>高压远程线阵列扬声器</t>
  </si>
  <si>
    <t>高压远程两分频线性阵列扬声器
1、额定阻抗：8Ω
2、额定功率（RMS）：≥500W
3、额定功率（AES）：≥600W
4、特性灵敏度：≥103dB
5、连续声压级：≥129dB
6、最大声压级：≥135dB
7、额定频率范围：95～18000Hz
8、覆盖角度（H×V）：60°×40°
9、中低音扬声器：LF：15"×1；高音扬声器：HF：3"×1</t>
  </si>
  <si>
    <t>第 169 页  共 370 页</t>
  </si>
  <si>
    <t>030505005047</t>
  </si>
  <si>
    <t>高压远程补声扬声器</t>
  </si>
  <si>
    <t>高压远程两分频音箱
1、额定阻抗：8Ω
2、额定功率（RMS）：≥350W
3、额定功率（AES）：≥450W
4、特性灵敏度：≥103dB
5、连续声压级：≥127dB
6、最大声压级：≥133dB
7、额定频率范围：95～18000Hz
8、覆盖角度（H×V）：60°×40°
9、中低音扬声器：LF：12"×1；高音扬声器：HF：2.5"×1
10、安装尺寸：配套高压远程线阵列扬声器。</t>
  </si>
  <si>
    <t>030505005048</t>
  </si>
  <si>
    <t>18寸超重低音音箱</t>
  </si>
  <si>
    <t>超重低音音箱
1、额定阻抗：8Ω
2、额定功率（RMS）：≥800W
3、额定功率（AES）：≥1000W
4、特性灵敏度：≥98dB
5、连续声压级：≥125dB
6、最大声压级：≥131dB
7、额定频率范围： 40～500Hz
8、低音扬声器： LF：18"×1</t>
  </si>
  <si>
    <t>第 170 页  共 370 页</t>
  </si>
  <si>
    <t>030505005049</t>
  </si>
  <si>
    <t>12寸返听/台唇扬声器</t>
  </si>
  <si>
    <t>两分频音箱
1、额定/峰值功率：≥250W /1000 W ；  
2、额定阻抗：8Ω；
3、特性灵敏度：≥96dB/W/m；
4、输出声压级： 120 dB/W/m(Continues)；126 dB/W/m(Peak)；
5、额定频率范围:；55 ~ 20000Hz                                                                                                                                                                        6、扬声器单元：LF:1*12英寸 HF:1*1.34 英寸；</t>
  </si>
  <si>
    <t>031301004471</t>
  </si>
  <si>
    <t>第 171 页  共 370 页</t>
  </si>
  <si>
    <t>030505004029</t>
  </si>
  <si>
    <t>线阵功率放大器2×1020W/4Ω</t>
  </si>
  <si>
    <t>功放类型：D类、TD类或H类
1、保护功能：保护功能：电源欠压保护、开关机延时保护、输出直流保护、过载功率控制过热保护、温度功率控制保护等
2、额定功率：≥2×600W/8Ω，≥2×1020W/4Ω，≥1×1200W/16Ω桥接，1×2040W/8Ω桥接
3、额定RMS输出电压≥69V
4、频率响应：20Hz～20kHz（±0.5dB）
5、总谐波失真：≤0.08%
6、信噪比：≥105dB
7、输入灵敏度：29/32/35/38dB（可选）
8、阻尼系数（8Ω，200Hz以下）≥500
9、串扰抑制≥85dB
10、电压适应范围：AC90V～260V，50/60Hz</t>
  </si>
  <si>
    <t>第 172 页  共 370 页</t>
  </si>
  <si>
    <t>030505004030</t>
  </si>
  <si>
    <t>线阵功率放大器2×1360W/4Ω</t>
  </si>
  <si>
    <t>第 173 页  共 370 页</t>
  </si>
  <si>
    <t>030505004031</t>
  </si>
  <si>
    <t>线阵功率放大器（次低频）2×1700W/4Ω</t>
  </si>
  <si>
    <t>030505004032</t>
  </si>
  <si>
    <t>线阵功率放大器4x600W/4Ω</t>
  </si>
  <si>
    <t>第 174 页  共 370 页</t>
  </si>
  <si>
    <t>030503002005</t>
  </si>
  <si>
    <t>节点视频主控器</t>
  </si>
  <si>
    <t>支持多种音频、视频输入格式;支持、智能开关机、智能更换效果;支持同步实时播放、控制像素为30万点以内项目;支持多种节日模式下定时播放，工业机组网系统更安全稳定;包含控制电脑、软件，恒温箱(上电后自动运行，智能调控温度，无需人为干预;支持RS485通讯，可通过上位机查询运行状态和参数;支持公共高精继电器干接点输出;高品质304不锈钢+户外粉表面处理双重保护;设备可7*24小时不间断运行;IP55防护等级)</t>
  </si>
  <si>
    <t>030501003022</t>
  </si>
  <si>
    <t>管理工作站(含显示器)</t>
  </si>
  <si>
    <t>030506012017</t>
  </si>
  <si>
    <t>030505003074</t>
  </si>
  <si>
    <t>第 175 页  共 370 页</t>
  </si>
  <si>
    <t>030501013002</t>
  </si>
  <si>
    <t>数字视频收发器</t>
  </si>
  <si>
    <t>1、输入接口包括1路HDMI2.0+LOOP,2路HDMI1.3，1路USB3.0，支持选配1路3G-SDI（IN+LOOP），最大支持4096*2160@60HZ信号输入；
2、视频输出支持8个千兆网口输出，1路10G-OPT光口，最大带载高达520万像素，最宽支持10240,最高8192。
3、最大可支持6个2K图层或1个4K图层+2个2K图层，全部图层大小和位置可单独调节。4K接口输入2K信号，按2K图层计算图层资源；
4、集成发送卡和视频处理器功能，连线更少，设备集成度更高，稳定性兼容性大大提升。
5、支持U盘即插即播功能，最大支持4K级（3840*2160@60fps）图片和视频的流畅播放，播放列表及切换效果支持自定义编排，最多支持20余种图片切换特效；
6、支持微信小程序快捷控制，平板快捷控制</t>
  </si>
  <si>
    <t>第 176 页  共 370 页</t>
  </si>
  <si>
    <t>080503009002</t>
  </si>
  <si>
    <t>视频光模块</t>
  </si>
  <si>
    <t>1.热插拔 SFP+封装
2.10.3.25b/s比特率
3.低功耗，最大功耗1.2W
4.工作温度:0C-70C
5.双工LC接口
6.使用单模光纤传输距离可达10千米
7.满足SFF-8472管理接口要求
8.兼容SFF-8432可插拔模块协议
9.兼容SFF-8431通用电气协议
10.满足GR-468可靠性标准
11.符合IEEE802.3ae物理层规范和管理参数要求</t>
  </si>
  <si>
    <t>第 177 页  共 370 页</t>
  </si>
  <si>
    <t>030506012018</t>
  </si>
  <si>
    <t>数字音频处理器4进10出</t>
  </si>
  <si>
    <t>第 178 页  共 370 页</t>
  </si>
  <si>
    <t>入/导出数据，数据迁移保存方便；
15、延时温度设置，可选择环境温度，自动调整声音的传播速度；
16、内置中控指令，通过UDP或RS232控制设备；设备参数锁定，需要密码解锁才可操作，防误操作；
17、支持接入物联网Web平台，可在PC端通过公网或者局域网远程对设备进行管理；查看设备IP地址，运行时长等；
18、可通过物联网Web平台控制每路输入、输出通道的电平，还可以进行远程信号路由分配；
技术指标：
1、频率响应：20Hz～20kHz
2、信噪比：≥112dB
3、总谐波失真度：≤0.04%
4、最大输入电平：≥18dBu
5、最大输出电平：≥18dBu
6、通道分离度：≤-108dB
7、功耗：＜45W
8、额定工作电源：～220V，50Hz</t>
  </si>
  <si>
    <t>第 179 页  共 370 页</t>
  </si>
  <si>
    <t>030505006031</t>
  </si>
  <si>
    <t>网络稳压电源</t>
  </si>
  <si>
    <t>1、采用MCU控制，使时序时间更准确。
2、采用80A空气开关提供过流保护。
3、LED数字电压指示，时刻监控当前市电电压。
4、过压报警功能（带报警铃声），。
5、提供单机控制、多机联机控制，串口控制、外接设备触法控制功能。
6、提供6路DC12V/1.2A和1路USB接口的DC5V输出。
7、电源总功率：交流～220V/80A
8、压显示精准度：空载时±1%，满载时±10%
9、输出通道数和插座模式：14路，万用电源插座
10、每通道最大输出电流：20A
11、时序开关频率：每1步/秒
12、工作电压：~220V±10%
13、工作频率：50Hz±5%</t>
  </si>
  <si>
    <t>第 180 页  共 370 页</t>
  </si>
  <si>
    <t>030505001094</t>
  </si>
  <si>
    <t>U段四手持无线话筒</t>
  </si>
  <si>
    <t>1、采用用金属机箱，具有坚固的结构、散热及隔离谐波干扰极佳的专业质量。
2、RF高动态范围及第三代中频电路，大幅提升互不干扰的频道数及抗干扰特性。
3、第1-4组预设16个互不干扰频率，第5－8预设24个互不干扰频率，第U组为用户自定义组，最多可提供2000频率供客户自定义选择使用。
4、采用天线分集式接收及数字导音，杂音锁定双重静音控制，接收距离远，消除接收断音及不稳的缺失。
5、黑色金属面板，LED段码显示器，可同时显示群组、频率、电池电量、静音位准、电子音量等相关信息；LED灯柱显示RF/AF强度 。
6、采用飞梭旋钮取代传统复杂的按键，操作快速方便。
7、天线接口采用50Ω/TNC，保持天线可靠连接的同时。并支持天线环路输出，支持8套同型产品射频级联。
8、各频道可单独或混合输出，可切换两段输出的音量，具高音量动态范围、高传真特性。
9天线座提供放大器偏压，可以连接天线系统，增加接收距离及稳定的接收效果。
10、100-240V,内置AC电源板。保持系统稳定，且支持AC电源环路输出。
技术参数：
1、载波频段：</t>
  </si>
  <si>
    <t>第 181 页  共 370 页</t>
  </si>
  <si>
    <t>UHF640.000-690.000，频段在530-870MHZ范围内可供选择
2、接收方式：天线分集式接收
3、实用灵敏度：输入7dBuV时，S/N &gt;70 dB
4、综合S/N比：&gt;100dB(A)
5、综合T.H.D.：&lt;0.5%@1kHz
6、综合频率响应：80Hz-16kHz，具低频衰减滤频电路
7、静音控制模式：数字导音，杂音锁定双重控制，SQ值 7-45 dBuV可调节。
8、天线：50Ω/TNC，支持天线环路输出
9、电源供应：100-240V,内置AC电源板，支持AC电源环路输出
话筒：技术参数：
1、载波频段: UHF530-690.000MHZ（常规：640.000MHZ-690.000MHZ）
2、单机频带宽度 :50 MHz 
3、单机频道数量：2000个
4、频率间隔：25KHz
5、音频灵敏度: -48±3dB
6、综合S/N比 : &gt;100dB(A)
7、指向性频响曲线：300-2000Hz≤-8dB 
8、综合T.H.D. :&lt;0.5%@1kHz 
9、频率响应 : 65Hz-15kHz  
10、天线：50Ω/TNC，支持天线环路输出
11、发射器拾音头：动圈</t>
  </si>
  <si>
    <t>第 182 页  共 370 页</t>
  </si>
  <si>
    <t>式
12、发射器供电方式：两节AA电池</t>
  </si>
  <si>
    <t>030505001095</t>
  </si>
  <si>
    <t>无线手持话筒</t>
  </si>
  <si>
    <t>技术参数：
1、载波频段: UHF530-690.000MHZ（常规：640.000MHZ-690.000MHZ）
2、单机频带宽度 :50 MHz 
3、单机频道数量：2000个
4、频率间隔：25KHz
5、音频灵敏度: -48±3dB
6、综合S/N比 : &gt;100dB(A)
7、指向性频响曲线：300-2000Hz≤-8dB 
8、综合T.H.D. :&lt;0.5%@1kHz 
9、频率响应 : 65Hz-15kHz  
10、天线：50Ω/TNC，支持天线环路输出
11、发射器拾音头：动圈式
12、发射器供电方式：两节AA电池
13、电池寿命：约8小时（发射器功率为高功率）</t>
  </si>
  <si>
    <t>第 183 页  共 370 页</t>
  </si>
  <si>
    <t>030505001096</t>
  </si>
  <si>
    <t>U段一拖四方管会议主机</t>
  </si>
  <si>
    <t>1、采用UHF四通道设计，运用高精度锁相环频率合成PLL技术，传输更稳定；
2、接收机采用1.8寸TFT彩色显示屏，多个通道频道号、频率、电量、音量、音频电平一目了然；
3、接收机内置啸叫抑制，可根据需要开启或关闭；
4、接收机内置4种EQ模式——直通、低切、高切及用户模式，其中用户模式可灵活调节13段 EQ增益，适配更多场合使用；
5、接收机采用真分集接收技术，CPU自动选讯，保证接收稳定，有效预防断频；
6、使用无声轻触电源开关，有效避免开关噪声；
7、采用动态随机ID设计，杜绝串频，接收机只接收最后一次对频的发射器；
8、接收机预置多组规避干扰的频率，有效提高多套同时使用的安装效率；
9、 使用无线对频方式，无需发射器对准接收机红外发射口也能进行对频；
10、发射器带2.8寸LCD彩色显示屏，外形简洁稳重，抗静电设计；
11、 发射器显示屏带发言计时功能，方便发言人员了解发言时间；
12、专业14mm超心形高保真驻极体电容咪芯，拾音灵敏、语音清晰；
13、发言按键带透光发言指示，发言时常亮，关闭时熄灭；
14、 发射器采用3节AA电池供电，可连续发言8小时以上，待机12小时以上。</t>
  </si>
  <si>
    <t>第 184 页  共 370 页</t>
  </si>
  <si>
    <t>030505001097</t>
  </si>
  <si>
    <t>方管会议话筒</t>
  </si>
  <si>
    <t>发射器指标
载波频段:UHF640-690MHz
调制方式:宽带FM
频率振荡模式:PLL相位锁定频率合成
对频方式:无线
频带宽度:5OMHz
最大频道数：200
最大频偏:±45KHz
发射功率:10dBm
显示方式:2.8寸LCD彩色显示屏
拾音头:Ф14mm，ECM电容式
供电方式:三节AA电池
电池寿命:约8小时</t>
  </si>
  <si>
    <t>031102002004</t>
  </si>
  <si>
    <t>1.本产品为专业用UHF频段外接延长对数天线，适用的频宽涵盖500MHz ─850MHz范围，对需要特定方位使用的环境有非常好的效果。
2.内建可调增益放大器以及衰减器，用户可根据实际使用环境调整增益。
3、步进增益 总增益量：0 ─ 18dB ±2dB 步进量：±1dB
4、步进衰减 总衰减量：0 ─ 9dB  ±2dB 步进量：±1dB 
5、天线阻抗 :50Ω
6、天线增益：3-5dB
7、驻波比：≤2.5:1
8、接收模式(3 dB 波束宽度)：65°（垂直角）,120°(水平面）
9、连接插座 :TNC母座×1
10、电流消耗 :约60mA/DC 8V
11、电源 :TNC母座须提供偏压电源DC 6—10V</t>
  </si>
  <si>
    <t>030412004154</t>
  </si>
  <si>
    <t>天线延长线</t>
  </si>
  <si>
    <t>馈线 SYV 50-5-1 百米</t>
  </si>
  <si>
    <t>030412004155</t>
  </si>
  <si>
    <t>八芯数字会议线缆</t>
  </si>
  <si>
    <t>第 185 页  共 370 页</t>
  </si>
  <si>
    <t>030502007022</t>
  </si>
  <si>
    <t>1.8米音频连接线：卡侬头（母）-卡侬头（公）</t>
  </si>
  <si>
    <t>080502001014</t>
  </si>
  <si>
    <t>030412004156</t>
  </si>
  <si>
    <t>030412004157</t>
  </si>
  <si>
    <t>030412004158</t>
  </si>
  <si>
    <t>040205002004</t>
  </si>
  <si>
    <t>室外立杆（定制）</t>
  </si>
  <si>
    <t>定制室外立杆、根据音箱孔位进行法兰盘开孔（含地笼、法兰盘、基础混凝土等）</t>
  </si>
  <si>
    <t>030505003075</t>
  </si>
  <si>
    <t>030104007006</t>
  </si>
  <si>
    <t>030412001119</t>
  </si>
  <si>
    <t>体育馆扩声设备</t>
  </si>
  <si>
    <t>030505005050</t>
  </si>
  <si>
    <t>两分频音箱
1、额定阻抗：8Ω
2、额定功率（RMS）：≥300W
3、额定功率（AES）：≥400W
4、特性灵敏度：≥97dB
5、最大声压级：≥128dB（Peak 6dB 峰值因素）
6、额定频率范围：50Hz-20000Hz
7、覆盖角度（H×V）： 90°×60°
8、低音扬声器：12"×1
9、高音扬声器：1.75"×1
10、快装连接插座：NL4MP×2
11、安装方式：多点M8吊装 /Ф35mm支撑座</t>
  </si>
  <si>
    <t>第 186 页  共 370 页</t>
  </si>
  <si>
    <t>030505004033</t>
  </si>
  <si>
    <t>030505004034</t>
  </si>
  <si>
    <t>两通道专业功放2×675W/4Ω</t>
  </si>
  <si>
    <t>1、额定功率：≥2×450W/8Ω，≥2×675W/4Ω，桥接：≥1×1350W/8Ω
2、频率响应：20Hz～20kHz（±1dB）
3、输入灵敏度：0dBu（775mV）
4、输入阻抗：平衡20kΩ，非平衡10kΩ
5、总谐波失真（1kHz）：≤0.1%
6、信噪比（A计权）：≥100dB
7、串音衰减（1kHz）：≥70dB
8、增益差：≤1dB
9、阻尼系数：≥250
10、电源适应范围：AC110～242V，50Hz/60Hz</t>
  </si>
  <si>
    <t>第 187 页  共 370 页</t>
  </si>
  <si>
    <t>030505002011</t>
  </si>
  <si>
    <t>蓝牙调音台</t>
  </si>
  <si>
    <t>第 188 页  共 370 页</t>
  </si>
  <si>
    <t>030506012019</t>
  </si>
  <si>
    <t>第 189 页  共 370 页</t>
  </si>
  <si>
    <t>第 190 页  共 370 页</t>
  </si>
  <si>
    <t>030505003076</t>
  </si>
  <si>
    <t>数字反馈啸叫处理器</t>
  </si>
  <si>
    <t>1、采用双DSP设计， 内置18段A、B双通道高精度数字限波器， 可精准找到啸叫的频率点而将其消除， 同时兼具自动移相移频功能， 啸叫抑制能力超强。
2、配备双12段参量均衡， 高低通分频，进而对不同的环境声学缺陷进行修正。
3、2线路输入输出，默认是0dB输入，0dB输出。
4、配备12个场景保存调用功能，可保存和调用12个场景的12段均衡和啸叫抵制滤波器的参数，下次开机，会自动调用。
5、输入通道2CH:XLR&amp;1/4''TRS；输出通道2CH:XLR&amp;1/4''TRS
6、输入阻抗10K ohm；最大输出+18dBu
7、输出阻抗600 ohm、最大输出18dBu
8、陷波点数：18x2静动态可设
9、监测速度：高/中/低；压缩功能：-40~+12dB
10、移频功能：主动；均衡场景：4组
11、均衡段数：12段参量均衡+高低通滤波器</t>
  </si>
  <si>
    <t>第 191 页  共 370 页</t>
  </si>
  <si>
    <t>030505003077</t>
  </si>
  <si>
    <t>音视频处理器</t>
  </si>
  <si>
    <t>1)单机具有 6 个网口，单网口带载 65 万像素，整机最大带载 390 万像素，宽度可达到 8000 点，高度可
达到 4000 点。
2)支持多种数字信号接口,包括 1 路 HDMI1.3，1 路 DVI-D 以及 1 路 HDMI-1.4 输入源。
3)支持 3 画面显示，画面位置任意布局。
4)支持自身输出纯色，渐变，扫描线等测试图像，便于现场调试测试。
5)EDID 配置管理：支持 EDID的读取、修改、自定义。
6)支持一键黑屏/静止功能。
7)去黑边/剪裁功能：解决前端信号产生的黑边问题，针对任意信号源做任意裁剪.
8)支持按键锁定，防止误操作。
9)可实时、快捷地对整体输出画面显示亮度、对比度进行调整。</t>
  </si>
  <si>
    <t>030505006032</t>
  </si>
  <si>
    <t>支持PC和Android端控制、支持物联网连接，可实现远程控制；配置RS2323接口，支持外部中控设备控制；可实时显示当前电压，编辑通道状态；内置高性能滤波器，有效防止市电对设备干扰，8路通道每通道额定2.2KW电源，通道延时1秒；LED数码管显示屏，通道额定输出电流：10A；整机额定总输出电流：25A</t>
  </si>
  <si>
    <t>第 192 页  共 370 页</t>
  </si>
  <si>
    <t>030505001144</t>
  </si>
  <si>
    <t>双手持无线话筒主机</t>
  </si>
  <si>
    <t>第 193 页  共 370 页</t>
  </si>
  <si>
    <t>天线程式：内置螺旋天线
输出功率：高功率30mW；低功率3mW
杂散抑制：-60dB
供电：两节AA电池
使用时间：30mW时大于10个小时,3mW时大于15小时
技术参数：
1、载波频段：UHF640.000-690.000，频段在530-870MHZ范围内可供选择
2、接收方式：天线分集式接收
3、实用灵敏度：输入7dBuV时，S/N &gt;70 dB
4、综合S/N比：&gt;100dB(A)
5、综合T.H.D.：&lt;0.5%@1kHz
6、综合频率响应：80Hz-16kHz，具低频衰减滤频电路
7、静音控制模式：数字导音，杂音锁定双重控制，SQ值 7-45 dBuV可调节。
8、天线：50Ω/TNC，支持天线环路输出
9、电源供应：100-240V,内置AC电源板，支持AC电源环路输出
话筒：技术参数：
1、载波频段: UHF530-690.000MHZ（常规：640.000MHZ-690.000MHZ）
2、单机频带宽度 :50 MHz 
3、单机频道数量：2000个
4、频率间隔：25KHz
5、音频灵敏度: -48±3dB
6、综合S/N比 : &gt;100dB(A)</t>
  </si>
  <si>
    <t>第 194 页  共 370 页</t>
  </si>
  <si>
    <t>7、指向性频响曲线：300-2000Hz≤-8dB 
8、综合T.H.D. :&lt;0.5%@1kHz 
9、频率响应 : 65Hz-15kHz  
10、天线：50Ω/TNC，支持天线环路输出
11、发射器拾音头：动圈式
12、发射器供电方式：两节AA电池</t>
  </si>
  <si>
    <t>030505001145</t>
  </si>
  <si>
    <t>第 195 页  共 370 页</t>
  </si>
  <si>
    <t>030505001146</t>
  </si>
  <si>
    <t>双头戴无线话筒</t>
  </si>
  <si>
    <t>第 196 页  共 370 页</t>
  </si>
  <si>
    <t>第 197 页  共 370 页</t>
  </si>
  <si>
    <t>030505001147</t>
  </si>
  <si>
    <t>第 198 页  共 370 页</t>
  </si>
  <si>
    <t>030505001119</t>
  </si>
  <si>
    <t>080502001015</t>
  </si>
  <si>
    <t>031301004472</t>
  </si>
  <si>
    <t>音箱专用臂架</t>
  </si>
  <si>
    <t>专业配套臂架</t>
  </si>
  <si>
    <t>030502007023</t>
  </si>
  <si>
    <t>030412004159</t>
  </si>
  <si>
    <t>030412001120</t>
  </si>
  <si>
    <t>游泳馆扩声设备</t>
  </si>
  <si>
    <t>030505005051</t>
  </si>
  <si>
    <t>第 199 页  共 370 页</t>
  </si>
  <si>
    <t>030505004035</t>
  </si>
  <si>
    <t>030505004036</t>
  </si>
  <si>
    <t>第 200 页  共 370 页</t>
  </si>
  <si>
    <t>030505002012</t>
  </si>
  <si>
    <t>第 201 页  共 370 页</t>
  </si>
  <si>
    <t>030506012020</t>
  </si>
  <si>
    <t>第 202 页  共 370 页</t>
  </si>
  <si>
    <t>第 203 页  共 370 页</t>
  </si>
  <si>
    <t>030505003078</t>
  </si>
  <si>
    <t>第 204 页  共 370 页</t>
  </si>
  <si>
    <t>030505003079</t>
  </si>
  <si>
    <t>第 205 页  共 370 页</t>
  </si>
  <si>
    <t>030505001140</t>
  </si>
  <si>
    <t>第 206 页  共 370 页</t>
  </si>
  <si>
    <t>第 207 页  共 370 页</t>
  </si>
  <si>
    <t>030505001141</t>
  </si>
  <si>
    <t>第 208 页  共 370 页</t>
  </si>
  <si>
    <t>030505001142</t>
  </si>
  <si>
    <t>第 209 页  共 370 页</t>
  </si>
  <si>
    <t>第 210 页  共 370 页</t>
  </si>
  <si>
    <t>030505001143</t>
  </si>
  <si>
    <t>第 211 页  共 370 页</t>
  </si>
  <si>
    <t>030505001148</t>
  </si>
  <si>
    <t>030505006033</t>
  </si>
  <si>
    <t>080502001016</t>
  </si>
  <si>
    <t>031301004473</t>
  </si>
  <si>
    <t>030502007024</t>
  </si>
  <si>
    <t>030412004160</t>
  </si>
  <si>
    <t>030412001121</t>
  </si>
  <si>
    <t>行政会议室扩声设备</t>
  </si>
  <si>
    <t>第 212 页  共 370 页</t>
  </si>
  <si>
    <t>030505005052</t>
  </si>
  <si>
    <t>柱阵列音箱</t>
  </si>
  <si>
    <t>柱阵列扩声单元
1、不小于4×3.5"全频单元
2、额定功率：≥150W/8Ω
3、特性灵敏度：≥93dB
4、最大声压级：≥121dB
5、额定频率范围：（-10dB）110Hz-18000Hz
6、覆盖角度（H×V）：120°×60°</t>
  </si>
  <si>
    <t>第 213 页  共 370 页</t>
  </si>
  <si>
    <t>030505005053</t>
  </si>
  <si>
    <t>两分频音箱
1、额定/峰值功率：≥100W /400 W ； 
2、额定阻抗：8Ω；
3、特性灵敏度：95dB/W/m；                                                                                                                                                                                        
4、输出声压级：115 dB/W/m(Continues)-121 dB/W/m(Peak)；
5、额定频率范围：60Hz～20000Hz                                                                                                                                                                                    6、覆盖角度H×V：90 º×90 º；                                                                                                           
7、扬声器单元：LF:1*10 英寸  HF:2* 3寸纸盆</t>
  </si>
  <si>
    <t>第 214 页  共 370 页</t>
  </si>
  <si>
    <t>030505004037</t>
  </si>
  <si>
    <t>四通道专业功放4x300W/4Ω</t>
  </si>
  <si>
    <t>1.输出功率：≥4x200W/8Ω，≥4x300W/4Ω
2.频率响应：20Hz～20kHz（±1dB）
3.总谐波失真（1kHz）：≤0.1%
4.输入灵敏度（±10%）：0dBu（775mV）
5.输入阻抗：平衡 20KΩ，非平衡 10KΩ
6.信噪比（A计权）：≥100dB
7.串音衰减（1kHz）：≥70dB
8.电源适应范围：AC110～242V，50Hz/60Hz</t>
  </si>
  <si>
    <t>030505005054</t>
  </si>
  <si>
    <t>两通道专业功放2×300W/4Ω</t>
  </si>
  <si>
    <t>1、额定功率：≥2×200W/8Ω，≥2×300W/4Ω，桥接：≥1×600W/8Ω
2、频率响应：20Hz～20kHz（±1dB）
3、输入灵敏度：0dBu（775mV）
4、输入阻抗：平衡20kΩ，非平衡10kΩ
5、总谐波失真（1kHz）：≤0.1%
6、信噪比（A计权）：≥100dB
7、串音衰减（1kHz）：≥70dB
8、增益差：≤1dB
9、阻尼系数：≥250
10、电源适应范围：AC110～242V，50Hz/60Hz</t>
  </si>
  <si>
    <t>第 215 页  共 370 页</t>
  </si>
  <si>
    <t>030505003080</t>
  </si>
  <si>
    <t>第 216 页  共 370 页</t>
  </si>
  <si>
    <t>030506012021</t>
  </si>
  <si>
    <t>数字音频处理器3进6出</t>
  </si>
  <si>
    <t>1、3进6出数字音频处理器
2、采用24位DSP技术，高性能AD/DA编解码器；
3、灵活组合的输入输出，多种分频模式；
4、输入输出音量调节，范围从-80dB到+12dB，最小步进0.1dB；
5、每个输入通道有9段参量均衡(PEQ),每个输出通道有15段参量均衡(PEQ)，每段均有有参量,低架和高架等多种EQ类型选择；
6、输出具备高通和低通滤波器，每个滤波器有多种斜率和类型供选择；
7、每个输入/输出通道可设置最长延时达1200.00ms，歩进0.021ms；
8、每个输出通道带相位反转功能；通道复制功能，令调节更省便；
9、输入输出增益：-80dB～+12dB可调，歩进0.1dB
10、压限阈值-40dBu～+20dBu可调，歩进0.5dBu；启动时间0.3ms～200ms可调，释放时间50ms～5000ms可调
11、多通道链接功能，可同时设置多个通道参数；
12、直观友好的用户界面，USB,RS485等多种方式与上位机连接</t>
  </si>
  <si>
    <t>第 217 页  共 370 页</t>
  </si>
  <si>
    <t>030505002013</t>
  </si>
  <si>
    <t>第 218 页  共 370 页</t>
  </si>
  <si>
    <t>030505003081</t>
  </si>
  <si>
    <t>智慧语音管理器</t>
  </si>
  <si>
    <t>1、系统主机集会议讨论、视像跟踪功能于一体，无需另外配置中控主机，话筒主机本体即可实现视像跟踪；
2、采用CAN总线设计，双向稳定高效率数据传输。声音清晰、高保真、抗干扰、保密性强；
3、具有≥四路HDMI高清摄像机输入及≥二路HDMI高清视频输出接口，矩阵摄像跟踪功能
4、支持连接互联网对接云平台，进行设备远程管控，查看设备在线情况；
5、支持通过平台远程调整设备发言人数，支持通过平台远程调整设备会议模式，模式包括先进先出模式、限时发言模式、申请发言模式、声控发言模式；
6、支持连接物联网平台，调节设备主音量、话筒输入音量、线路输入音量
7、支持远程查看话筒状态，控制话筒终端开关，远程修改中控端口波特率；
8、设备接入物联网平台，支持将设备绑定至任意会议室场景，并生成可视化集中控制界面进行系统管控；
9、支持将设备接入物联平台可视化拓扑图系统，直观展示设备与设备之间链路与网络系统架构，异常链路显示断联并告警；
10、具备会议录音接口，具备 LINE，</t>
  </si>
  <si>
    <t>第 219 页  共 370 页</t>
  </si>
  <si>
    <t>BALANCE,UNBAL等多种输出输入接口；
11、3.5寸TFT彩屏，可直观查看话筒实时发言状态，具备中英文界面可自由切换；
12、支持自动、手动、增加分配 ID 地址码功能，极强的操作可应用性；
13、设备接口：话筒输入：4路RJ45话筒单元接口，4路8芯话筒单元接口；音频输入：RCA×1、Mic-6.3mm×1；音频输出：XLRM×1（平衡）、RCA×1、MIXED6.3mm×1；USB接口：TYPE-B×1、TYPE-A×1；中控接口：RS232×2、RS422×1、RS485×1；</t>
  </si>
  <si>
    <t>030505001108</t>
  </si>
  <si>
    <t>拾音范围 360采样率:48khz频响:100hz~22khz功率:220w</t>
  </si>
  <si>
    <t>030405004011</t>
  </si>
  <si>
    <t>030412004161</t>
  </si>
  <si>
    <t>会议线缆成品</t>
  </si>
  <si>
    <t>20米智慧语音终端配套线缆</t>
  </si>
  <si>
    <t>第 220 页  共 370 页</t>
  </si>
  <si>
    <t>030505001138</t>
  </si>
  <si>
    <t>第 221 页  共 370 页</t>
  </si>
  <si>
    <t>第 222 页  共 370 页</t>
  </si>
  <si>
    <t>030505001139</t>
  </si>
  <si>
    <t>第 223 页  共 370 页</t>
  </si>
  <si>
    <t>030505006034</t>
  </si>
  <si>
    <t>080502001017</t>
  </si>
  <si>
    <t>031301004474</t>
  </si>
  <si>
    <t>030502007025</t>
  </si>
  <si>
    <t>030412004162</t>
  </si>
  <si>
    <t>030412001122</t>
  </si>
  <si>
    <t>书院致远堂扩声设备</t>
  </si>
  <si>
    <t>030505005055</t>
  </si>
  <si>
    <t>柱阵列扩声单元
1、不小于4×3.5"全频单元
2、额定功率：≥150W/8Ω
3、特性灵敏度：≥93dB
4、最大声压级：≥121dB
5、额定频率范围（-10dB）110Hz-18000Hz
6、覆盖角度（H×V）：120°×60°
7、为保证项目质量、技术性能真实性，技术参数第5项应出具内容相符合KLIPPEL/CLIO/LMS/B&amp;K或同类型声学开发测量软件在全消声室或半自由声场内的测试响应曲线图。</t>
  </si>
  <si>
    <t>第 224 页  共 370 页</t>
  </si>
  <si>
    <t>030505005056</t>
  </si>
  <si>
    <t>第 225 页  共 370 页</t>
  </si>
  <si>
    <t>030505004038</t>
  </si>
  <si>
    <t>030505005057</t>
  </si>
  <si>
    <t>第 226 页  共 370 页</t>
  </si>
  <si>
    <t>030505003082</t>
  </si>
  <si>
    <t>会议话筒处理器</t>
  </si>
  <si>
    <t>1、输出电平指示灯： 8级
2、优先通道设置开关： 9位2档
3、耳机监听电平可调： 有对应音量旋钮
4、耳机插孔： Φ6.35mm插孔
5、扩展连接与输出过载指示： Lock out指示灯
6、总输出电平调整： Master旋钮受控
7、辅助输入电平调整： AUX in旋钮受控
8、通道输入增益调节： 8路MIC音量受控且对应
9、MIC输入信号指示： 红灯，各路对应
10、电源输入： 220V AC供电
11、MIC输入： 8路卡农输入
12、前级、辅助输出： 4路莲花插口
13、音频主输出： 2路莲花，1路卡农</t>
  </si>
  <si>
    <t>第 227 页  共 370 页</t>
  </si>
  <si>
    <t>030506012022</t>
  </si>
  <si>
    <t>第 228 页  共 370 页</t>
  </si>
  <si>
    <t>030505002014</t>
  </si>
  <si>
    <t>030505003083</t>
  </si>
  <si>
    <t>数字会议系统主机</t>
  </si>
  <si>
    <t>系统主机最多可连接128只话筒与128只表决器；
发言人数限制功能：发言单元数量1、2、4、6可调，主席单元不受限制；
具有四种发言模式选择：普通模式、先进先出模式、自由模式、申请发言模式； 丰富的音频输入输出接口，可实现外部扩声输入，发言输出放大与录音；
“手拉手”电缆串接模式，采用统一8芯航空插头，安装简便；
内置数字音频处理，对系统输出的音频信号进行高、低音调节</t>
  </si>
  <si>
    <t>第 229 页  共 370 页</t>
  </si>
  <si>
    <t>030505003084</t>
  </si>
  <si>
    <t>高保真主席发言单元</t>
  </si>
  <si>
    <t>"单元接口 8芯航空插头
功率消耗 3.5W
耳机传输 10dBu,8Ω,3.5mm微型插座
指向特性 心型
扬声器功率 1.5W x 2
传声器类型 心型电容式
串扰衰减 ＞85dB
失真 ＜0.1%
频率响应 100～20kHz
灵敏度 -22dBv/pa
等效噪声 ≈20dB SPL
功能描述：
• 具备发言、申请功能
• 连接位置不受限制
• 内磁式双扬声器、耳机插口及音量调节旋钮
• 单元自带1.8米8芯连接电缆，降低强电磁波干扰，提高系统的稳定性
• 抗手机干扰咪芯，旋钮式接头连接，可自由插拔，连接稳固，耐用可靠
• 心型电容拾音器，双色LED指示灯，发言为红色，等待发言为绿色
• 话筒打开内置扬声器自动关闭，防止声音回授，抑制啸叫发生"</t>
  </si>
  <si>
    <t>第 230 页  共 370 页</t>
  </si>
  <si>
    <t>030505003085</t>
  </si>
  <si>
    <t>高保真代表发言单元</t>
  </si>
  <si>
    <t>第 231 页  共 370 页</t>
  </si>
  <si>
    <t>030505001136</t>
  </si>
  <si>
    <t>第 232 页  共 370 页</t>
  </si>
  <si>
    <t>第 233 页  共 370 页</t>
  </si>
  <si>
    <t>030505001137</t>
  </si>
  <si>
    <t>第 234 页  共 370 页</t>
  </si>
  <si>
    <t>030505006035</t>
  </si>
  <si>
    <t>080509002012</t>
  </si>
  <si>
    <t>030502007026</t>
  </si>
  <si>
    <t>030412004163</t>
  </si>
  <si>
    <t>030412001123</t>
  </si>
  <si>
    <t>书院背景音乐</t>
  </si>
  <si>
    <t>第 235 页  共 370 页</t>
  </si>
  <si>
    <t>080505005004</t>
  </si>
  <si>
    <t>同轴吸顶音箱</t>
  </si>
  <si>
    <t>1、高保真二分频喇叭， 音质优美动听，
2、同轴单元设计，声音极富层次感。 低频丰满，高音清晰。
3、额定功率：≥20W。
4、输入电压：100V。
5、频率范围：105Hz-19KHz（±15%)。
6、灵敏度：90dB±2dB。
7、喇叭单元：6.5"同轴。
8、尺寸：Φ240×150mm.
9、开孔尺寸：Φ206mm。</t>
  </si>
  <si>
    <t>第 236 页  共 370 页</t>
  </si>
  <si>
    <t>080505009002</t>
  </si>
  <si>
    <t>1.D类数字功率放大器。
2.具有MP3、Bluetooth播放功能,音量独立可调。
3.具有3路话筒（TRS6.35）输入、3组(6路)线路输入，1路录音输出，1路消防信号输入。其中3路话筒音量、3组线路音量独立调节，话筒高、低音独立调节功能，3路话筒具有+48V幻像供电选择开关，话筒1具有默音可调功能。
4.具有1路短路报警强切接口，1路24V报警强切接口。
5.采用100V定压输出、70V定压输出、定阻输出三种输出方式。
6.6分区输出：可通过按键控制各分区通断，也可通过RS485、网络广播模块（需选配）、物联网模块（需选配）远程控制各分区通断。
7.1路RS485接口：可通过RS485传输温度、电压、电流等参数，可以通过RS485进行远程开关功放电源。
8.可选配网络广播模块。
9.网络音频信号优先或混音可选。
10.输出功率：≥500W
11.线路输入灵敏度：300mV±30mV。
12.话筒输入灵敏度：15mV±5mV
13.话筒音调：低音100Hz、高音10KHz ≥8dB
14.频率响应：100Hz~16KHz ±3dB
15.信噪比：话筒 ≥/82dB（A计权），线路：≥72dB（A计权）
16.失真度：≤1%（@1KHz，额定输出功率）
17.功放输出调整率：</t>
  </si>
  <si>
    <t>第 237 页  共 370 页</t>
  </si>
  <si>
    <t>100Hz~16KHz &lt; 1V
18.电源：AC 120V-250V/50Hz</t>
  </si>
  <si>
    <t>030505003086</t>
  </si>
  <si>
    <t>前置放大器</t>
  </si>
  <si>
    <t>1、设有两路音源输入，两路话筒输入； 2、带有中置、超重低音和双立体声共六通道输出；3、且线路的音量、音调实现独立调节。4、电压适应范围：AC198V ~ AC242V；5、频率响应：线路  20Hz ~ 20KHz  -3dB ~ +1dB；话筒  60Hz ~ 16KHz  -3dB ~ +7dB；6、输入灵敏度：线路    200mV； 话筒    15mV；7、失真度：线路≤ 0.5%；  话筒≤ 0.5%（混响关闭）；8、线路输出：0dB ±1dB；9、线路高音提衰量（10KHz）：10dB ±2dB；10、线路低音提衰量（100Hz）：10dB ±2dB；11、话筒高音提衰量（10KHz）：10dB ±2dB；12、话筒低音提衰量（100Hz）：10dB ±2dB；13、信噪比：&gt;70dB（音调平直、话筒及混响关闭）；14、最大功率消耗：8 W；15、整机尺寸：480×170×54（mm）；16、净重：2Kg</t>
  </si>
  <si>
    <t>030412004164</t>
  </si>
  <si>
    <t>030412001124</t>
  </si>
  <si>
    <t>1间舞蹈教室扩声设备</t>
  </si>
  <si>
    <t>第 238 页  共 370 页</t>
  </si>
  <si>
    <t>030505005063</t>
  </si>
  <si>
    <t>两分频音箱
1、额定/峰值功率：≥100W /400 W ；  
2、额定阻抗：8Ω；
3、特性灵敏度：95dB/W/m；                                                                                                                                                                                        
4、输出声压级：115 dB/W/m(Continues)-121 dB/W/m(Peak)；
5、额定频率范围：60Hz～20000Hz                                                                                                                                                                                    6、覆盖角度H×V：90 º×90 º；                                                                                                           
7、扬声器单元：LF:1*10 英寸  HF:2* 3寸纸盆 ；</t>
  </si>
  <si>
    <t>第 239 页  共 370 页</t>
  </si>
  <si>
    <t>030505005064</t>
  </si>
  <si>
    <t>第 240 页  共 370 页</t>
  </si>
  <si>
    <t>030505003095</t>
  </si>
  <si>
    <t>数字效果器</t>
  </si>
  <si>
    <t>第 241 页  共 370 页</t>
  </si>
  <si>
    <t>030505003096</t>
  </si>
  <si>
    <t>第 242 页  共 370 页</t>
  </si>
  <si>
    <t>030505001132</t>
  </si>
  <si>
    <t>第 243 页  共 370 页</t>
  </si>
  <si>
    <t>第 244 页  共 370 页</t>
  </si>
  <si>
    <t>030505001133</t>
  </si>
  <si>
    <t>第 245 页  共 370 页</t>
  </si>
  <si>
    <t>030505001134</t>
  </si>
  <si>
    <t>第 246 页  共 370 页</t>
  </si>
  <si>
    <t>第 247 页  共 370 页</t>
  </si>
  <si>
    <t>030505001135</t>
  </si>
  <si>
    <t>第 248 页  共 370 页</t>
  </si>
  <si>
    <t>030505001122</t>
  </si>
  <si>
    <t>030505006039</t>
  </si>
  <si>
    <t>080509002016</t>
  </si>
  <si>
    <t>031301004478</t>
  </si>
  <si>
    <t>030502007030</t>
  </si>
  <si>
    <t>第 249 页  共 370 页</t>
  </si>
  <si>
    <t>030412004168</t>
  </si>
  <si>
    <t>030412001128</t>
  </si>
  <si>
    <t>综合楼（40人）会议室扩声设备</t>
  </si>
  <si>
    <t>030505005065</t>
  </si>
  <si>
    <t>第 250 页  共 370 页</t>
  </si>
  <si>
    <t>030505004040</t>
  </si>
  <si>
    <t>第 251 页  共 370 页</t>
  </si>
  <si>
    <t>030506012024</t>
  </si>
  <si>
    <t>1、3进6出数字音频处理器
2、采用24位DSP技术，高性能AD/DA编解码器；
3、灵活组合的输入输出，多种分频模式；
4、输入输出音量调节，范围从-80dB到+12dB，最小步进0.1dB；
5、每个输入通道有9段参量均衡(PEQ),每个输出通道有15段参量均衡(PEQ)，每段均有有参量,低架和高架等多种EQ类型选择；
6、输出具备高通和低通滤波器，每个滤波器有多种斜率和类型供选择；
7、每个输入/输出通道可设置最长延时达1200.00ms，歩进0.021ms；
8、每个输出通道带相位反转功能；通道复制功能，令调节更省便；
9、输入输出增益：-80dB～+12dB可调，歩进0.1dB
10、压限阈值-40dBu～+20dBu可调，歩进0.5dBu；启动时间0.3ms～200ms可调，释放时间50ms～5000ms可调
11、多通道链接功能，可同时设置多个通道参数；
12、直观友好的用户界面，USB,RS485等多种方式与上位机连接
技术指标:
1、总谐波失真(1kHz)：≤0.1%；
2、信噪比(A计权)：≥105dB；
3、频率响应：20Hz～20kHz ±0.5dB 
4、最大输入电平：≥16dBu；
5、最大输出电平：≥16dBu</t>
  </si>
  <si>
    <t>第 252 页  共 370 页</t>
  </si>
  <si>
    <t>6、增益：≥20dB
7、底噪：≤-85dBu</t>
  </si>
  <si>
    <t>030505003097</t>
  </si>
  <si>
    <t>030505002016</t>
  </si>
  <si>
    <t>第 253 页  共 370 页</t>
  </si>
  <si>
    <t>030505003098</t>
  </si>
  <si>
    <t>系统主机最多可连接128只话筒与128只表决器；
发言人数限制功能：发言单元数量1、2、4、6可调，主席单元不受限制；
具有四种发言模式选择：普通模式、先进先出模式、自由模式、申请发言模式； 丰富的音频输入输出接口，可实现外部扩声输入，发言输出放大与录音；
“手拉手”电缆串接模式，采用统一8芯航空插头，安装简便；
内置数字音频处理，对系统输出的音频信号进行高、低音调节；</t>
  </si>
  <si>
    <t>第 254 页  共 370 页</t>
  </si>
  <si>
    <t>030505003099</t>
  </si>
  <si>
    <t>第 255 页  共 370 页</t>
  </si>
  <si>
    <t>030505001130</t>
  </si>
  <si>
    <t>第 256 页  共 370 页</t>
  </si>
  <si>
    <t>第 257 页  共 370 页</t>
  </si>
  <si>
    <t>030505001131</t>
  </si>
  <si>
    <t>第 258 页  共 370 页</t>
  </si>
  <si>
    <t>030505006040</t>
  </si>
  <si>
    <t>080509002017</t>
  </si>
  <si>
    <t>030502007031</t>
  </si>
  <si>
    <t>030412004169</t>
  </si>
  <si>
    <t>030412001129</t>
  </si>
  <si>
    <t>1间综合楼会议室扩声设备</t>
  </si>
  <si>
    <t>第 259 页  共 370 页</t>
  </si>
  <si>
    <t>030505005068</t>
  </si>
  <si>
    <t>第 260 页  共 370 页</t>
  </si>
  <si>
    <t>030505004043</t>
  </si>
  <si>
    <t>蓝牙处理功放</t>
  </si>
  <si>
    <t>1、带U盘播放（优先播放，格式MP3）和蓝牙播放，带LCD液晶显示屏，两路音源切换按键；开机默认为线路，选择线路后可自动保存；同时使用蓝牙和 U 盘时，U 盘播放优先（U 盘插上后自动播放）；
2、带2路有线话筒输入（6.35话筒口，+48V幻像电源可切换）、1路无线话筒输入（1路3.5三芯，）、一路USB可用于2.4G无线话筒供电，3组立体声线路输入（RCA*6莲花接口）；
3、带2组立体声线路输出（RCA*4莲花接口）；
4、带1路RS232控制接口、1路一键静音控制接口；
5、话筒和线路音量、高/低音独立可调，带功放L输出通道信号大小调节功能；
6、额定功率(RMS)：2×200W  8Ω,2×300W  4Ω；                              
7、总谐波失真：≤1%；
8、线路频率响应：20Hz～20KHz  ±3dB，话筒频率响应：80Hz～16KHz  ±3dB；
9、输入灵敏度：300±30mV线路，60±6mV有线话筒，100±10mV无线话筒；
10、信噪比：≥82dB；                            
11、线路高音提衰量（10KHz）：14dB±2dB，线路低音提衰量（100Hz）：14dB±2dB，话筒高音提衰量（10KHz）：14dB±</t>
  </si>
  <si>
    <t>第 261 页  共 370 页</t>
  </si>
  <si>
    <t>2dB，话筒低音提衰量（100Hz）14dB±2dB；
12、整机高度：1U；
13、最大功率消耗：950W；
14、额定电源电压：～220V/50Hz，电压适应范围：～180V-242V。</t>
  </si>
  <si>
    <t>第 262 页  共 370 页</t>
  </si>
  <si>
    <t>030505001126</t>
  </si>
  <si>
    <t>第 263 页  共 370 页</t>
  </si>
  <si>
    <t>第 264 页  共 370 页</t>
  </si>
  <si>
    <t>030505001129</t>
  </si>
  <si>
    <t>080509002020</t>
  </si>
  <si>
    <t>030502007034</t>
  </si>
  <si>
    <t>第 265 页  共 370 页</t>
  </si>
  <si>
    <t>030412004172</t>
  </si>
  <si>
    <t>030412001132</t>
  </si>
  <si>
    <t>AI智慧体育及体锻设备</t>
  </si>
  <si>
    <t>第 266 页  共 370 页</t>
  </si>
  <si>
    <t>030501023065</t>
  </si>
  <si>
    <t>AI智慧体育管理平台</t>
  </si>
  <si>
    <t>1、校端驾驶舱
2、基础管理：教师管理、班级管理、学生管理、学期管理、评分标准管理、设备管理、权限管理
3、教学管理：随堂训练、串班训练
4、课后体育作业：教师使用情况、学生使用情况、学生使用详情、作业数据导出、跑步管理
5、自由锻炼：学生锻炼记录、教师锻炼记录
6、体质测试：体测管理、体测数据统计、体测成绩管理、体测成绩报告
7、活动管理：学校活动、金币系统
8、阳光跑管理：阳光跑任务、阳光跑成绩
功能参数：
可以设置学校的每一运动项目的运动合理阈值，超过合理阈值的运动成绩会判定为异常，可在运动一体机排行榜中自动屏蔽。
可通过平台发布丰富多彩的校园体育活动，支持的运动包括：跳绳、引体向上、俯卧撑、立定跳远、仰卧起坐、50米短跑、100米短跑、折返50*8等项目。支持自定义活动内容，包括：活动名称配置、运动项目配置、参与年级配置、性别配置、活动时间选择等维度，并可进行修改编辑，可添加编辑活动奖品，可添加奖品信息，添加完成后，学生可以直接在体育一体机上参与活动，查看奖品信息。
在平台端进行学生的运动视频回放支持多速度调节，包括慢动作、1.5倍速</t>
  </si>
  <si>
    <t>第 267 页  共 370 页</t>
  </si>
  <si>
    <t>和2倍速等，方便对动作细节进行观察，方便对学生动作细节进行观察和评判。
平台可以自定义创建体测任务，包括编辑体质测试任务名称、开始时间、结束时间、参与年级范围；学生完成测试后，可以生成学生的个人体测档案，档案中包含学生的健康生长曲线，展示学生身高、体重等指标的变化趋势。
体育一体机的首页可以展示全校每个运动项目的排行榜，可以点击排行榜中的记录查看排行榜中学生运动时的运动视频，图片等信息。
学生可以自助在体育一体机上选择不同的运动项目，直接通过刷脸开启使用，当学生站到对应的区域后，不需要再额外举手，系统检测运动区域有人并进行人脸识别、播报，可以自动倒计时3秒 开启运动。
可以在体育一体机上切换游客模式或者学生模式，当切换为游客模式后，不需要使用者去身份认证，站到运动区域可直接开启运动体验。
可以在平台上设置体育一体机首页为排行榜模式和宣传图模式，当设置宣传模式后，学校可以自己上传一张图片，一体机上展示学校上传的图片。
学生可以直接在运动一体机上完成身份认证进入自己的运动空间，可以查找自己的历史运动记录，运动成绩。</t>
  </si>
  <si>
    <t>第 268 页  共 370 页</t>
  </si>
  <si>
    <t>体育一体机支持教师登录，教师完成身份认证后可以直接进入教师模式，可进行体育课堂上的运动测试组织。
在学生身份信息录入时，支持通过平台导入学生人脸信息，也可以直接通过一体机现场录入学生人脸信息。
一台体育一体机可以支持多种运动项目，支持单人跳绳、双人跳绳、五人跳绳、单人立定跳远、单人仰卧起坐、双人仰卧起坐、单人俯卧撑、双人俯卧撑等运动项目的自由切换使用。
跳绳、跳远、引体向上、俯卧撑、仰卧起坐运动过程中，一体机的电容交互显示屏上直接能显示学生的实时运动视频画面，直观展示学生的运动实施结果。
在跑步运动项目中，教师可以切换跑步自动发令和手动发令两种模式，当切换为手动发令模式后，老师可以自由控制“各就位”、“预备”、“啪……（模拟发令枪声）”的发令时间间隔。
在运动过程中，当人员离开运动区域，系统能够识别判断，并提醒运动人员，能防止接力运动作弊，当智慧体育一体机排行榜中有违规数据时，教师可以通过身份认证后在排行榜中屏蔽掉违规数据。</t>
  </si>
  <si>
    <t>第 269 页  共 370 页</t>
  </si>
  <si>
    <t>030505016037</t>
  </si>
  <si>
    <t>AI智慧体锻仓（55"）含智慧体育训测互动摄像机</t>
  </si>
  <si>
    <t>集成相机和智慧屏一体，提供一整套的运动解决方案，实现对运动动作的识别、打分，提供互动反馈。在视频画面中可以提供骨骼分析、定格评分等能力。
采用深度学习算法，以海量图片及视频资源为路基，通过机器自身提取目标特征，形成深层可供学习的图像，并进行识别
运动AI视觉识别功能：支持跳绳、俯卧撑、仰卧起坐、跳远、引体向上等运动项目。
适用于学校、公园、体育场馆和商超等场景，支持室外（涉水深度不超过50cm）和室内使用
智慧屏：Android操作系统，55英寸竖屏显示，分辨率1080 ×1920，高亮度背光源，可达2000nit；
运动相机：1/1.8" 背照式传感器，大光圈镜头，分辨率2560 × 1440，支持宽动态120 dB；
智慧体育训测APP：出厂预装智慧体育训测APP，开机默认运行；支持息屏节能、人体靠近自动唤醒和定时开关机等功能，
网络：支持通过4G、wifi 5或RJ45（Wlan）接入公共网络；出厂预装1张4G流量卡，APP内扫码可完成流量充值。
硬件接口：5个RJ45接口（1个外接Wlan，4个内部局域网）， 1个3.5mm圆头音频输出，1个USB3.0接口，1个USB2.0接口，1个TypeC接口，1个HDMI接口
电源：标配DC36V电源适配</t>
  </si>
  <si>
    <t>第 270 页  共 370 页</t>
  </si>
  <si>
    <t>器
安装方式：支持壁装和地装两种安装方式，需要另外采购支架配套使用。
设备具有跳绳（1~5人）、俯卧撑（1~2人）、仰卧起坐（1~2人）、引体向上（1~2人）、跑步（50米、100米或800/1000米跑、阳光跑）、实心球、立定跳远、篮球绕杆、足球绕杆、排球垫球运动的提示及成绩展示功能；当待测人员通过人脸比对功能比对成功，待测人员按要求完成对应的体育运动项目，并实时将评分结果显示在屏幕上；成绩显示延时应不超过1s。
支持教师身份登录后，支持查看本班学生的成绩信息、录入班级学生信息、开启随堂测试和年度体育测试功能。支持一个教师管理多个班级。
尺寸：≥55"户外宽温电容式LCD触摸屏
操作方式：触摸屏、鼠标（USB接口）
分辨率：≥竖屏1080 ×1920
背光源：亮度最大可达2000nit
人脸验证：1、支持运动前人脸比对验证身份，有效距离为0.3m~1.5m；
2、支持运动中人脸比对验证身份，有效距离为2.5m~5m；
3、支持单人或多人同时识别（最多5人），执行速度≤0.2s，验证准确率≥99%；本地可存储10万数据库；
4、支持活体检测；操作系</t>
  </si>
  <si>
    <t>第 271 页  共 370 页</t>
  </si>
  <si>
    <t>统：Android 12
1.CPU：4个Cortex-A76和4个Cortex-A55内核，采用动态配置 
2.GPU：ARM Mali-G610 
3.NPU：6TOPs AI算力，支持INT4/INT8/INT16/FP16 
4.多媒体：8K视频解码支持，4K编码支持 
5.显示器：4K视频输出，双显示器支持
6.内存8GB 
7.存储64GB 
传感器类型：上路运动镜头：1/1.8" Progressive Scan CMOS
下路运动镜头：1/1.8" Progressive Scan CMOS
人脸镜头：1/2.8" Progressive Scan CMOS
最低照度：上路运动镜头：彩色：0.002 Lux @（F1.2，AGC ON）
下路运动镜头：彩色：0.002 Lux @（F1.2，AGC ON）
人脸镜头：彩色：0.002 Lux @（F1.2，AGC ON），0 Lux with IR
调节角度：上路运动镜头：水平：-5°~5°；垂直：-5°~22°
下路运动镜头：不支持
人脸镜头：不支持 
焦距&amp;视场角：上路运动镜头：2.8 mm：水平视场角：105.7°，垂直视场角：57.3°，对角视场角：124.9° 
下路运动镜头：2.8 mm：水平视场角：105.7°，垂直视场角：57.3°，对角视场角：124.9° 
人脸镜头：2 mm：水平视</t>
  </si>
  <si>
    <t>第 272 页  共 370 页</t>
  </si>
  <si>
    <t xml:space="preserve">场角：57.6°，垂直视场角：104.7°，对角视场角：124.2°  
补光灯类型：通道1：红外（850nm 透镜/式补光）
通道2：不支持
补光距离：通道1：红外最远可达5m
通道2：不支持 
最大分辨率：2560× 1440 
Wi-Fi协议：802.11b，802.11g，802.11n，802.11ac
频率范围：2.4~5 GHz
信道带宽：20/40 /80/160 MHz
调制方式：256-QAM
有效传输距离：最远50 m（空旷环境下） 
制式：LTE-TDD/LTE-FDD
频段：LTE-TDD Band 34/38/39/40/41
LTE-FDD Band 1/3/5/8
SIM卡类型：内置1张NanoSIM卡，单卡单待，APP内扫码可完成流量充值 
宽动态：120 dB 
SD卡扩展：内置 1TB SSD 存储
内置麦克风：1个内置MIC
内置扬声器：2个内置扬声器，支持语音交互功能，集成文字转语音（TTS）和语音合成技术
USB接口：1个USB3.0接口，1个USB2.0接口，1个TypeC接口
扩展接口：1路NFC接口，支持刷卡登录APP
HDMI接口：1个HDMI接口，可接外置显示器
电流及功耗：36 V DC ± 20%, 5.5 A, max. 198 </t>
  </si>
  <si>
    <t>第 273 页  共 370 页</t>
  </si>
  <si>
    <t>W,
供电方式：DC：36 V ± 20% 
电源接口类型：5.5mm圆头 
防护：IP54，支持室外（涉水深度不超过50cm）和室内使用</t>
  </si>
  <si>
    <t>第 274 页  共 370 页</t>
  </si>
  <si>
    <t>030505016038</t>
  </si>
  <si>
    <t>AI智慧体户外锻仓（65"）含智慧体育训测互动摄像机</t>
  </si>
  <si>
    <t>集成相机和智慧屏一体，提供一整套的运动解决方案，实现对运动动作的识别、打分，提供互动反馈。在视频画面中可以提供骨骼分析、定格评分等能力。
采用深度学习算法，以海量图片及视频资源为路基，通过机器自身提取目标特征，形成深层可供学习的图像，并进行识别
运动AI视觉识别功能：支持跳绳、俯卧撑、仰卧起坐、跳远、引体向上等运动项目。
适用于学校、公园、体育场馆和商超等场景，支持室外（涉水深度不超过50cm）和室内使用
智慧屏：Android操作系统，32英寸竖屏显示，分辨率1080 ×1920，高亮度背光源，可达2000nit；
运动相机：1/1.8" 背照式传感器，大光圈镜头，分辨率2560 × 1440，支持宽动态120 dB；
智慧体育训测APP：出厂预装智慧体育训测APP，开机默认运行；支持息屏节能、人体靠近自动唤醒和定时开关机等功能，
网络：支持通过4G、wifi 5或RJ45（Wlan）接入公共网络；出厂预装1张4G流量卡，APP内扫码可完成流量充值。
硬件接口：5个RJ45接口（1个外接Wlan，4个内部局域网）， 1个3.5mm圆头音频输出，1个USB3.0接口，1个USB2.0接口，1个TypeC接口，1个HDMI接口
电源：标配DC36V电源适配</t>
  </si>
  <si>
    <t>第 275 页  共 370 页</t>
  </si>
  <si>
    <t>器
安装方式：支持壁装和地装两种安装方式，需要另外采购支架配套使用。
设备具有跳绳（1~5人）、俯卧撑（1~2人）、仰卧起坐（1~2人）、引体向上（1~2人）、跑步（50米、100米或800/1000米跑、阳光跑）、实心球、立定跳远、篮球绕杆、足球绕杆、排球垫球运动的提示及成绩展示功能；当待测人员通过人脸比对功能比对成功，待测人员按要求完成对应的体育运动项目，并实时将评分结果显示在屏幕上；成绩显示延时应不超过1s。
支持教师身份登录后，支持查看本班学生的成绩信息、录入班级学生信息、开启随堂测试和年度体育测试功能。支持一个教师管理多个班级。
尺寸：≥32"户外宽温电容式LCD触摸屏
操作方式：触摸屏、鼠标（USB接口）
分辨率：≥竖屏1080 ×1920
背光源：亮度最大可达2000nit
人脸验证：1、支持运动前人脸比对验证身份，有效距离为0.3m~1.5m；
2、支持运动中人脸比对验证身份，有效距离为2.5m~5m；
3、支持单人或多人同时识别（最多5人），执行速度≤0.2s，验证准确率≥99%；本地可存储10万数据库；
4、支持活体检测；</t>
  </si>
  <si>
    <t>第 276 页  共 370 页</t>
  </si>
  <si>
    <t>操作系统：Android 12
1.CPU：4个Cortex-A76和4个Cortex-A55内核，采用动态配置 
2.GPU：ARM Mali-G610 
3.NPU：6TOPs AI算力，支持INT4/INT8/INT16/FP16 
4.多媒体：8K视频解码支持，4K编码支持 
5.显示器：4K视频输出，双显示器支持
6.内存8GB 
7.存储64GB 
传感器类型：上路运动镜头：1/1.8" Progressive Scan CMOS
下路运动镜头：1/1.8" Progressive Scan CMOS
人脸镜头：1/2.8" Progressive Scan CMOS
最低照度：上路运动镜头：彩色：0.002 Lux @（F1.2，AGC ON）
下路运动镜头：彩色：0.002 Lux @（F1.2，AGC ON）
人脸镜头：彩色：0.002 Lux @（F1.2，AGC ON），0 Lux with IR
调节角度：上路运动镜头：水平：-5°~5°；垂直：-5°~22°
下路运动镜头：不支持
人脸镜头：不支持 
焦距&amp;视场角：上路运动镜头：2.8 mm：水平视场角：105.7°，垂直视场角：57.3°，对角视场角：124.9° 
下路运动镜头：2.8 mm：水平视场角：105.7°，垂直视场角：57.3°，对角视场角：124.9° 
人脸镜头：2 mm：水平视</t>
  </si>
  <si>
    <t>第 277 页  共 370 页</t>
  </si>
  <si>
    <t>第 278 页  共 370 页</t>
  </si>
  <si>
    <t>第 279 页  共 370 页</t>
  </si>
  <si>
    <t>040702027009</t>
  </si>
  <si>
    <t>智慧操场体侧一体机（32"）不含智慧体育训测互动摄像机</t>
  </si>
  <si>
    <t>第 280 页  共 370 页</t>
  </si>
  <si>
    <t>器
安装方式：支持壁装和地装两种安装方式，需要另外采购支架配套使用。
设备具有跳绳（1~5人）、俯卧撑（1~2人）、仰卧起坐（1~2人）、引体向上（1~2人）、跑步（50米、100米或800/1000米跑、阳光跑）、实心球、立定跳远、篮球绕杆、足球绕杆、排球垫球运动的提示及成绩展示功能；当待测人员通过人脸比对功能比对成功，待测人员按要求完成对应的体育运动项目，并实时将评分结果显示在屏幕上；成绩显示延时应不超过1s。
支持教师身份登录后，支持查看本班学生的成绩信息、录入班级学生信息、开启随堂测试和年度体育测试功能。支持一个教师管理多个班级。
尺寸：32"户外宽温电容式LCD触摸屏
操作方式：触摸屏、鼠标（USB接口）
分辨率：竖屏1080 ×1920
背光源：亮度最大可达2000nit
人脸验证：1、支持运动前人脸比对验证身份，有效距离为0.3m~1.5m；
2、支持运动中人脸比对验证身份，有效距离为2.5m~5m；
3、支持单人或多人同时识别（最多5人），执行速度≤0.2s，验证准确率≥99%；本地可存储10万数据库；
4、支持活体检测；</t>
  </si>
  <si>
    <t>第 281 页  共 370 页</t>
  </si>
  <si>
    <t>第 282 页  共 370 页</t>
  </si>
  <si>
    <t xml:space="preserve">场角：57.6°，垂直视场角：104.7°，对角视场角：124.2°  
补光灯类型：通道1：红外（850nm 透镜/式补光）
通道2：不支持
补光距离：通道1：红外最远可达5m
通道2：不支持 
最大分辨率：2560× 1440 
Wi-Fi协议：802.11b，802.11g，802.11n，802.11ac
频率范围：2.4~5 GHz
信道带宽：20/40 /80/160 MHz
调制方式：256-QAM
有效传输距离：最远50 m（空旷环境下） 
制式：LTE-TDD/LTE-FDD
频段：LTE-TDD Band 34/38/39/40/41
LTE-FDD Band 1/3/5/8
SIM卡类型：内置1张NanoSIM卡，单卡单待，APP内扫码可完成流量充值 
宽动态：120 dB 
SD卡扩展：内置 1TB SSD 存储
内置麦克风：1个内置MIC
内置扬声器：2个内置扬声器，支持语音交互功能，集成文字转语音（TTS）和语音合成技术
USB接口：1个USB3.0接口，1个USB2.0接口，1个TypeC接口
扩展接口：1路NFC接口，支持刷卡登录APP
HDMI接口：1个HDMI接口，可接外置显示器 
电流及功耗：36 V DC ± </t>
  </si>
  <si>
    <t>第 283 页  共 370 页</t>
  </si>
  <si>
    <t>20%, 5.5 A, max. 198 W,
供电方式：DC：36 V ± 20% 
电源接口类型：5.5mm圆头 
防护：IP54，支持室外（涉水深度不超过50cm）和室内使用</t>
  </si>
  <si>
    <t>第 284 页  共 370 页</t>
  </si>
  <si>
    <t>040702027010</t>
  </si>
  <si>
    <t>AI智慧操场（短跑、中长跑*8跑道）</t>
  </si>
  <si>
    <t>一、短跑套组（50米、100米*8跑道）
1、通过计算机视觉与边缘AI引擎深度融合，对学生在操场上进行短跑项目测试的过程进行实时分析，实现成绩自动测试与测试过程分析；
2、支持测试项目：100米跑；
3、规格参数：测量范围：0~999.99s，分度值：0.01s；
4、准确度：测试成绩误差≤±1%,符合《GB/T19851-2005：中小学体育器材和场地》国家标准的要求；
5、测试规格：支持1~8人同时测试，支持根据现场情况选择部分跑道测试，支持检录完成后自主开启测试；
6、违规提醒：精准检测测试过程中发生的踩线、抢跑等违规行为，实时做出提醒，并进行语音提示；
二、中长跑套组（800米、1000米*8跑道）
1、通过计算机视觉与边缘AI引擎深度融合，对学生在操场上进行中长跑项目测试的过程进行实时分析，实现成绩自动测试与测试过程分析；
2、支持测试项目：800米跑/1000米跑；
3、规格参数：测量范围：0~999.99s，分度值：0.01s；
4、准确度：测试成绩误差≤±1%,符合《GB/T19851-2005：中小学体育器材和场地》国家标准的要求；
5、测试规格：支持30人同</t>
  </si>
  <si>
    <t>第 285 页  共 370 页</t>
  </si>
  <si>
    <t>时测试，支持根据现场情况选择部分跑道测试，支持检录完成后自主开启测试；
6、多组连测：支持800/1000米跑多组连续发令，一组测试人员完成起跑后可进行下一组发令准备，支持最多六组连测，可自动呈现测试成绩；
7、违规提醒：精准检测测试过程中发生的抢跑等违规行为，实时做出提醒，并进行语音提示；
三、阳光跑套组
1、通过计算机视觉与边缘AI引擎深度融合，对学生在操场上进行阳光跑的过程进行实时分析，实现自动识别并计算跑步里程和时长；
2、适用场景：可用于学生晨跑、集体跑步、课前热身、课后锻炼、打卡作业等场景；
3、规格参数：测量范围：0~999.99s，分度值：0.01s；
4、成绩记录：支持学生跑步成绩记录，包括跑步距离、跑步时长、配速等；
5、违规检测：精准检测阳光跑过程中发生的替跑等违规行为，记录异常信息并关联到学生个人测试报告；
四、其他功能
1、功能模式：支持测试模式与训练模式，测试模式可应用于国家体测、体育考试、课堂随测等场景；训练模式可应用与学生日常练习，课后锻炼等场景；
2、异常成绩分析：支持测</t>
  </si>
  <si>
    <t>第 286 页  共 370 页</t>
  </si>
  <si>
    <t>试成绩超出异常情况分析，智能分析测试成绩远小于或大于合理范围的情况，做出“成绩异常”标记；
3、人脸识别：支持测试人员在起跑线处通过人脸识别检录，系统自动识别测试人员信息，人脸识别响应时间≤1秒；
4、测试报告：支持学生测试运动报告生成，记录个人测试成绩，对标国家体测标准给出得分、等级，支持对测试记录显示PB标签（个人最佳成绩），以曲线图形式展示个人历史成绩变化趋势；
5、智能分析：通过人体骨骼关键点及测试过程分析，计算个人测试过程的平均速度、起跑反应时间等，形成精准点评与运动处方；可通过人工智能识别分析运动过程并提供关键帧分析，包括准备动作、起跑动作、结束动作等；
6、数据同步：支持测试数据同步至AI智慧体育管理平台，国家体测及其他考试成绩自动上传至系统对应模块中，网络正常的情况下，测试结束后可在1分钟内完成数据上传；
7、过程记录：支持运动过程视频保存，支持运动各环节关键帧提取，记录起跑瞬间、冲线瞬间等运动状态，支持赛后查看；
四、运动摄像设备
1、规格参数：不低于400万像素，分辨率不低于3840 x 2160； 
2、防护等级：不低于IP66</t>
  </si>
  <si>
    <t>第 287 页  共 370 页</t>
  </si>
  <si>
    <t>；
3、视频压缩标准：支持H.265/H.264/MJPEG；
五、立杆
1、立杆高度：高度≥3米，壁厚≥3mm；
2、材质：热镀锌钢管；
3、安全：配有防雷电系统，进行有效接地</t>
  </si>
  <si>
    <t>第 288 页  共 370 页</t>
  </si>
  <si>
    <t>040702027011</t>
  </si>
  <si>
    <t>AI坐位体前屈测试板</t>
  </si>
  <si>
    <t>智慧体育坐位体前屈测试仪
测试人员躯干、腰、颈等关节， 韧带和肌肉的伸展性，反应身体的柔韧素质
采用高精度激光测距传感器，测量范围-200~400mm，分度值：1mm，误差：±1mm
推板具有防作弊和自动复位功能，即双手推板检测功能，一只手离开推板，推板无法前行、测量停止;
产品带辅助测试床体板，含海绵坐垫及硬质透明蹬脚板、床体；滑竿采用氧化工艺铝合金材料美观结实
Wi-Fi协议：IEEE802.11b，802.11g，802.11n
频率范围：2.4GHz
传输速率：11b：11 Mbps，11g： 54 Mbps，11n：上限150 Mbps
有效传输距离：50 m（根据实际的环境） 
传器类型：激光测距仪
检测范围：范围：-200~400mm
分度值：1mm
精度：±1mm 
存储温湿度：温度：0℃～40℃
湿度：RH≤90%RH
启动和工作温湿度：温度：0℃～40℃
湿度：RH≤90%RH
安装条件：请做好坐垫与地面的防滑
工作电压：6V 平均150mA
显示：2寸数码管显示
体前屈测距数据</t>
  </si>
  <si>
    <t>第 289 页  共 370 页</t>
  </si>
  <si>
    <t>040702027012</t>
  </si>
  <si>
    <t>智能AI身高体重测试仪</t>
  </si>
  <si>
    <t>智慧体育身高体重测试仪
采用超声波智能感应测量身高，可测量体重、身高、BMI，体重采用四点式高精度传感器测量体重，具有同步显示数据及语音播报功能，可独立使用；
身高-量程：70-210cm 分度值：0.1cm  误差：±0.1%
体重-量程：0-160kg  分度值：0.1kg  误差：±0.2%
Wi-Fi协议：IEEE802.11b，802.11g，802.11n
频率范围：2.4 GHz
传输速率：11b：11 Mbps，11g： 54 Mbps，11n：上限150 Mbps
有效传输距离：50 m（根据实际的环境） 
传感器类型：身高测量采用超声波测距传感器
体重测量采用压力传感器
检测范围：身高量程：70-210cm；分度值：0.1cm；误差：±0.1%
体重量程：0-160kg；分度值：0.1kg；误差：±0.2% 
内置扬声器：支持普通话语音
功率：8欧0.5瓦
按键：开关机、单位转换、语音开关
LCD液晶屏：显示身高、体重、BMI 
外壳材质：金属支架、ABS工程塑料、铝合金
电流及功耗：DC6V 平均120mA</t>
  </si>
  <si>
    <t>第 290 页  共 370 页</t>
  </si>
  <si>
    <t>040702027013</t>
  </si>
  <si>
    <t>智能肺活量测试仪</t>
  </si>
  <si>
    <t>智慧体育肺活量测试仪
传感器采用高精度freescale 压差传感器，具有温度补偿和湿度补偿功能，精度高，测试一致性高
采用手持式设计，配备液晶显示屏、实时显示测试者成绩，支持WiFi连入系统使用，也可支持单独使用
量程：0-9999ml 分度值:1ml 误差:±1%
具有防换气功能、换气就停止计数
具有防积水功能，电路板和气道封闭隔绝、喷涂绝缘漆等措施，从而具有防湿防潮功能，保证产品的稳定性
Wi-Fi协议：IEEE802.11b，802.11g，802.11n
频率范围：2.4 GHz
传输速率：11b：11 Mbps，11g： 54 Mbps，11n：上限150 Mbps
有效传输距离：50 m（根据实际的环境） 
传感器类型：高精度压差传感器
吹气无时间限制，有防换气功能
检测范围：量程：0-9999ml
分度值：1ml
误  差：±1% 
LCD液晶屏：显示肺活量数值 
外壳材质：ABS工程塑料等
产品尺寸：243*44*100mm
吹嘴插入口内径11.6mm，建议购买接口末梢10.3mm/根部13.5mm的吹嘴
湿度:15%~80%RH
电流及功耗：DC5V 平均</t>
  </si>
  <si>
    <t>第 291 页  共 370 页</t>
  </si>
  <si>
    <t>100mA
供电方式：电源适配器
电源接口类型：USB-A公头
线缆长度：1m</t>
  </si>
  <si>
    <t>040702027014</t>
  </si>
  <si>
    <t>智能考务手持终端</t>
  </si>
  <si>
    <t>考务人员手持终端，支持有网/无网条件使用，与智能设备配合使用。
1、屏幕尺寸：≤11寸
2、摄像头：前后置双摄像头，前置≥500万像素，后置≥1200万像素
3、系统内存：≥4GB
4、储存容量：≥64GB
5、蓝牙功能：蓝牙5.0及以上
6、识别方式：支持NFC、二维码、身份证、人脸等多种考生识别方式
7、操作系统：安卓系统</t>
  </si>
  <si>
    <t>040702027015</t>
  </si>
  <si>
    <t>综合管线(暂估)</t>
  </si>
  <si>
    <t>含田径场12处室外沟槽土方、基础混凝土、室外官网等；</t>
  </si>
  <si>
    <t>校园卧式阅读查询机</t>
  </si>
  <si>
    <t>030505016039</t>
  </si>
  <si>
    <t>55寸交互式触控一体机</t>
  </si>
  <si>
    <t>显示尺寸：≥55英寸，触摸类型红外触摸，集人机交互、信息展示、便捷查询等功能于一体。内存不小于8G，硬盘不小于256G SSD;</t>
  </si>
  <si>
    <t>第 292 页  共 370 页</t>
  </si>
  <si>
    <t>030505016040</t>
  </si>
  <si>
    <t>数据对接终端</t>
  </si>
  <si>
    <t>1）RK3568:≥ARM四核Cortex-A55，64位处理器，主频最高1.8GHz。
2）采用ARM G52 2EE 图像处理器；支持OpenGL ES 1.1/2.0/3.2，OpenCL 2.0，Vulkan 1.1；支持4K 60fps H.265/H.264/VP9视频解码；支持1080P 60fps H.265/H.264视频编码；支持8M ISP，支持HDR
3）≥2G DDR4内存，16G存储空间。
4）网络端口：1个RJ45；音频端口：前后置2对3.5耳麦端口；视频端口: 1个HDMI端口、1个VGA接口； USB端口： 4个USB2.0 (两个前置，两个后置) ;1个USB3.0</t>
  </si>
  <si>
    <t>精品虚拟微课录制室</t>
  </si>
  <si>
    <t>精品虚拟微课录制室设备</t>
  </si>
  <si>
    <t>第 293 页  共 370 页</t>
  </si>
  <si>
    <t>030505014005</t>
  </si>
  <si>
    <t>4K微课录播主机（暂估）</t>
  </si>
  <si>
    <t>硬件指标：
1.为保证系统的安全稳定，要求录播主机必须采用嵌入式Linux操作系统，支持7*24小时工作。
2.要求主机高度集成多种功能应用，包括虚拟蓝幕环出、视频抠像、虚拟背景实时渲染、电子白板批注、视频录制等功能，无需其他色键抠像主机配合，也无需蓝幕/绿幕装修即可完成精品抠像微课制作。
3.为保证设备的稳定性，录播主机内置录制、直播、点播、互动、导播管理、存储、切换、视音频编码等功能。
4.要求整机正常工作状态下功耗不超过50W，主机运行状态下噪声最大值≤20dB(A)。
5.具备高清视频输入接口D-Video≥4、HDMI in≥2；高清输出接口HDMI out≥2；预览和输出分辨率均支持1080P。数字视频接口支持摄像机与主机之间仅通过一根双绞线即可同时实现供电、控制和视频信号的同步传输，不接受使用转接器的方式。
6.支持标准H.264视频编解码协议，要求支持1080P30fps、720P30fps分辨率格式编解码
7.具备数字音频输入接口Digital mic≥6、线性音频输入接口Line in≥2；线性音频输出接口Line out≥2。数字音频接口支持麦克风与主机之间仅通过一根双绞线即可同时实现供电和音频信号的采集，实现音频信号的高品</t>
  </si>
  <si>
    <t>第 294 页  共 370 页</t>
  </si>
  <si>
    <t>质、抗干扰稳定传输。
8.要求内置音频处理功能，支持EQ均衡、AGC自动增益等音频处理功能，采用AAC音频编解码协议标准，并支持音频处理功能
9.要求主机采用嵌入式异构计算架构的硬件设计，具备边缘AI智能算法，实现快速、实时地AI抠像处理。
10.为了便于录播主机连接鼠标、键盘进行导播控制以及主机连接U盘进行课程视频的下载，要求录播主机USB接口≥2路
11.网络接口：≥1路RJ45 LAN接口。
12.支持录制帧率设定，可选择 25fps/30fps/60fps；支持录制画质选择，可选择≥5种等级；录制编码码率≥16Mbps。
13.标配≥1TB硬盘，可实现录制视频时存储能力，在设备导播界面中具备对单个视频文件查看、下载、与删除等功能。
14.支持至少1路RJ45摄像机拍摄画面进行抠像录制，可选择开启“一键式”底色背景抠像功能对摄像机拍摄画面进行人物抠像，并叠加至动态背景进行叠加渲染，录制输出；
15.支持人工智能抠像算法和图像处理技术，通过大量训练以及学习的AI系统，再各类灯光条件下均可准确识别和抠取透明物体、发丝等复杂抠像元素，过程高度自动化，提高抠像效率与精度；
16.可提供实时的人物抠像</t>
  </si>
  <si>
    <t>第 295 页  共 370 页</t>
  </si>
  <si>
    <t>与虚拟背景叠加渲染效果画面，并能输出至大屏上进行显示预览；
17.具备虚拟蓝箱功能，软件模拟虚拟蓝/绿箱信号通过配套的录播主机输出生成蓝/绿箱环境进行抠像，无需部署装修抠像蓝/绿箱环境；
18.支持在虚拟蓝/绿箱屏幕上进行画笔、擦除、翻页等应用，画笔痕迹可叠加到录制效果画面中；
19.支持抠像拍摄和实景拍摄同步进行，并可实时进行虚拟场景和实景拍摄画面的切换录制；</t>
  </si>
  <si>
    <t>第 296 页  共 370 页</t>
  </si>
  <si>
    <t>030501023066</t>
  </si>
  <si>
    <t>录播系统</t>
  </si>
  <si>
    <t>1. 自动导播默认画面支持自定义设定，支持选择自动导播画面，可根据需要选择自动导播的画面，可设置自动导播画面的保护时间和保持时间。
2. 支持多种画面模式，支持单画面、画中画、左右等分、三画面、四画面多种画面合成模式，支持自动导播、手动导播，可通过录播主机一体化触控屏实现模式选择。
3. 导播优先级可自定义设定，支持定时切换设置，可自由选择切换时间和切换画面，支持根据学生、老师行为状态实现画面智能切换。
4. 支持课件画面自动检测，可设置检测灵敏度；支持课件画面检测区域设定，可屏蔽电脑弹窗区域。
5. 支持云台摄像机控制，支持 PTZ，多个预置位设置和调用；同时支持通过鼠标点击画面，实现云台摄像机跟踪，可通过鼠标滑轮实现镜头画面放大缩小。
6. 支持电影模式和资源模式同步录制，可根据用户的不同需求选择录制模式。
7. 支持通过U盘导入视频、图片作为片头片尾素材，不少于3种格式；支持设定片头片尾保持时间，保持时间在5s~10s之间可选。
8. 支持多种格式的字幕，可输入中文、英文、数字、特殊符号；支持调节文字大小、文字透明度；支持文字颜色设置，文字</t>
  </si>
  <si>
    <t>第 297 页  共 370 页</t>
  </si>
  <si>
    <t>边缘自带描边；支持滚动字幕。
9. 支持通过主机一体化屏幕实现云台摄像机控制，无需按照方位，可任意转动云台方向，实现步进控制、连续控制。
10. 支持多种类型视频信号接入，支持标准网络视频信号接入、高速数字信号接入。
11. 支持通过rtsp协议接入第三方摄像机视频流。
12. 主机可通过网络实现对接入摄像机的设备信息检索。
13. 支持POE摄像机接入。
14. HDMI采集通道支持画面缩放，可完成4K图像采集。</t>
  </si>
  <si>
    <t>第 298 页  共 370 页</t>
  </si>
  <si>
    <t>030501023067</t>
  </si>
  <si>
    <t>虚拟抠像系统（暂估）</t>
  </si>
  <si>
    <t>1.智能抠像系统支持部署于嵌入式架构主机，低功耗，安全性高，无需搭配X86架构服务器。
2.支持通过交互智能平板输出虚拟幕布，快速完成抠像环境部署。
3.支持≥2种虚拟幕布背景颜色（绿色、蓝色）进行抠像背景色设置。
4.支持抠像拍摄和实景拍摄同步进行，并可实时进行虚拟抠像场景画面和实景拍摄画面的切换录制。
5.支持虚拟幕布透明度设置，满足不同场景下观看课件舒适感、抠像效果兼顾的要求。
6.支持透过虚拟绿幕任意操作交互智能平板，用户操作不受限制，还原真实课堂操作。
7.支持多路视频输入画面，支持选择一路作为当前抠像人像画面，满足多个机位拍摄的抠像场景。
8.支持高清输入信号，支持任选一路作为背景画面，此通道支持输入图片、视频等多种素材的画面，满足不同抠像背景的需求。
9.支持对前景画面实时抠像与背景画面叠加，叠加后的画面通过合成画面输出并可通过录播主机实现实时预览。
10.支持在抠像过程中，对人像采集摄像机曝光补偿、抗闪烁、聚焦、白平衡设置
11.支持设置和调用抠像画面预置位，开启抠像系统时快速调用预置位，无需反复调节。
12.支持调节抠像强度，以</t>
  </si>
  <si>
    <t>第 299 页  共 370 页</t>
  </si>
  <si>
    <t>适应不同灯光环境下抠像效果效果调节。
13.抠像合成后的画面边缘清晰，无明显锯齿感、绿边与绿块。
14.支持抠像过程中一键显示/关闭人像，隐藏抠像画面，实现授课课件内容全屏展示。
15.支持切换显示/隐藏人像时，可选择淡入淡出效果，无切换生硬感，平滑过渡。
16.老师可独立进行录制操作，支持对接翻页笔，可通过翻页笔控制开启、暂停、结束抠像录制。
17.支持对接翻页笔，可通过翻页笔一键控制显示/隐藏人像画面。
18.支持导入视频、图片作为抠像录制视频的片头和片尾，录制时可一键成片。
19.抠像录制时支持添加字幕、台标至当前画面中。
20.支持添加背景图片进行合成，实现多种画面合成效果</t>
  </si>
  <si>
    <t>第 300 页  共 370 页</t>
  </si>
  <si>
    <t>040205019015</t>
  </si>
  <si>
    <t>4K专业云台摄像机</t>
  </si>
  <si>
    <t>1.传感器尺寸：≥CMOS 1/1.8英寸，有效像素≥800万
2.支持自动和手动变焦，综合变焦倍数≥30倍
3.扫描方式：逐行
4.支持畸变矫正功能，畸变＜1.5%，校正后可实现视觉无畸变
5.最低照度： 0.5Lux @ (F1.8, AGC ON)
6.镜头： F1.58 ~ F3.95
7.快门： 1/30s ~ 1/10000s
8.支持自动白平衡功能、背光补偿功能、图像冻结功能、POE供电
9.支持水平翻转、垂直翻转，水平转动范围：±170°，垂直转动范围：-30°~+90°
10.支持最大水平视场角≥70°，最大垂直视场角≥40°
11.支持最大水平转动速度≥90°/s，最大垂直转动速度≥70°/s
12.要求与搭配的4K微课录播主机连接，可实现摄像机供电、控制以及视频信号传输；
13.支持对4K微课录播主机实现基于数字视频数据传输技术，能实现低延迟的声画同步效果，在拍摄运动画面和复杂画面时不存在镜头呼吸效应带来的周期性画面焦距抖动；</t>
  </si>
  <si>
    <t>第 301 页  共 370 页</t>
  </si>
  <si>
    <t>030501023068</t>
  </si>
  <si>
    <t>云台摄像机图像处理系统</t>
  </si>
  <si>
    <t>1.支持对摄像机网络进行管理，包括设置IP地址/网关/DNS等，支持组播协议搜索IP地址，并修改摄像机IP
2.支持自动白平衡、背光补偿功能、2D、3D数字降噪
3.支持抗闪烁频率、动态范围、光圈、快门参数设置。
4.支持AAC、G711A两种音频编码格式
5.支持TCP/IP, HTTP, RTSP, RTMP, Onvif, DHCP, 组播等网络协议
6.支持设置摄像机分辨率、帧率、码率
7.支持摄像机控制功能，包括云台控制、预置位设置与调用、焦距调节等</t>
  </si>
  <si>
    <t>第 302 页  共 370 页</t>
  </si>
  <si>
    <t>030505007011</t>
  </si>
  <si>
    <t>电容头戴式话筒</t>
  </si>
  <si>
    <t>一.系统参数
1.采用UHF超高频段，避免干扰；
2.要求频率范围最低不小于650MHz；
3.支持pi/4-DQPSK数字调制；
4.音频响应范围在50Hz-15KHz；
5.要求信道间隔比小于1000KHz；
6.要求最大频偏在45KHz之间；
7.工作温度最高不超过50℃；
8.综合失真不超过0.1%。
9.要求包含至少一个接收器与一个麦克风
二.接收机参数
1.要求采用MCU控制；
2.PLL锁相环频率合成技术；
3.采用数字音频传输技术，仅需一根双绞线即可完成接收器与录播终端的连接；
4.支持扩展两个基于双绞线传输的数字话筒。
三.发射机参数
1.发射功率最大不小于10mW；
2.要求高次谐波低于主波基准40dB以上；
3.内置锂电池确保发射器工作稳定，并支持通过Type-C接口充电。</t>
  </si>
  <si>
    <t>030505001127</t>
  </si>
  <si>
    <t>1、弹性极佳的钢丝挂架，服贴的耳挂，使用简单、舒适轻巧。
2、具有高动态、低失真度，音头连杆固定座可任意旋转。
3、活动式耳挂的设计，方便收纳、包装及携带。
4、4P迷你XLR标准插头。</t>
  </si>
  <si>
    <t>第 303 页  共 370 页</t>
  </si>
  <si>
    <t>030505001128</t>
  </si>
  <si>
    <t>超远距离无线手持话筒</t>
  </si>
  <si>
    <t>1、采用一键移频率技术，能主动防止啸叫，确保语音保真度高，声音清晰；
2、独特ID码设计,具有身份识别功能，彻底杜绝干扰和串频现象；
3、全新的音频电路构架，数字静音、数字音量调节、8段音频均衡；
4、用UHF超高频段，比传统的VHF频段干扰更少，传输更可靠；
5、先进的自动对频技术，只需一按接收机对频键，发射机就会自动追锁接收机频率并调整一致，方便客户使用；
6、发射机及接收机可设置锁屏功能，防止使用误操作；
7、高档液晶显示屏采用全新的背光补亮方式，使接收机及发射器的工作状态一目了然；
8、理想环境操作半径大于50米，适用于多种场合。</t>
  </si>
  <si>
    <t>第 304 页  共 370 页</t>
  </si>
  <si>
    <t>030404001009</t>
  </si>
  <si>
    <t>双屏内置电脑提词器</t>
  </si>
  <si>
    <t>硬件：支架、包含2台20寸以上高亮显示器，题词软件，题词主机，无线控制器、托板。
主机：
1）HDMI高清接口，支持高清屏幕接入，方便使用；
2）无线控制器支持暂停、播放、加速、翻页等功能。
功能：
1）系统支持Windows7、Windows8和Windows10系统。
2）系统要求字色、底色256色任意搭配，男女播音员可分别选择不同的背景色和字色方便男女播音员选择自己的播音词,字体和字的大小任意选择，可选多种角色，以区分男角女角或更多播音角色。
3）文稿录入、编辑方便，操作简单，自动完成排版,支持txt、rtf、word等格式文本，并支持直接打开图片，word，PPT，视频等文件。
4）分别采用监视器和高分辨率的彩显，清晰度高，字迹清晰。
5））系统自动记录演播稿，当发生异常停电事故后再加电时自动寻找并且打开演播稿，并保证演播稿的完整性。
6）相对滚动时间、当前时间可同屏显示，任意设置大小、颜色，一目了然，更易把握节奏；重点语句可通过颜色标明。
7）控制方式灵活多样，键盘、鼠标、控制手柄均可，字幕速度变化范围可随意调节，前后跳段翻页方便自如；播音稿的行进</t>
  </si>
  <si>
    <t>第 305 页  共 370 页</t>
  </si>
  <si>
    <t>速度可由播音员自己通过手柄控制，可单、双人控制，方便自如。</t>
  </si>
  <si>
    <t>030404001010</t>
  </si>
  <si>
    <t>录制面板</t>
  </si>
  <si>
    <t>1) 讲台镶嵌式安装方式；
2) 一键式录播控制：录制、停止等功能；不需要技术老师辅助录制，教师即可完成微课视频的录制。
3) 支持本地录播全自动的开启、关闭控制。该功能同时支持录播模式和互动模式。
4) 支持一键式系统电源开关控制。</t>
  </si>
  <si>
    <t>第 306 页  共 370 页</t>
  </si>
  <si>
    <t>030501023069</t>
  </si>
  <si>
    <t>视频非编软件</t>
  </si>
  <si>
    <t>1. 支持H.264\H.265（HEVC）等主流视频压缩格式。
2.支持同时导入多个视频，进行同步编辑，包括合并、剪辑等功能。支持添加视频轨道、音频轨道和文字轨道。实现了音频、视频、字幕的同步编辑与多格式同步输出。 
3. 提供素材筛选功能，展示用户添加的各种视音频文件、图片，可按“视频”、“图像”和“音频”进行分类筛选。
4. 提供输出效果实时预览窗口，支持对编辑效果的实时输出预览，可对预览视频进行进度条拖动、全屏播放、音量调节等功能。
5. 具有转场特技功能，支持65种以上转场特技效果可供选择。具有滤镜处理功能，支持54种以上滤镜效果可供选择。
6.具备视频裁剪功能，可对视频的画面内容进行裁剪，聚焦核心内容。同时为了防止视频出现变形，裁剪时支持锁定宽高比，保证视频比例与原视频一致。
7.支持视频速度调整，可对视频进行加速、减速编辑操作。
8.支持视频旋转，可对视频进行90°旋转、垂直翻转、水平翻转等旋转调整，解决由于拍摄原因出现的视频格式问题。
9.支持视频调色，教师可通过软件对视频进行对比度、饱和度、亮度、色调等调整，保障视频效果。
10.支持视频马赛克模糊化</t>
  </si>
  <si>
    <t>第 307 页  共 370 页</t>
  </si>
  <si>
    <t>功能，对于视频素材中的某些不适宜点，可采用马赛克进行模糊化处理。
11.支持后期配音功能，对于前期录制视频没有配音或者音频效果不好的话，可以进行后期配音。支持配音过程中的静音、录音降噪等功能。
12.绿幕抠像功能，支持导入绿幕拍摄的视频素材，完成绿幕视频抠像及背景视频叠加渲染。</t>
  </si>
  <si>
    <t>030503001002</t>
  </si>
  <si>
    <t>智能翻页笔</t>
  </si>
  <si>
    <t>1. 遥控距离:≥100米。
2. 激光:3R类激光。
3. 激光波长:640nm-660nm(红光)。</t>
  </si>
  <si>
    <t>第 308 页  共 370 页</t>
  </si>
  <si>
    <t>030413001087</t>
  </si>
  <si>
    <t>嵌入式翻转LED柔光灯</t>
  </si>
  <si>
    <t>1. 输入电压：AC220V。 
2. 额定功率：≤100w。
3. 色温：5600K/3200K可调。
4. 显色指数：Ra≥95％。   
5. TLCI(Qa)：＞95。
6. 通道数量：≥3通道。
7. 亮度调节：支持无极调光。
8. 单灯调光：≥4种调光方式。
9. 多灯同时调光：≥1种调光方式。
10. 仰俯角度：支持翻转，角度应不小于85°。
11. 限位方式：机械感应。
12. 传输距离：不小于150M。
13. 遥控频率：433MHz。
14. 载波方式：调幅。
15. 解码方式：超外差解调。
16. 输出操作：数码显示管控制地址码和调光数值。
17. 外形结构：全铝型材+磨具挤压双层镂空结构。
18. 光源类型：泛光型。
19. 工作温度：-10°~40°</t>
  </si>
  <si>
    <t>030503002006</t>
  </si>
  <si>
    <t>LED柔光灯控制器</t>
  </si>
  <si>
    <t>1. 机身支持中英文两种语言。
2. 支持对每只灯具进行独立调校。
3. 支持控制≥99组灯光，每组灯光可添加≥99个灯具。合计可控制灯具总数≥9801台。
4. 支持节能/保护模式。
5. 支持自动进入省电模式。
6. 支持有效传输距离≥150m，灯与灯之间无需连接信号线。</t>
  </si>
  <si>
    <t>第 309 页  共 370 页</t>
  </si>
  <si>
    <t>030102002002</t>
  </si>
  <si>
    <t>便携液压式抠像绿幕</t>
  </si>
  <si>
    <t>1. 材质：牛津布。
2. 尺寸：宽度≥2.5米，高度≥2.5米。
3. 外壳材质：铝合金，长度≤235cm。</t>
  </si>
  <si>
    <t>030405004012</t>
  </si>
  <si>
    <t>控制电脑</t>
  </si>
  <si>
    <t>1. CPU：主频≥2.5GHz 、≥8核处理器12线程。
2.内存：16G DDR4 2400MHz 内存或以上，最大支持32G内存容量。
3.硬盘：≥512G SSD硬盘
4.网络通信：集成1000M以太网卡、无线网卡：802.11 ac（2*2）。
5.集成标准声卡、USB键盘、鼠标；接口≥6个USB接口，其中≥4个 USB3.0 ；HDMI输出≥1。
6.音频设备：内置立体声音箱；功率≥2*2.5W。
7.显示屏：≥23.8寸 全高清LED液晶显示屏（1920x1080）。
8.电源：≤120W 外置节能稳压电源。
9.配套鼠标键盘</t>
  </si>
  <si>
    <t>030404013016</t>
  </si>
  <si>
    <t>管理及操作台</t>
  </si>
  <si>
    <t>尺寸约为2400*750*650mm，刨花板/三聚氰胺板，配套两张电脑椅</t>
  </si>
  <si>
    <t>080502001018</t>
  </si>
  <si>
    <t>22U网络机柜</t>
  </si>
  <si>
    <t>040702027016</t>
  </si>
  <si>
    <t>强/弱电综合管线</t>
  </si>
  <si>
    <t>数字图书馆及电子书籍</t>
  </si>
  <si>
    <t>第 310 页  共 370 页</t>
  </si>
  <si>
    <t>030501023070</t>
  </si>
  <si>
    <t>图书馆数字资源管理平台</t>
  </si>
  <si>
    <t>1.系统提供首页主题大图轮播展示功能，用户通过点击相应界面可访问并阅读对应的资源内容；
2.系统支持首页资源检索功能，允许用户通过资源名称、作者、出版社等条件进行模糊检索,检索到对应资源关键字，可高亮显示；
3.全库检索支持按资源分类、出版社、出版时间等多维度分类查看资源，实时展示各类别资源数量，并提供图文或平铺等多种分页展示形式；
4.系统内置资源推荐模块，用户可自由切换展示不同资源，每个资源以封面、题名、作者为主要展示元素，非点击状态下封面自动轮播，同时支持用户手动拖动浏览,点击任意资源将直接跳转至资源详情页面；
5.系统首页支持电子图书馆和音视频两种类型资源的集中展示，包括资源册数的直观显示，用户点击相应类别后，页面将展示详细的类别名称、资源封面列表以及当前该类别的资源数量；
6.系统支持依照中图法22分类进行资源展示，用户点击任一分类时，系统将迅速跳转至该分类下的详细列表界面，直观呈现资源册数及封面内容列表；
7.依托于自然语言处理、数据挖掘、数据库技术、分布式计算及人工智能开发平台等多项关键技术，实现高效、智能的词汇识别、推荐和展示功能；
8.系统智能云词展示功</t>
  </si>
  <si>
    <t>第 311 页  共 370 页</t>
  </si>
  <si>
    <t>能，能够动态呈现排行前列的图书题名，集成鼠标悬停时的高亮提示机制,实时展示网页访问量、当前在线人数以及云图关键词的数量，用户焦点区域将详细展示资源的各项详情，包括题名、点击量、阅读量、收藏量、点赞次数及评分；
9.智能云词库凭借图形渲染和交互设计技术，支持用户个性化定制与动态更换词库形状，实现灵活多变的展示效果；
10.系统首页支持展示公告信息，至少包含四个公告条目并可按需查看更多公告列表，首页呈现公告主题、发布时间及当前日期，点击即可直接查阅公告详细内容；
11.系统首页设有读者指南，支持自定义内容规则模块，点击任一模块按钮可快速跳转至完整指南列表，同时提供可轮播背景图增强用户体验，各模块间无缝切换便于用户浏览；
12.系统提供电子资源详情展示功能，涵盖资源封面、题名、类别、作者、内容简介、互动数据（浏览量、播放量、收藏量、点赞量），用户登录后的个性化操作在线阅读、加入书架、点赞、收藏、评论等，支持查看评价列表和展示资源评分；
13.该系统提供音视频详情展示功能，涵盖资源名称、关键词、主讲人、内容简介和选集，同时实时更新浏览量、播放量、收</t>
  </si>
  <si>
    <t>第 312 页  共 370 页</t>
  </si>
  <si>
    <t>藏量和点赞量等互动数据,用户登录后，可体验个性化操作在线视听、点赞、收藏、评论资源，支持查看评价列表及资源综合评分；
14.用户可通过用户名和密码进行常规登录，或选择手机验证码快速登录,若未注册，可在平台验证后在线完成注册流程；
15.读者个人中心提供基础信息查看与修改功能，包括姓名、昵称、性别等，支持照片上传（含在线拍摄），密码修改及帐号注销，同时支持在线签到获取积分；
16.系统支持读者信息管理功能，支持用户添加、删除、编辑读者信息，以及实现读者信息的批量导入和导出；
17.个人中心具备查收藏、点赞记录的功能，可显示相关时间信息，系统支持我的资源库中展示音频和视频资源；
18.个人中心支持查看我的书架功能，提供仿真书架视觉效果的个性化图书管理体验，支持用户轻松查看已加入书架的电子图书并移除相关资源；
19.系统支持读者信息审核管理功能，“通过”则激活读者信息并同步至读者库、“驳回”则阻止信息生效，支持通过读者证号、姓名、审核状态及申请时间等条件进行查询数据列表；
20.管理员后台提供高效的读者导入功能，支持通过表格形式批量导入读者信</t>
  </si>
  <si>
    <t>第 313 页  共 370 页</t>
  </si>
  <si>
    <t>息，并具备导入读者图片自动匹配读者证号的能力，确保读者数据管理的便捷性和准确性；
21.个人中心支持历史书单查看，用户可根据近7天、30天、90天的时间范围查看电子资源及音视频，系统同时展示阅读/播放进度（如读到第几页，全文共多少页）以及上次阅读/播放的具体时间；
22.系统安全设置支持评论内容管理和安全访问控制功能，支持评论发布前的管理员审核机制以及设置屏蔽词自动过滤不当内容，同时提供IP访问限制功能，允许管理员通过白名单或黑名单定义允许或禁止的IP网段范围，确保数字资源平台的内容安全和访问控制；
23.系统支持数据看板功能，以图表形式直观展示首页点击量、读者在线时长、图书点赞量、收藏及阅览排行、组织单位阅览分析、书籍评分、终端设备访问量、资源主题访问、推荐主题、读者情况、登录占比以及月份看板等关键指标，为运营和内容管理提供全面的数据分析支持；
24.系统支持中英文页面切换功能，读者可在浏览时选择语音切换，默认中文，切换为英文时页面内容同步更新，且该功能适用于所有页面，并仅限于当前设备，不影响其他终端的访问体验；
25.系统兼容主流浏览器，如Chrome、Firefox、</t>
  </si>
  <si>
    <t>第 314 页  共 370 页</t>
  </si>
  <si>
    <t>Safari、Edge等，在不同浏览器下的表现，确保页面布局、功能和性能的一致性。</t>
  </si>
  <si>
    <t>030501019020</t>
  </si>
  <si>
    <t>平台管理服务器</t>
  </si>
  <si>
    <t>处理器：4核4线程，基础频率≥3.4GHz，最大睿频为4.4GHz、 内存：配置1条≥16GB 2666MT/s DDR4内存，支持4个内存插槽；支持RDIMM、LDIMM、NVDIMM内存；Raid：支持1/0/10/5/50/6/60级别，支持1GB/2GB缓存；硬盘：配置1块≥4TB 3.5寸SATA硬盘，硬盘支持热插拔。标准接口：提供4个USB接口，2个VGA接口， 1个串口，1个独立管理口；</t>
  </si>
  <si>
    <t>03B002</t>
  </si>
  <si>
    <t>电子书籍（暂估）</t>
  </si>
  <si>
    <t>1.图书格式:图书主要以pdf 双文本国际公开标准格式保存，不可为私人模式以保持图书原有的版式,，电子书资源质量高,并能越放大越清晰，图书“页”不可为图片格式压缩，以免造成占用存储容量过多和具有分辨率相关性;
2.图书种类包含:数理化、交通运输、工业技术、计算机、哲学、社科、经济、语言文字、生物、医药、卫生、文学等;</t>
  </si>
  <si>
    <t>学生出入管控设备（校门及宿舍学生管控）</t>
  </si>
  <si>
    <t>三处校门</t>
  </si>
  <si>
    <t>第 315 页  共 370 页</t>
  </si>
  <si>
    <t>030506007007</t>
  </si>
  <si>
    <t>单芯人行摆闸</t>
  </si>
  <si>
    <t>左边道
外设配置：设备标配面部识别组件、IC读卡器等多种外设，实现多样化的认证方式并降低配单及施工难度
通行模式：设备支持进出方向通行状态（受控、常开、常闭、感应、无障碍）的灵活配置
交叉通行：一方通行后在未关门前对向认证通过，门翼保持不动，由对向人员通行结束门翼再关闭；
管控模式：设备可根据实际管控需求设置警戒模式与宽松模式，默认为宽松模式；
自动复位：设备具有自动复位功能，开门后在规定的时间内未通行，系统将自动取消用户的本次通行的权限，可设定通行时间；
记忆模式：设备支持记忆模式，可实现连续快速通行；
消防联动：设备具有消防联动接口，当消防信号触发时，门翼自动打开，快速引导人员疏散；
断电通行：设备可选配超级电容，断电时门翼自动打开，人员可自由通行，防止恐慌； 
远程控制：设备可选配遥控器或遥控平板支持远程控制；
机械防夹：设备具备防夹功能，在门翼复位的过程中遇阻时电机自动停止工作,防止人员受伤；
雷达识别：单侧通道应能独立使用，应具有雷达探测识别开门功能；
激光雷达防夹：设备具备</t>
  </si>
  <si>
    <t>第 316 页  共 370 页</t>
  </si>
  <si>
    <t>激光雷达防夹功能，在门翼复位的过程中检测到激光雷达触发时电机自动停止工作,防止人员受伤；
防冲撞：设备具备防冲撞功能，在没有接收到开门信号时，若受到不超过40N•m的冲击力，门翼保持锁止状态；
人数统计：设备支持人数统计功能配置，可实时获取设备进出方向总人数；
人机互动：在不同的通行状态下，设备不同的灯光呈现不同的状态进行区分
灯效显示：标配蓝色门翼灯；闸机指示灯蓝红双色亮度可以自定义调节，符合环境要求；
语音控制：具备文字转语音（TTS）和语音合成技术；
WEB管理：支持手机Web与PC Web管理，可进行人员管理、参数配置、事件查询、系统维护等操作
NFC触碰登录：支持安卓手机开启NFC后触碰指定位置，实现快速登录设备，实现手机Web管理
使用环境：室内外
电机类型：无刷直流伺服电机
产品尺寸：1200mm*218mm*1093mm;其中摄像头及LED屏幕整体高度70mm
通道宽度：550-950mm,以50mm为一档;1000-1400mm,以100mm为一档;亚克力:550-1100mm;不锈钢:550-1400mm;
门翼间隙：通道宽度950为89.5mm;通道宽度1000为</t>
  </si>
  <si>
    <t>第 317 页  共 370 页</t>
  </si>
  <si>
    <t>53.5mm;其它均为63.5mm
箱体材质：SUS304拉丝不锈钢，顶盖厚度1.5±0.15mm,箱体厚度1.0±0.1mm;侧筒为工程塑料
门翼材质：亚克力;不锈钢;其中亚克力厚度8mm
通行速率：20-60人每分钟，受人员情况和通行模式影响
电源电压：AC 200-240 V，50/60 Hz
整机功耗：待机35W、运行60W、最大80W
工作温度：-20℃-+70℃;温度低于-20℃时增配加热模块可支持到-40℃
工作湿度：0%至95%（不凝聚成水滴）</t>
  </si>
  <si>
    <t>第 318 页  共 370 页</t>
  </si>
  <si>
    <t>030506007009</t>
  </si>
  <si>
    <t>双芯机人行摆闸</t>
  </si>
  <si>
    <t>中间道
外设配置：设备标配面部识别组件、IC读卡器等多种外设，实现多样化的认证方式并降低配单及施工难度
通行模式：设备支持进出方向通行状态（受控、常开、常闭、感应、无障碍）的灵活配置
交叉通行：一方通行后在未关门前对向认证通过，门翼保持不动，由对向人员通行结束门翼再关闭；
管控模式：设备可根据实际管控需求设置警戒模式与宽松模式，默认为宽松模式；
自动复位：设备具有自动复位功能，开门后在规定的时间内未通行，系统将自动取消用户的本次通行的权限，可设定通行时间；
记忆模式：设备支持记忆模式，可实现连续快速通行；
消防联动：设备具有消防联动接口，当消防信号触发时，门翼自动打开，快速引导人员疏散；
断电通行：设备可选配超级电容，断电时门翼自动打开，人员可自由通行，防止恐慌； 
远程控制：设备可选配遥控器或遥控平板支持远程控制；
机械防夹：设备具备防夹功能，在门翼复位的过程中遇阻时电机自动停止工作,防止人员受伤；
激光雷达防夹：设备具备激光雷达防夹功能，在门翼复位的过程中检测到激光雷达触发时电机自动停</t>
  </si>
  <si>
    <t>第 319 页  共 370 页</t>
  </si>
  <si>
    <t>止工作,防止人员受伤；
雷达探测：设备应采用6个自收自发的应能支持室外使用的激光雷达探测器，无需收发对齐；
防冲撞：设备具备防冲撞功能，在没有接收到开门信号时，若受到不超过40N•m的冲击力，门翼保持锁止状态；
人数统计：设备支持人数统计功能配置，可实时获取设备进出方向总人数；
 人机互动：在不同的通行状态下，设备不同的灯光呈现不同的状态进行区分
灯效显示：标配蓝色门翼灯；闸机指示灯蓝红双色亮度可以自定义调节，符合环境要求；
语音控制：具备文字转语音（TTS）和语音合成技术；
WEB管理：支持手机Web与PC Web管理，可进行人员管理、参数配置、事件查询、系统维护等操作
NFC触碰登录：支持安卓手机开启NFC后触碰指定位置，实现快速登录设备，实现手机Web管理
使用环境：室内外
电机类型：无刷直流伺服电机
激光雷达：6个
产品尺寸：1200mm*218mm*1093mm;其中摄像头及LED屏幕整体高度70mm
通道宽度：550-950mm,以50mm为一档;1000-1400mm,以100mm为一档;亚克力:550-1100mm;不锈钢:550-1400mm;</t>
  </si>
  <si>
    <t>第 320 页  共 370 页</t>
  </si>
  <si>
    <t>门翼间隙：通道宽度950为89.5mm;通道宽度1000为53.5mm;其它均为63.5mm
箱体材质：SUS304拉丝不锈钢，顶盖厚度1.5±0.15mm,箱体厚度1.0±0.1mm;侧筒为工程塑料
门翼材质：亚克力;不锈钢;其中亚克力厚度8mm
通行速率：20-60人每分钟，受人员情况和通行模式影响
电源电压：AC 200-240 V，50/60 Hz
整机功耗：待机70W、运行120W、最大160W
工作温度：-20℃-+70℃;温度低于-20℃时增配加热模块可支持到-40℃
工作湿度：0%至95%（不凝聚成水滴）</t>
  </si>
  <si>
    <t>030506006005</t>
  </si>
  <si>
    <t>一体化双目人脸核验终端</t>
  </si>
  <si>
    <t>支持通道双向面部识别认证方式：一体化摄像头双目200w像素摄像头模组，标配IC/CPU/身份证读卡器、LED屏幕;</t>
  </si>
  <si>
    <t>030501015018</t>
  </si>
  <si>
    <t>8口千兆交换机</t>
  </si>
  <si>
    <t>8个千兆电口，2个千兆光口，交流供电，二层交换机，机架式</t>
  </si>
  <si>
    <t>080801015003</t>
  </si>
  <si>
    <t>光电转发器(一光四电）</t>
  </si>
  <si>
    <t>4个10/100/1000Mbps自适应RJ45电口，1个1000Mbps SC光口，最大传输距离3kM，非网管型光纤收发器，配套使用。</t>
  </si>
  <si>
    <t>030502008003</t>
  </si>
  <si>
    <t>8芯光纤配线架</t>
  </si>
  <si>
    <t>8芯光纤配线架、材质：冷轧钢板、满配耦合器模块</t>
  </si>
  <si>
    <t>030502003067</t>
  </si>
  <si>
    <t>030412004175</t>
  </si>
  <si>
    <t>RVV3*2.5主电源线缆</t>
  </si>
  <si>
    <t>030502005013</t>
  </si>
  <si>
    <t>12芯室外铠装光缆</t>
  </si>
  <si>
    <t>030502007036</t>
  </si>
  <si>
    <t>LC-LC双芯单模跳线</t>
  </si>
  <si>
    <t>第 321 页  共 370 页</t>
  </si>
  <si>
    <t>030412001134</t>
  </si>
  <si>
    <t>030501023071</t>
  </si>
  <si>
    <t>学生考勤应用模块</t>
  </si>
  <si>
    <t>应用于普教学校，主要用途是给在校门口的在规定时间内进出的学生进行考勤统计。需要依赖请假管理模块</t>
  </si>
  <si>
    <t>宿舍区</t>
  </si>
  <si>
    <t>第 322 页  共 370 页</t>
  </si>
  <si>
    <t>030506007010</t>
  </si>
  <si>
    <t>第 323 页  共 370 页</t>
  </si>
  <si>
    <t>激光雷达防夹功能，在门翼复位的过程中检测到激光雷达触发时电机自动停止工作,防止人员受伤；
防冲撞：设备具备防冲撞功能，在没有接收到开门信号时，若受到不超过40N•m的冲击力，门翼保持锁止状态；
人数统计：设备支持人数统计功能配置，可实时获取设备进出方向总人数；
 人机互动：在不同的通行状态下，设备不同的灯光呈现不同的状态进行区分
灯效显示：标配蓝色门翼灯；闸机指示灯蓝红双色亮度可以自定义调节，符合环境要求；
语音控制：具备文字转语音（TTS）和语音合成技术；
WEB管理：支持手机Web与PC Web管理，可进行人员管理、参数配置、事件查询、系统维护等操作
NFC触碰登录：支持安卓手机开启NFC后触碰指定位置，实现快速登录设备，实现手机Web管理
使用环境：室内外
电机类型：无刷直流伺服电机
产品尺寸：1200mm*218mm*1093mm;其中摄像头及LED屏幕整体高度70mm
通道宽度：550-950mm,以50mm为一档;1000-1400mm,以100mm为一档;亚克力:550-1100mm;不锈钢:550-1400mm;
门翼间隙：通道宽度950为89.5mm;通道宽度1000为</t>
  </si>
  <si>
    <t>第 324 页  共 370 页</t>
  </si>
  <si>
    <t>第 325 页  共 370 页</t>
  </si>
  <si>
    <t>030506007012</t>
  </si>
  <si>
    <t>第 326 页  共 370 页</t>
  </si>
  <si>
    <t>第 327 页  共 370 页</t>
  </si>
  <si>
    <t>030506006006</t>
  </si>
  <si>
    <t>第 328 页  共 370 页</t>
  </si>
  <si>
    <t>030505016041</t>
  </si>
  <si>
    <t>信息发布屏</t>
  </si>
  <si>
    <t>55英寸信息发布屏；画面细腻生动，采用工业级 A+面板，自动彩色及图像增加引擎，显示效果出众。素材类型多样，包括图片、音频、视频、滚动字幕、 PDF 文档、网页、实时IPC画面、叫号、弹图等。节目编排灵活，支持多种素材自由排版、分区显示；支持多种播放方式，按日、按周、轮播、自定义等。终端集中管理，支持终端统一远程管理和控制，定时开关机设置、一键开关机、显示亮度/音量定时调节、播放画面截图预览等；支持网络远程下发节目和无网络本地（U 盘）节目更新。分级管理权限，支持 5 级组织管理素材、节目、终端、用户等资源；支持创建自定义用户，支持多种用户的权限，多种权限模板可选。多重安全保障，素材、节目、日程三级审核，防误播误报，终端屏幕密码功能，保障系统播出内容安全；数据存储、数据传输加密，防数据篡改；客户自行激活设置初始密码，保障密码安全。显示尺寸：55 inch；物理分辨率：3840 × 2160；屏幕可视区域：1209.6 mm (H) × 680.4 mm (V) ；像素间距：0.124 mm (H) × 0.372 mm (V) ；背光源类型：D-LED；可视角：178°(H)/178°(V)；亮度：500 cd/m²；色深度：1.07G Colours  8Bit+FRC；对比度：5000：1；响应时间：6.5ms（</t>
  </si>
  <si>
    <t>第 329 页  共 370 页</t>
  </si>
  <si>
    <t>Typ）；色域：72% NTSC；连续使用时间：7 × 16 H；刷新率：60 Hz；雾度：2% ；操作系统：Android 13 ；CPU：CPU: Cortex-A55，4核，主频1.92 GHz；GPU: ARM Mali-G52 MP2；内存：2 GB；内置存储：16 GB EMMC ；音视频输入接口：HDMI IN× 3；音视频输出接口：LINE OUT × 1；网络接口：LAN (100/1000M) × 1；数据传输接口：USB 2.0 × 1，USB 3.0 × 1，RS232 in× 1, RS232 out× 1，TF卡：不支持；喇叭：speaker (8Ω 5W) × 2  ；无线协议：蓝牙 BT 5.4 × 1 ，Wi-Fi (2.4G/5G，802.11 a/b/g/n/ac/ax) × 1； 待机功耗：≤ 0.5 W；输入电压：100~240V AC，50/60 Hz；功耗：≤ 150 W； 工作温度：0 ℃~40 ℃ ；工作湿度：10%~80% RH (无冷凝水)；存储湿度：10%~80% RH (无冷凝水)；存储温度：-20 ℃~60 ℃  ；安装类型：壁挂（横竖挂）；安装孔距：400 mm × 400 mm</t>
  </si>
  <si>
    <t>第 330 页  共 370 页</t>
  </si>
  <si>
    <t>040205019016</t>
  </si>
  <si>
    <t>周界大模型相机</t>
  </si>
  <si>
    <t>周界大模型相机
基于Transformer架构视觉大模型，通过深度建模真实场景的时空特征，实现多维语义精准分类与细粒度目标识别，显著提升周界场景的检出率及检准率。
搭载 8T 超强算力芯片与8GB EMMC 存储，实现大于亿级参量的大模型端侧高效部署，支持小目标精准检测和目标分类去重，单台相机可实现大纵深60米，约3600平方米超大周界覆盖，识别准确率提升90%，以卓越性能重新定义智能安防周界
 全彩级高灵敏度传感器，内置F1.0大光圈全彩镜头，满足低照度下的监控需求，为智能应用提供更清晰的视频流输入，全面提升智能业务处理的准确度
搭载 AI-ISP 降噪技术通过融合去噪卷积神经网络与深度学习算法，能够智能识别并抑制图像中的噪声，在提升画面整体清晰度的同时有效保留细节纹理，显著改善低光照、高感光等复杂场景下的成像质量，最终输出更纯净、细腻的视觉画面
支持智能资源模式切换：smart事件（大模型），普通监控
Smart事件（大模型）：越界侦测，区域入侵侦测，进入/离开区域侦测为大模型算法，支持联动声光预警。非大模型算法支持徘徊侦测，人员聚集侦测，快速运动侦测，停车侦测，物品遗留/拿取侦测</t>
  </si>
  <si>
    <t>第 331 页  共 370 页</t>
  </si>
  <si>
    <t>鳞镜补光：采用隐藏式灯珠设计，通过鳞甲密布排列形成的镜面反射出光，见光不见灯；增加发光面积，降低聚光效果，补光柔和均匀；白光补光，距离可达60米
Smart录像：支持断网续传功能保证录像不丢失，配合Smart NVR/SD卡实现事件录像的智能后检索、分析和浓缩播放，Smart编码：支持低码率、ROI感兴趣区域增强编码、SVC自适应编码技术，支持Smart265编码
系统功能：支持开放型网络视频接口、ISAPI、GB/T28181和OTAP；支持三码流技术，支持同时20路取流；支持萤石平台接入
图像相关：支持400万像素@30 fps实时帧率，图像更流畅；支持透雾，电子防抖，并具有多种白平衡模式，适合各种场景需求
安全服务：支持三级用户权限管理，支持授权的用户和密码，支持IP地址过滤；
音频：内置一个麦克风和扬声器
传感器类型：1/1.8" Progressive Scan CMOS
最低照度：彩色：0.0014 Lux @（F1.0，AGC ON），0 Lux with Light
宽动态：数字宽动态 
焦距&amp;视场角：2.8mm，水平视场角：100°，垂直视场角：53°，对角视场角：120°
4mm，水平视场角：89°，垂直视场角：45°，对角</t>
  </si>
  <si>
    <t>第 332 页  共 370 页</t>
  </si>
  <si>
    <t>视场角：107° 
补光灯类型：鳞镜补光，暖白光，4颗灯珠
补光距离：白光：普通监控：最远可达60 m
防补光过曝：支持防补光过曝开启和关闭，开启下支持自动和手动，手动支持根据距离等级控制补光灯亮度 
最大图像尺寸：2688 × 1520
视频压缩标准：主码流：H.265+/H.265/H.264+/H.264
子码流：H.265/H.264/MJPEG
三码流：H.265/H.264 
网络：1个RJ45 10 M/100 M自适应以太网口
SD卡扩展：内置MicroSD/MicroSDHC/MicroSDXC 插槽，最大支持512GB
音频：1路输入（Line in），1路输出（Line out），1个内置麦克风，1个内置扬声器
报警：1路输入，1路输出（报警输入支持开关量，报警输出最大支持DC12 V，30 mA）
复位：支持
电源输出：DC12 V，100 mA
接口类型：外甩线
RS-485：1个RS-485接口，半双工模式，支持自适应HIKVISION，PELCO-P和PELCO-D协议。 
产品尺寸：180.3 × 99.2 ×94 mm
包装尺寸：315 × 137 × 141 mm
设备重量：800g</t>
  </si>
  <si>
    <t>第 333 页  共 370 页</t>
  </si>
  <si>
    <t>带包装重量：1130g
存储温湿度：-30 ℃~60 ℃，湿度小于95%（无凝结）
启动和工作温湿度：-30 ℃~60 ℃，湿度小于95%（无凝结）
恢复出厂设置：支持RESET按键，客户端或浏览器恢复 
在线升级：支持
电流及功耗：DC：12 V，1 A，最大功耗：11.9 W
PoE：PoE(IEEE 802.3at class 4)，最大功耗：14.1W
供电方式：DC：12 V ± 20%，支持防反接保护</t>
  </si>
  <si>
    <t>030501015019</t>
  </si>
  <si>
    <t>8口工业级交换机，自适应8个RJ45-10/100/1000端口</t>
  </si>
  <si>
    <t>030501023072</t>
  </si>
  <si>
    <t>宿管考勤软件模块</t>
  </si>
  <si>
    <t>依赖门禁管理；包含楼栋宿舍管理，宿舍分配，学生入住，学生信息管理，考勤规则配置，考勤点配置等管理模块，搭载门禁进行人脸考勤。学校通过设置多种考勤规则，对于学生进行多指标的管理，并展现各类统计数据。</t>
  </si>
  <si>
    <t>030501023073</t>
  </si>
  <si>
    <t>请假管理模块</t>
  </si>
  <si>
    <t>本地化平台1、支持老师、学生、家长3种场景，通过线上提交请假申请，审批通过后下发权限出校。2、支持通过微信公众号或企业微信，来绑定教职工、家长、学生3、支持学生进出记录推送给家长</t>
  </si>
  <si>
    <t>校园一卡通</t>
  </si>
  <si>
    <t>030501023076</t>
  </si>
  <si>
    <t>一卡通管理系统（管理中心）</t>
  </si>
  <si>
    <t>系统内用户、组织机构、系统参数、设备以及权限的管理和维护</t>
  </si>
  <si>
    <t>第 334 页  共 370 页</t>
  </si>
  <si>
    <t>030501023077</t>
  </si>
  <si>
    <t>一卡通管理系统（制卡中心）</t>
  </si>
  <si>
    <t>系统中所有卡片全生命周期的维护，包括卡片的开户、挂失、补卡、解挂、注销等操作</t>
  </si>
  <si>
    <t>030501023078</t>
  </si>
  <si>
    <t>一卡通管理系统（结算中心）</t>
  </si>
  <si>
    <t>系统内对银行、学校、商户、持卡人在一卡通系统中的资金和账目进行管理</t>
  </si>
  <si>
    <t>030501023079</t>
  </si>
  <si>
    <t>虚拟卡管理平台</t>
  </si>
  <si>
    <t>虚拟卡支付基础功能包，采用完美校园虚拟卡支付</t>
  </si>
  <si>
    <t>030501023080</t>
  </si>
  <si>
    <t>物联网平台</t>
  </si>
  <si>
    <t>创建设备，查询设备，删除设备，修改设备属性；支持批量和单个操作，提供REST API接口和WEB界面</t>
  </si>
  <si>
    <t>030501023081</t>
  </si>
  <si>
    <t>补助发放系统</t>
  </si>
  <si>
    <t>补助发放模块，支持自动生成或文件导入，支持各类报表的汇总及明细查询</t>
  </si>
  <si>
    <t>030501023082</t>
  </si>
  <si>
    <t>人脸认证服务平台</t>
  </si>
  <si>
    <t>人脸认证各类应用场景的公共服务平台，支持对接多种人脸识别算法（或专用识别主机），并向各类业务应用系统提供平台级复用的统一认证接口</t>
  </si>
  <si>
    <t>030501023084</t>
  </si>
  <si>
    <t>手机客户端（APP）</t>
  </si>
  <si>
    <t>面向校内师生提供掌上服务的客户端载体</t>
  </si>
  <si>
    <t>030506006007</t>
  </si>
  <si>
    <t>餐饮人脸消费机</t>
  </si>
  <si>
    <t>台式智能消费机，用于集中餐厅用餐、商超等场景下的多模态支付；安卓操作系统；支持刷卡、手机和人脸支付；工业一体化设计；前屏8英寸后屏5英寸IPS高清屏幕，支持多点触控；标准通讯方式为TCP/IP、WiFi、蓝牙</t>
  </si>
  <si>
    <t>030501019021</t>
  </si>
  <si>
    <t>数据库服务器</t>
  </si>
  <si>
    <t>数据库服务器：处理器：≥16核心/≥32G内存/≥2*4T SATA/R5350阵列卡/4口千兆/550W电源</t>
  </si>
  <si>
    <t>030501019022</t>
  </si>
  <si>
    <t>一卡通平台服务器</t>
  </si>
  <si>
    <t>一卡通平台服务器:处理器≥16核心/≥32G内存/≥1*4T SATA/R5350阵列卡/4口千兆/551W电源</t>
  </si>
  <si>
    <t>第 335 页  共 370 页</t>
  </si>
  <si>
    <t>030501019023</t>
  </si>
  <si>
    <t>虚拟卡系统及物联平台服务器</t>
  </si>
  <si>
    <t>虚拟卡系统及物联平台服务器：处理器：≥16核心/≥32G内存/≥2*4T SATA/R5350阵列卡/4口千兆/550W电源</t>
  </si>
  <si>
    <t>030501019024</t>
  </si>
  <si>
    <t>人脸服务平台服务器</t>
  </si>
  <si>
    <t>人脸服务平台服务器：处理器：≥16核心/≥32G内存/≥2*4T SATA/R5350阵列卡/4口千兆/550W电源</t>
  </si>
  <si>
    <t>标准化考场</t>
  </si>
  <si>
    <t>准化考场巡查系统</t>
  </si>
  <si>
    <t>标准化考场前端设备</t>
  </si>
  <si>
    <t>第 336 页  共 370 页</t>
  </si>
  <si>
    <t>040205019021</t>
  </si>
  <si>
    <t>巡考球形摄像机</t>
  </si>
  <si>
    <r>
      <rPr>
        <sz val="10"/>
        <rFont val="宋体"/>
        <charset val="134"/>
      </rPr>
      <t>1.≥400万像素，考场专用固定机位网络摄像机.
2.采用1/3"CMOS传感器，最小照度可达0.005Lux，0Lux with IR.
3.采用2.8mm定焦镜头,水平视场角可达93°.
4.音频支持环境噪声抑制功能，噪声过滤可手动开启/关闭.
5.支持对摄像机OSD进行设置，支持</t>
    </r>
    <r>
      <rPr>
        <sz val="10"/>
        <color rgb="FFFF0000"/>
        <rFont val="宋体"/>
        <charset val="134"/>
      </rPr>
      <t>叠</t>
    </r>
    <r>
      <rPr>
        <sz val="10"/>
        <rFont val="宋体"/>
        <charset val="134"/>
      </rPr>
      <t>加或取消叠加名称、日期、星期以及自定义字符;
6.通道名称支持叠加64个字符或32个汉字.
7.视频编码标准支持H.265/H.264，音频编码标准支持G.711/MP2L2/AAC；
8.支持设置纯视频流和音视频复合流两种视频类型；
9.支持三码流同时存储和输出:主码流:2688X1520，子码流:640X480，三码流: 1280X720
10.支持选择4:3/16:9/原始尺寸/原始比例/自适应模式预览监控视频画面.
11.支</t>
    </r>
    <r>
      <rPr>
        <sz val="10"/>
        <color rgb="FFFF0000"/>
        <rFont val="宋体"/>
        <charset val="134"/>
      </rPr>
      <t>持</t>
    </r>
    <r>
      <rPr>
        <sz val="10"/>
        <rFont val="宋体"/>
        <charset val="134"/>
      </rPr>
      <t>预览视频进行电子放大.
12.支持在预览视频过程中对视频进行抓图、录像并存储至本地文件.
13.支持在预览视频过程中开启或关闭音频，支持对预览音量进行调节.
14.支持对SD卡进行管理，支持自动检测安装到摄像机的SD卡，可显示SD卡容量、剩余空间、状</t>
    </r>
  </si>
  <si>
    <t>第 337 页  共 370 页</t>
  </si>
  <si>
    <t>态、类型、格式化类型、属性及进度;支持对所选SD卡进行格式化;支持容量为256GB的SD卡，支持SD卡热插拔.
15.断网情况下，信息自动存储到本地存储卡，网络恢复后自动上传.
16.具有≥1个内置麦克风，具有≥1个RJ45 10M/100M自适应以太网口、1路音频输入接口、1路音频输出接口、1路报警输入接口、1路报警输出接口；
17.具有≥1路DC12V/100mA电源输出接口，可用于外接拾音器供电，支持DC12V/PoE(802.3af)供电.
18.外壳防护等级≥IP67，防暴等级试验≥IK10.
19.应支持SIP、RTP、RTCP等网络协议.
20.H264的视频编码作为必选格式，系统码流要求符合ITU-T VCEG AVC/H.264视频编码标准。系统码流具体要求为复合流方式采用PS/TS流的格式，系统输出码流率应满足GB/T 36449-2018中表1分辨率与对应码流.
21.产品符合《国家教育考试网上巡查系统视频标准技术规范》JY/T-KS-JS-2017-1.
22.产品符合《电子考场系统通用要求》GB/T 36449-2018.</t>
  </si>
  <si>
    <t>第 338 页  共 370 页</t>
  </si>
  <si>
    <t>031301004479</t>
  </si>
  <si>
    <t>摄像机支架</t>
  </si>
  <si>
    <t>半球壁装支架、材质：金属</t>
  </si>
  <si>
    <t>030505014006</t>
  </si>
  <si>
    <t>高保真拾音器</t>
  </si>
  <si>
    <t>监听面积：150㎡/7m；指向性：全指向；频率响应：300Hz～8000Hz；信噪比：＞60dB；驻极体最大承受声压：120dB；输出阻抗：50Ω非平衡；混音输入阻抗：7.5KΩ；信号处理电路：低噪声可变增益放大器、环境噪声抑制；供电电源：12VDC。</t>
  </si>
  <si>
    <t>030412004197</t>
  </si>
  <si>
    <t>线材线缆（暂估）</t>
  </si>
  <si>
    <t>摄像机到网络信息点的网线电源线及线槽、电源安装箱等辅助材料。</t>
  </si>
  <si>
    <t>标准化考场主控中心管理设备</t>
  </si>
  <si>
    <t>第 339 页  共 370 页</t>
  </si>
  <si>
    <t>030501019027</t>
  </si>
  <si>
    <t>网上巡考SIP服务器</t>
  </si>
  <si>
    <t>1.平台为嵌入式设备，采用国产CPU、国产操作系统.
2.授权用户可通过Web浏览器远程登录到系统界面，查看系统运行状态、进行系统配置及运维管理等操作.
3.支持时间同步功能，支持网络时间协议(NTP)。可通过网络可获取国家授时中心或其他NTP服务器时间，并可对支持NTP协议的其他设备提供网络授时服务.
4.支持接入GPS/北斗模块进行校时/定位，可接收 GPS/北斗卫星系统中的时标信号作为设备标准时间源,对其他设备提供网络授时服务.
5.支持通过客户端软件进行校时，并可通过WEB浏览器登录系统进行手动校时.
6.支持设备运行状态监测功能，可检测设备实时运行状态，并可统计出处理器、内存当前的使用率，以及存储空间及网络带宽的总体使用率.
7.支持本地设备信息统计，可查看接入设备总数、在线或离线设备数量.
8.支持下级设备接入统计，可查看接入设备总数、已接入设备正常数量统计、已接入设备异常数量统计.
9.支持平台接入设置功能，在平台接入过程中可对平台 IP 地址、域名、端口的等进行设置，并可检测其是否可用.
10.支持显示上下级平台的注册状态.
11.支持设置考试列表和日</t>
  </si>
  <si>
    <t>第 340 页  共 370 页</t>
  </si>
  <si>
    <t>常列表两种模式.
12.支持语音对讲功能，客户端可与具有拾音器麦克风的摄像机进行语音对讲，支持客户端与客户端进行语音对讲.
13.具有硬件加密狗，可实现平台软硬件加密绑定.
14.支持SIP互联、终端访问的地址可信认.
15.应提供设备的在线状态、工作状态,以及设备型号、使用期的实时显示,应提供设备整体的运行状态、网络状况等的统计分析视图.
16.支持标准SIP2.0,SIP地址解析、信令转发.
17.支持流媒体的NAT穿越.
18.SIP URI统一命名规则、分级命名、联合定位.
19.SIP URI组、用户、树形列表管理，支持多级注册.
20.支持将考生编排信息、考务编排信息与考场视频进行关联。支持通过考生信息、监考员信息快速定位并调取其所在考场的巡查视频。支持通过考务人员信息快速定位并调取其所在考务室或保密室的巡查视频.
21.产品符合《国家教育考试网上巡查系统视频标准技术规范》JY/T-KS-JS-2017-1.
22.符合《电子考场系统通用要求》GB/T 36449-2018</t>
  </si>
  <si>
    <t>第 341 页  共 370 页</t>
  </si>
  <si>
    <t>.
24.内置网上巡查SIP路由/视频分发平台软件.
25.全域教育巡查平台互通适配：设备支持属地教育考试院现有网上巡查平台标准级联对接，适配区域教育考试巡查体系互联互通.</t>
  </si>
  <si>
    <t>030405017803</t>
  </si>
  <si>
    <t>网上巡查音视频矩阵解码器</t>
  </si>
  <si>
    <t>1.单台设备具有≥12路HDMI输出接口，输出分辨率支持3840×2160(仅奇数口)、1920×1080、1280×720.
2.支持≥192个解码通道，解码能力支持≥24路800W，或≥30路600W，或≥48路400W，或≥96路1080P，或≥192路720P及以下分辨率实时解码；
3.画面分割数支持≥1/4/6/8/9/12/16/25/36.
4.≥2个RJ45 10M/100M/1000Mbps自适应以太网接口；≥2个光口100base-FX/1000base-X；支持光电自适应.
5.具有≥12路音频输出接口、具有≥1个RS232串行接口、≥1个RS485串行接口.
6.符合《国家教育考试网上巡查系统视频标准技术规范》JY/T-KS-JS-2017-1.</t>
  </si>
  <si>
    <t>第 342 页  共 370 页</t>
  </si>
  <si>
    <t>030501004007</t>
  </si>
  <si>
    <t>网络硬盘录像机</t>
  </si>
  <si>
    <t>支持不小于128路网络视频输入；最大输入带宽不低于400Mbps；支持接入视频1/4/6/8/9/16/25/32/36/64多画面分割预览，支持不少于128路视频并发录像，录像分辨率支持持4MP、3MP、1080p、720p及以下分辨率；具有不少于16个SATA接口和1个eSATA接口，单盘最大容量支持12TB硬盘，支持手动录像/抓图、定时录像/抓图、事件录像/抓图、移动侦测录像/抓图、报警录像/抓图等模式；支持不少于16路同步回放，支持即时回放、事件回放、标签回放、智能回放、外部文件回放等模式；具有不少于2个HDMI和不少于2个VGA输出接口，HDMI接口输出最大支持4K分辨率；具有不少于2路音频输出、1路语音对讲输入接口、2个RJ45 10M/100M/1000M自适应以太网口、1个RS485、1个RS232、4个USB接口；具有不少于16路报警输入，不少于8路报警输出接口。符合《国家教育考试网上巡查系统视频标准技术规范》JY/T-KS-JS-2017-1；《电子考场系统通用要求》GB/T 36449-2018</t>
  </si>
  <si>
    <t>第 343 页  共 370 页</t>
  </si>
  <si>
    <t>030501023085</t>
  </si>
  <si>
    <t>网上巡查系统智能管理软件（信创版）</t>
  </si>
  <si>
    <t>网上巡查系统智能管理软件软件可运行于国产电脑，具有视频实时预览、大屏管理、录像管理等功能.软件具有时列表获取、历史列表获取、视频路由设置、解码方式设置、视频传输协议设置等功能.可快速完成关注和忽略设置；支持1、4、9、16分屏预览，支持视频码流实时检测、录像、截屏、即时回放、声音控制等功能；支持对摄像机云台控制、视频自定义轮巡；支持对硬解设备控制，实现对巡查视频图像的解码上墙控制，支持对视频播放列表中的图像按时间轮巡显示；支持对当前大屏布局及解码显示画面按模板保存；支持对模板列表的预案调取显示；支持对录像设备进行管理，可显示所有存储设备列表，定时获取当前存储设备的录状态，支持对录像异常状态报警提示。支持对本地存储设备录像文件按时间进行检索；持对录像回放，支持对回放视频的播放速度进行控制.符合《国家教育考试网上巡查系统视频标准技术规范》JY/T-KS-JS-2017-1.</t>
  </si>
  <si>
    <t>030501004011</t>
  </si>
  <si>
    <t>8TB企业级存储硬盘</t>
  </si>
  <si>
    <t>第 344 页  共 370 页</t>
  </si>
  <si>
    <t>030501019029</t>
  </si>
  <si>
    <t>录像服务器</t>
  </si>
  <si>
    <t>2U机架式服务器，8个内存插槽；8个2.5寸/3.5寸热插拔硬盘位（外置），2*GE网卡；CPU:Xeon Silver 4110 2.1GHz；内存：16GB/DDR4；硬盘：8块 2TB/SATA/7200RPM/3.5寸/企业级；含服务器操作系统；上架导轨.</t>
  </si>
  <si>
    <t>030501023086</t>
  </si>
  <si>
    <t>录像软件</t>
  </si>
  <si>
    <t>用于高考录像备份，考完直接拔硬盘带走，含加密狗</t>
  </si>
  <si>
    <t>030405017804</t>
  </si>
  <si>
    <t>管理电脑</t>
  </si>
  <si>
    <t>处理器：国产八核，2.6GHz
内存：16GB DDR4
硬盘：256GSSD+1T HDD
显卡：2G独显
网络：1*RJ45 10/100/1000M以太网接口；
含24显示器、键盘鼠标</t>
  </si>
  <si>
    <t>030607003007</t>
  </si>
  <si>
    <t>桌面音响</t>
  </si>
  <si>
    <t>2.0双声道，多媒体音箱 .</t>
  </si>
  <si>
    <t>030501005023</t>
  </si>
  <si>
    <t>机柜</t>
  </si>
  <si>
    <t>弱电机柜42U，600mm*800mm*2000mm.</t>
  </si>
  <si>
    <t>030406002003</t>
  </si>
  <si>
    <t>UPS电源</t>
  </si>
  <si>
    <t>30Kw在线式长延时，配96节12v100AH(含电池箱),保证突然断电时报警、监控设备正常工作.</t>
  </si>
  <si>
    <t>030501006001</t>
  </si>
  <si>
    <t>两联型操作台</t>
  </si>
  <si>
    <t>2联操作台（1200*750*700MM），带2把办公椅（订制）.</t>
  </si>
  <si>
    <t>标准化考场主控中心指挥设备</t>
  </si>
  <si>
    <t>第 345 页  共 370 页</t>
  </si>
  <si>
    <t>030404001013</t>
  </si>
  <si>
    <t>拼接屏</t>
  </si>
  <si>
    <t xml:space="preserve">1.采用工业级面板，屏幕尺寸：≥55寸，物理拼缝：≤3.5mm，分辨率不小于1920×1080；色域覆盖率≥72%.
2.亮度≥500cd/m2，图像显示清晰度950TVL，亮度鉴别等级为10级.
3.可视角度：垂直视角≥178°，水平视角大于等于178°.
4.对比度≥5000:1，动态对比度≥100000：1.
5.液晶拼接显示单元响应时间≤8ms，画面过渡均匀无残影.
6.液晶显示单元具有实时分析当前画面亮度分布比例，自动调整亮度值的功能，具有动态调节画面对比度，可提高暗阶画面亮度，增强画面显示细节的功能.
7.液晶拼显示单元支持开机延时功能，具备随机延时和顺序延时双模式，防止同时开机造成大电流冲击.
8.液晶显示单元具备去蓝光护眼功能，开启护眼模式后，蓝光量可下降40%，减弱蓝光，对观看人员的眼睛进行有效保护；
9.液晶显示单元具备防止长时间运行造成的极化现象；
10.液晶显示单元支持开机延时功能，具备随机延时和顺序延时双模式，防止同时开机造成大电流冲击。
</t>
  </si>
  <si>
    <t>第 346 页  共 370 页</t>
  </si>
  <si>
    <t>11.整机采用低功耗芯片，无风扇设计，有效防止灰尘进入整机，无噪音，功耗低.
12.液晶拼接显示单元信号切换顺畅，同步性好，利用数字环接实现拼接显示时，信号源切换时间≤3s.
13.液晶拼接显示单元支持边框消隐功能，可上、下、左、右四向独立智能调节显示边框数据，有效避免屏与屏之间的边框带来的图像不连贯视觉问题，提升拼接墙屏与屏之间的图像连贯性.</t>
  </si>
  <si>
    <t>030113023001</t>
  </si>
  <si>
    <t>安装底座（暂估）</t>
  </si>
  <si>
    <t>定制，金属底座。</t>
  </si>
  <si>
    <t>030405017805</t>
  </si>
  <si>
    <t>辅材辅料（暂估）</t>
  </si>
  <si>
    <t>配电箱、电源线、网线、跳线、光纤、光端盒、荣纤、穿线管、电视支架、电视背景墙等。</t>
  </si>
  <si>
    <t>保密室设备</t>
  </si>
  <si>
    <t>第 347 页  共 370 页</t>
  </si>
  <si>
    <t>040205019020</t>
  </si>
  <si>
    <t>巡考球型摄像机</t>
  </si>
  <si>
    <t>第 348 页  共 370 页</t>
  </si>
  <si>
    <t>第 349 页  共 370 页</t>
  </si>
  <si>
    <t>031301004480</t>
  </si>
  <si>
    <t>030505014007</t>
  </si>
  <si>
    <t>拾音器</t>
  </si>
  <si>
    <t>030412004198</t>
  </si>
  <si>
    <t>设备线材线缆（暂估）</t>
  </si>
  <si>
    <t>主干及分支电源线、网线、视频线、音频线、光纤、线槽、光端盒、机柜内小型配电箱、机柜插线板、86明装电源插座、电工胶带、标签纸、扎带、膨胀螺栓、自攻钉等布线材料.</t>
  </si>
  <si>
    <t>网络设备</t>
  </si>
  <si>
    <t>030501015023</t>
  </si>
  <si>
    <t>接入交换机</t>
  </si>
  <si>
    <t>24个10/100/1000Base-T以太网端口；4个1000Base-X以太网端口；交换容量256Gbps；包转发率42Mpps；支持基于端口的VLAN.</t>
  </si>
  <si>
    <t>030501015024</t>
  </si>
  <si>
    <t>汇聚交换机</t>
  </si>
  <si>
    <t>12个1000Base-X千兆SFP端口8个10/100/1000Base-T以太网端口，交换容量256Gbps；包转发率30Mpps；支持基于端口的VLAN.</t>
  </si>
  <si>
    <t>031101020002</t>
  </si>
  <si>
    <t>光模块</t>
  </si>
  <si>
    <t>光模块-SFP-GE-单模模块-(1310nm,10km,LC接口 1000M).</t>
  </si>
  <si>
    <t>标准化考场智能安检系统</t>
  </si>
  <si>
    <t>第 350 页  共 370 页</t>
  </si>
  <si>
    <t>030506006008</t>
  </si>
  <si>
    <t>人脸门禁机</t>
  </si>
  <si>
    <t>设备采用8英寸LCD触摸显示屏，屏幕应支持多点触控操作，屏幕流明度500cd/㎡，分辨率不小于800×1280，设备采用高清双目宽动态相机（可见光摄像头*1，红外摄像头*1），最大分辨率：1920×1080，屏幕防暴等级IK04，设备后壳防破坏能力满足IK07。
设备采用嵌入式Linux系统，支持刷脸认证，支持IC卡信息识读、CPU卡信息识读，WEB端应支持开启/关闭NFC刷卡功能，WEB端应支持配置防卡复制安全机制，功能开启后第三方卡片或复制卡可屏蔽识读.
设备本地人脸库存储容量100000张，本地卡存储容量100000张，本地出入记录存储容量150000条。
设备具有丰富的硬件接口，应不少于以下硬件接口及能力：LAN*1支持（10M/100M/1000M自适应）；RS485*1；韦根*1； USB *1；门锁I/O输出*1；开门按钮I/O*1；报警I/O*1；事件I/O*2；机械防拆开关*1。
设备应支持通过文字转换提示语音的TTS功能设备应支持安全帽佩戴监测，并根据监测结果实时报警提示；应支持联动安全帽佩戴监测，完成门禁控制管理功能；安全帽佩戴监测功能应能开启或关闭。
设备应支持授权人员刷人脸时可抓拍图片并实时上传平台，支持被4个客户端软件同时实时监听，在线状态下实时上传比对记录。。</t>
  </si>
  <si>
    <t>第 351 页  共 370 页</t>
  </si>
  <si>
    <t>设备支持通过WEB进行设备信息查询;支持通过WEB进行用户信息管理;支持通过WEB进行设备时间管理;支持通过WEB进行系统维护;支持通过WEB进行安全操作管理;支持通过WEB进行人脸、指纹等技术参数配置;支持通过WEB进行图像参数配置。。
支持在0.001lux低照度无补光环境下正常实现人脸验证；人脸验证距离：0.3~4m；人脸验证误识率≤0.01%的条件下，准确率应大于99.9%；人脸比对平均时间≤175ms；应支持防假体攻击功能，对视频、电子照片、打印照片、3D模型中的人脸应不能进行人脸验证开门。。
设备支持以下认证方式：人脸、刷卡（包括M1卡、CPU卡、NFC卡）、二维码和密码识读； 应支持除二维码以外的任意2种、3种组合的复合识读开门； 当设备与门锁联动时，应能对门的开启方式，卡、人脸、密码的各种使用权限进行组合设置，实现不同场景的权限管理：多重卡识读开门、多重卡+中心远程复核开门、多重卡+超级密码开门、多重卡+超级密码开门、 首卡开门，即首卡持有者刷卡门常开、管理中心远程开门、APP远程开门、室内机及管理机远程开门；应支持普通卡、胁迫卡、超级卡、巡更卡，四种类型用户权限设置 ；支持按时间分时段管控门禁权限，支持255组时段计划模板，支持1024个</t>
  </si>
  <si>
    <t>第 352 页  共 370 页</t>
  </si>
  <si>
    <t>假日计划管理；应支持常开、常闭时段管理；应支持首卡开门设置；应支持反潜回（防尾随）功能设置。
设备支持多种人脸注册方式：设备本地人脸注册；本地U盘导入人员信息； 远程中心下发人脸；通过APP采集人脸并注册下发。
设备支持可视对讲功能，可跟管理平台或WEB端、室内机、管理机、手机APP进行对讲；应支持配置一键呼叫功能； 支持接入NVR设备，实现视频监控录像。
设备支持中心下发黑名单信息；支持本地黑名单信息比对；支持本地黑名单报警功能，报警信息可上传平台。
设备应具有数据管理功能，包括支持本地非明文存储比对结果、身份信息及抓拍人脸照片；支持实时非明文上传比对结果、身份信息及抓拍人脸照片等至管理平台；支持非明文传输断网续传的进出事件记录；应采用USB接口以非明方式导出设备上的进出事件记录和人脸数据。。
设备应具备以下报警功能：当连续若干次在目标信息识读设备或管理/控制部分上实施错误操作时、当未使用授权的钥匙而强行通过出入口、未经正常操作而使出入口开启时、出入口开启时间超过设定值、 设备被拆除时、 胁迫卡和胁迫码时、黑名单卡刷卡时；设备应支持事</t>
  </si>
  <si>
    <t>第 353 页  共 370 页</t>
  </si>
  <si>
    <t>件联动关系，当检测到该事件发生时，能触发对应的动作； 设备应具有防拆功能，强力拆除时，可上传报警事件到管理中心。
设备应能长时间未使用后，自动切换到屏保或息屏待机状态；当人员靠近时，应能自动唤醒待机设备；设备应支持低功耗管理模式，设备运行功耗低于8W。
适用温度范围：-40℃至80℃；恒温湿热+40℃±2℃、RH93%、48h。
设备的防水等级应达到IP65。</t>
  </si>
  <si>
    <t>030505006042</t>
  </si>
  <si>
    <t>门禁电源</t>
  </si>
  <si>
    <t>门禁控制电源，供电电源：12V</t>
  </si>
  <si>
    <t>010801006002</t>
  </si>
  <si>
    <t>单门磁力锁</t>
  </si>
  <si>
    <t>031301004492</t>
  </si>
  <si>
    <t>磁力锁支架</t>
  </si>
  <si>
    <t>配套</t>
  </si>
  <si>
    <t>第 354 页  共 370 页</t>
  </si>
  <si>
    <t>080808007003</t>
  </si>
  <si>
    <t>智能安检门</t>
  </si>
  <si>
    <t>计数功能：金属门应能记录有效受检人数和发生过报警的人次，并能复位清零，应支持正向反向的相加、相减和分别计数
报警声音：a)应与非报警声有区别。b)应能调节音调，以便能明确区分两台相邻探测门的报警，支持20级音调可调，同时支持自定义报警音频，可设置任意种类音频文件。
报警显示：a)应与非报警显示有区别，且颜色宜用红色。b)如有分区探测功能，分区定位应能一目了然，位置准确。c)在6000lx的明亮环境和25lx的昏暗环境下，距离报警显示器3m时，应能清晰地观看到
飞物报警功能：将1元硬币以不大于1m/s 速度抛过探测区域时，安检门应给出报警指示，漏报率不大于2%
安检门探测可配置多种模式：可设置探测模式为“手机检测模式”，“违禁品检测模式"，”手机与违禁品检测模式“和”金属检测模式“四种
参数存储：应具有对所设定的参数进行存储的能力，断电后再次上电启动时不应改变，可存储并查询报警信息，存储数据不少于20000条
远程控制：设备应具备远程参数调整、远程诊断及报警相关数据存储功能，当远程控制因故中断时，应能自动恢复本地控制。
操作授权：可创建不同用户的权限组，可分配不同用户权限，至少支持50 个</t>
  </si>
  <si>
    <t>第 355 页  共 370 页</t>
  </si>
  <si>
    <t>用户组和 100个用户
手机检测功能：人员携带电子产品（待机、关机、开机、移除电池、移除SIM卡、用铝箔包裹5层状态下的手机）和电子手表通过安检门时，应能产生声光报警并通过文字显示报警物品类型以及图像显示报警物品所在位置，支持检出并显示多个手机。其中，手机报警检出率应≥99%，支持检出藏匿在头顶帽子内、后腰、大腿内侧、小腿内侧、脚踝内侧，手机姿势为横向平托、竖向、纵向等位置的智能手机
日常金属过滤功能：设备在能够检出手机并产生声光报警的同时，可以过滤随身携带的金属物品（机械手表、首饰、金属纽扣、钥匙、腰带、文具袋、圆规、钢尺、不锈钢保温杯、折叠伞等），误报率不超过5%
违禁品检测功能：人员携带日常金属和电子产品通过安检门，安检门不产生报警信息，携带刀具及金属罐体通过时，报警检出率大于95%
指示灯功能：安检门门板上部具有指示灯，在正常情况下指示灯显示绿灯，有人通过未报警时显示黄灯，报警时先显示红灯，再显示黄灯表示信号恢复中，恢复到就绪状态后显示绿灯，可用于指示下一个人是否可以正常通行
设备自检功能：开机时应对主控系统、左右探测门板、红外装置、摄像机、</t>
  </si>
  <si>
    <t>第 356 页  共 370 页</t>
  </si>
  <si>
    <t>外接设备和通讯接口进行自检，自检发现故障区域时，可在显示屏上给出相应提示，支持自检出硬件故障时获取维保信息
探测区内磁感应强度：在探测区左右边界各方内150mm形成的区域中，任意一点的磁感应强度都不应超过10μT
灵敏度范围：应能从低到高方便地调节，最大支持10000级调节，且具有快速设置灵敏度功能，一键设置灵敏度
整机便捷安装：主机箱具有突出的安装定位柱，方便现场安装
设备工作时最大功率不大于12W(不含抓拍摄像机和外接设备)
设备应具有前后双屏，显示屏尺寸≥28英寸；应内置CPU、采用Android 系统
通行速度：0.2m/s~2.0m/s 的应报警测试物正确响应并报警，总探测率应大于等于90%
设备开机时可根据当前环境自动设置频率，可手动设置频率范围2000Hz-15000Hz，具有至少10种典型频率快速设置选项
门板厚度：门板厚度应≥120mm，保障设备稳定性
最低探测：使用5角硬币在距离地面1cm处、靠近门板位置通过时，应能给出报警信息
抗相互干扰检验：多台设备（≥3台）按照间距10cm并排安置时，均能独立正常工作，互不干扰</t>
  </si>
  <si>
    <t>第 357 页  共 370 页</t>
  </si>
  <si>
    <t>电源：设备配备电源接口，AC85V~264V，45HZ~66HZ，无需调整而正常工作。
工作环境：-20℃─45℃，93%，无冷凝
外形尺寸：≤(mm)2270(高)x970(宽)x670(深)；通道尺寸：≥(mm)1980(高)x710宽)x600(深)
应支持设置5级自定义分配权限、2级密码权限。
安检门显示屏支持自定义信息发布，支持通过客户端自主编辑和下发图片、视频、滚动字幕、PDF文档、网页、实时画面等，支持远程网络客户端或本地U盘更新内容。
摄像机的拍摄角度可手动调节
显示屏倾斜功能：显示屏具有倾斜角度，可方便查看屏幕信息
探测灵敏度可设置低误报、平衡模式、高检出三种灵敏模式
快速标定功能：具有快速标定功能，样机开启数据采集和标定校准，人员携带"标定测试体"，以1m/s速度重复通过样机单个频点下的标定时间不超过45s；标定成功后可通过校验功能检测本次标定结果的准确性；2次标定结果的相位数值偏差应小于5；当样机周围环境存在干扰（如大型金属等），与无干扰环境相比，对标定结果的相位数值影响应小于5；标定后，人员携带电子产品，以1m/s速度重复通过样机，多次通行的相位数值偏差应小于</t>
  </si>
  <si>
    <t>第 358 页  共 370 页</t>
  </si>
  <si>
    <t>第 359 页  共 370 页</t>
  </si>
  <si>
    <t>080704005002</t>
  </si>
  <si>
    <t>环境监测设备</t>
  </si>
  <si>
    <t>具有1个DP接口、2个HDMI接口、1个VGA接口、4个RJ45 10/100/1000Mbps 自适应以太网口；7个USB接口（其中5个USB2.0接口,2个USB3.0接口）、1个RS-232接口、1个RS-485接口、16路报警输入接口、4路报警输出接口；2路音频输入（其中1路3.5mm），2路音频输出（其中1路3.5mm）、 5个SATA 3.0接口
支持视频预览、录像回放、即时回放、录像剪辑、手动录像和录像下载时叠加水印）
支持在线和离线GIS地图、静态地图导入，同时支持对一个区域添加多张静态地图，支持在地图上添加标记、收藏、测量、放大缩小等基本地图工具，支持地图上资源点的搜索，实现在地图上资源的快速定位，支持资源点报警时，在地图上发生颜色变化，按不同等级的报警显示报警数，并显示报警列表
支持以脸搜脸的多脸模式，上传一张图片中有多个人脸时，可对图片中的多个人脸一次识别后依次选择进行以脸搜脸，无需多次上传，人脸数最大不超过五个
支持门禁权限自动下发更新数据到设备；可配置固定时间、固定次数自动下发异动的门禁权限，包含卡、人脸、指纹；支持人员的卡权限在平台进行权限认证，当卡权限还未下发到设备时，平台可以根据刷卡事件进行人员权限</t>
  </si>
  <si>
    <t>第 360 页  共 370 页</t>
  </si>
  <si>
    <t>判断并进行反控开门；支持人员通行记录区分：内部人员、外部人员、陌生人员
支持纯车牌，车主卡辅，纯卡片，卡主车辅四种识别模式；支持新能源车牌识别。支持自动放行、手动放行、车卡一致和单进单出等多种放行模式；支持车位满时固定车辆、临时车辆自动放行；支持零收费时的自动放行，支持特殊车辆自动放行，支持特定节日车辆自动免费放行
支持车辆进出可通过LED屏和语音播报两种方式来展示车辆信息，收费信息，停车时间等内容并且内容都可以自定义，支持固定车到期提醒，提醒方式为LED屏展示提醒和语音提醒，支持一户多车功能；支持客户端、LED屏、语音提示“一户多车”：支持一户多车车主查询
支持视频事件级联，包括：穿越警戒面、进入区域、离开区域、区域入侵、人员聚集
支持人脸事件级联，包括高频人员、陌生人、重点人员
支持报警事件级联，包括入侵包括报警和紧急报警，入侵报警包括：子系统-布防、子系统-撤防、子系统-消警、防区-旁路、防区-旁路恢复、防区-报警
支持停车场事件级联，包括黑名单、车辆入场、车辆出场
支持内置800多条风险台</t>
  </si>
  <si>
    <t>第 361 页  共 370 页</t>
  </si>
  <si>
    <t>账，风险位置包括：包括设备设施、消防设施、校舍安全、重点部位；风险点包括消防控制室、操场、厕所、教室、会议室、实验室、就餐区、图书馆、宿舍等
支持内置13张风险公告栏、7张岗位告知卡，尺寸：40CM*60CM。风险公告栏包括：化学实验室、计算机教室、生物实验室、食堂、图书馆、卫生保健室、物理实验室、操场、门卫室、室外厕所、围墙、消防水泵房、校门口。岗位告知卡包括：室外、食堂、化学品室、教学楼公共区域、教学楼教师办公室、实验室管理员、图书馆管理员、校门口告知卡、校园保安
组织人员数据同步：支持同步组织、人员、人脸、卡片数据；组织数据包括：组织名称等；人员数据包括：姓名、工号、性别、证件号、所属组织等；卡片数据包括：卡号、对应人员
到校离校信息查询： 支持 查询 平台人员门禁通行数据， 包括 人员姓名、人员类型、所属部门、学工号、设备名称、出入时间 
支持多色彩（红、橙、黄）展示运行告警状态，支持告警统计、概览、处理，支持告警记录查看、查询，支持告警单条、批量处理；支持系统最近7天每日告警数统计，支持评分量化系统监控指数，显示系统运行状态
支持对监控点、编码设备</t>
  </si>
  <si>
    <t>第 362 页  共 370 页</t>
  </si>
  <si>
    <t>的在线状态进行设备巡检，并以统计图方式展示巡检结果；支持对监控的图像进行视频质量诊断，图像异常项包括图像偏色、噪声干扰、图像过暗、图像过亮、视频丢帧、视频抖动、对比度异常、条纹干扰、视频遮挡、信号丢失、图像黑白、图像模糊、场景变换、视频剧变
支持人员信息采集，可对人脸照片质量进行评价（合格/不合格），采集方式包括：①通过多功能采集仪在线采集人脸、指纹、身份证信息；②在公网或内网环境下，通过APP实现人脸照片采集；③通过人证比对设备实现离线或在线采集人脸照片；④通过平台批量导入人脸照片，并验证人脸照片命名、大小和质量是否符合要求
支持业务应用组件化，各组件独立运行、维护，支持独立安装或卸载
支持多类数据自定义扩展，包括门禁事件展示信息与查询信息自定义扩展、巡更点自定义扩展、车辆和卡片信息自定义扩展、停车场放行规则自定义扩展、停车场收费规则自定义扩展、停车场支付方式自定义扩展
支持根据用户使用习惯自定义配置快捷功能入口，支持首页投放大屏展示，支持最近7天每日的用户活跃数统计
支持开启SVC解码功能，可同时回放5路400W分辨率、H.264/H.265编码格式的</t>
  </si>
  <si>
    <t>第 363 页  共 370 页</t>
  </si>
  <si>
    <t>视频图像，解码总资源为10个1920×1080格式的视频图像
支持接入高级移动侦测的相机，移动侦测报警能够区分是人、车还是其它目标产生，可录像和记录报警信息</t>
  </si>
  <si>
    <t>无线电作弊防控系统</t>
  </si>
  <si>
    <t>第 364 页  共 370 页</t>
  </si>
  <si>
    <t>030501023087</t>
  </si>
  <si>
    <t>屏蔽仪管理软件及终端</t>
  </si>
  <si>
    <t>兼容支持主流操作系统，支持主流办公、安防应用软件，支持主流视音频播放；
业务适用性强；支持多路高清视频回放，支持多屏显示、视频预览和业务操作并行，支持视频监控录像快速下载
小巧易用 机箱外观小巧，适用多种办公场景，支持多种尺寸显示器，灵活搭配；
处理器：≥(4核/8线程/3.0 GHz）；
内存：≥8GB，3200MHz频率，DDR4，2个内存插槽，最大支持64GB内存，单根可选8、16、32GB内存；
SSD硬盘：≥ 1个 256GB  SSD；
显卡：集显，板载显示接口,1个HDMI,1个VGA,1个DP；
光驱：不带光驱；
解码卡：≥2G；
电源：≥200 W；
机箱大小：≥11 L；
机箱颜色：黑色；
键鼠：含USB有线键鼠；
显示器：≥ 21.5英寸，分辨率1920 × 1080，刷新率60 Hz，1个HDMI，1个VGA显示接口； 
前置USB接口：≥2个USB 3.0,2个USB 2.0；
后置USB接口：≥2个USB 3.0,4个USB 2.0；
硬盘接口：≥支持4个SATA接口，1个M.2接口；
PCIe扩展：≥1个PCIE4.0 x16插槽,1个PCIE3.0 x1插槽；
音频接口：≥前置：1个Mic in，1个headphone out；后置：1个line in</t>
  </si>
  <si>
    <t>第 365 页  共 370 页</t>
  </si>
  <si>
    <t>，1个line out，1个Mic in；
网络接口：≥1个RJ45千兆以太网口（10M/100M/1000M自适应），支持网络唤醒；
其他接口：≥1个PS2.</t>
  </si>
  <si>
    <t>030405004015</t>
  </si>
  <si>
    <t>无线电信号侦测设备</t>
  </si>
  <si>
    <t>适用中国所有高频、低频信号发送、接收端信号设备的监测。</t>
  </si>
  <si>
    <t>030501021006</t>
  </si>
  <si>
    <t>屏蔽仪</t>
  </si>
  <si>
    <t>屏蔽范围广：发射功率≥80W，屏蔽半径5-25m（屏蔽范围视当地基站信号强度会有明显差别）。频率精度高：屏蔽频率稳定，高温环境下不频偏，不会影响有效频率范围。联网功能：可实现联网互通，搭配平台实现设备统一管理，统一开关。
轻松部署：无需任何配置，上电即用。工作频率：CDMA：869-884 MHz;GSM:925-962MHz;3G1:2008-2026MHz;WIFI:2400-2485MHz;4G:1805-1995MHz;3G2:2110-     2174MHz;4G1:2298-2404MHz;4G2:2515-2677MHz;5G1:3299-3603MHz;5G2:4798-4903MHz;5G3:703-801MHz;5.8G:5725-5850MHz; 网络通信：可实现联网互通，搭配平台实现设备统一管理，统一开关。 电源：200V-242V ，50/60Hz功耗：＜400W</t>
  </si>
  <si>
    <t>标准听力备份设备</t>
  </si>
  <si>
    <t>第 366 页  共 370 页</t>
  </si>
  <si>
    <t>030501019028</t>
  </si>
  <si>
    <t>听力服务器（软硬一体）</t>
  </si>
  <si>
    <t>1、≥17.3吋全高清触摸屏幕；2、≥4个COM接口；≥3路MIC输入口；≥6路USB接口；≥6路线路输入接口；≥2个RJ45接口；≥1路VGA接口和1路DVI-D视频接口；≥1路PS/2接口；3、不低于6×4音频矩阵功能：≥6路线路输入接口，每一路线路输入≥两个编组按键发送到任意编组混音；4、线路输入和话筒输入均带音量和音调调节，≥9个音量调节旋钮，≥9组（18个）高低音调节旋钮；5、内置监听功能，监听音量可以单独调整；6、工业级主板，可满足7×24hrs不间断工作。</t>
  </si>
  <si>
    <t>030505003102</t>
  </si>
  <si>
    <t>蓝牙接收模块</t>
  </si>
  <si>
    <t>2.4G接收模块，采样率为48K/16bit，专用射频技术和数字编码手段，使其具备噪音小，无串音，通信稳定，传输距离远等优势。</t>
  </si>
  <si>
    <t>第 367 页  共 370 页</t>
  </si>
  <si>
    <t>080806001002</t>
  </si>
  <si>
    <t>听力考试保障主机</t>
  </si>
  <si>
    <t>1、设有1路话筒输入，高低音调，和话筒音量可以单独调整，设有可选+48V幻像电源，具有幻象电源开关。
2、设有4路线路输入，每路输入信号音量可以单独调整，同时具有总音量调节旋钮。
3、具有信号延迟，主动备份，延迟时间自主选择等功能。
4、最长延迟时间不少于80秒。
4、输出采用隔离的平衡信号进行超远距离传输，提高了信噪比，传输距离在1000米以上。
5、三路分区输出，输出有超强的带载能力，能够带250个终端。
6、信噪比：≥70dB
7、交流供电范围：165V~250V/50Hz</t>
  </si>
  <si>
    <t>030908001002</t>
  </si>
  <si>
    <t>备份系统状态监控主机</t>
  </si>
  <si>
    <t>1、实时查询系统设备的状态,一键添加设备，自动识别设备序列号、设备类型与设备名称，且设备名称可以修改，方便使用。系统支持U盘升级，方便维护与功能扩展。删除设备支持密码验证功能，防止误操作。2、查看功放系列的输出电流、输出电压、输出模式、功放温度、网络状态、功放保护等工作状态。3、≥1路RS232配置口，1路RS485配置口；4、≥1路USB升级接口；5、≥1路10M/1000M自适应网卡。6、高清触摸屏：≥10.1寸。</t>
  </si>
  <si>
    <t>第 368 页  共 370 页</t>
  </si>
  <si>
    <t>030505003103</t>
  </si>
  <si>
    <t>功放主备切换器</t>
  </si>
  <si>
    <t>1、4主4备模式和4主1备模式，自动识别、自动切换。主机备机故障自动检测、自动切换，切换时间≤0.2S；
2、设有紧急模式按钮，无缝对接切换主备功放。
3、八路电源控制口，单路最大输出电流：≥10A；
4、具有485控制口，用于与广播管理系统主机连接。
5、可控通道组数:4组
6、信号输入：0dBv/10KΩ 
7、通道切换能力：≥20A
8、电源：AC180V-250V/50-60Hz/40A</t>
  </si>
  <si>
    <t>第 369 页  共 370 页</t>
  </si>
  <si>
    <t>030505004044</t>
  </si>
  <si>
    <t>1300W备份放大器</t>
  </si>
  <si>
    <t>1.D类数字功率放大器。
2.1路TRS6.35接口,1路XLR输入接口,2路凤凰音频输入接口,1组（2路）莲花输入接口，1路莲花输出接口，一路消防信号输入接口。
3.具有1路短路控制接口，1路短路报警强切接口，1路24V报警强切接口。
4.采用100V定压输出、70V定压输出、定阻输出三种输出方式。
5.1路RS485接口：可通过RS485传输温度、电压、电流等参数，可以通过RS485进行远程开关功放模块电源。
6.可选配网络广播模块。
7.网络音频信号优先或混音可选。
8.输出功率：≥1300W
9.输入灵敏度：775mv
10.线路输出：775mv
11.频率响应：100Hz-20KHz（定压 100V）20Hz-20KHz （+0.5dB~-3dB）（定阻）
12.信噪比：≥100dBA (A 计权) 
13.总谐波失真：≤1%(1kHz，额定输出功率)
14.过载源电动势：≥20dB
15.功放输出调整率：100Hz-16KHz &lt; 1V
16.电源：AC 120V-250V/50Hz</t>
  </si>
  <si>
    <t>030412004179</t>
  </si>
  <si>
    <t>模拟广播信号主线RVVP2*2.5</t>
  </si>
  <si>
    <t>RVVP2*2.5</t>
  </si>
  <si>
    <t>030412004180</t>
  </si>
  <si>
    <t>模拟广播信号分线RVVP2*1.5</t>
  </si>
  <si>
    <t>RVVP2*1.5</t>
  </si>
  <si>
    <t>其他</t>
  </si>
  <si>
    <t>第 370 页  共 370 页</t>
  </si>
  <si>
    <t>030405017806</t>
  </si>
  <si>
    <t>高速A3双面阅卷扫描仪</t>
  </si>
  <si>
    <t>扫描：≥A3 双面馈纸，80 页 / 分钟（160 面 / 分钟）
分辨率：≥600dpi，256 级灰度
进纸：≥80 页 ADF，支持 55–128g 纸
日负荷：≥8,000 页
接口：USB 3.0 + 千兆网口</t>
  </si>
  <si>
    <t>030405017807</t>
  </si>
  <si>
    <t>条码机</t>
  </si>
  <si>
    <t>300dpi，152mm/s，106mm 宽，支持热转印 / 热敏，兼容 ZPL/TSPL</t>
  </si>
  <si>
    <t>移动充电音箱</t>
  </si>
  <si>
    <t>030607003004</t>
  </si>
  <si>
    <t>器乐排练室音响</t>
  </si>
  <si>
    <t>额定功率≥280 瓦，设备短时峰值输出功率可达 450 瓦；整机搭载 10 支高效钕磁发声单元，发声单元组合为 2 支 8 英寸钕磁低频单元、8 支 2 英寸钕磁高频单元；产品出厂配套 2 支无线麦克风。</t>
  </si>
  <si>
    <t>030607003005</t>
  </si>
  <si>
    <t>专业有源音乐音响</t>
  </si>
  <si>
    <t>额定功率:≥320瓦，分频频率：40-150Hz带通滤波器，100Hz四阶高通滤波器，喇叭单元：9英寸*2只长冲程单元，输入通道：≥2个；控制：音量/开关机/线性选择/线路输入EQ,供电：电源适配器供电AC220V/DC：26V；带支架及连接线。</t>
  </si>
  <si>
    <t>030607003006</t>
  </si>
  <si>
    <t>12寸户外移动音响</t>
  </si>
  <si>
    <t>拉杆式移动音响，显示屏尺寸：≥12寸；扩声单元：12寸，支持蓝牙、U盘等接入；无线手持话筒：2只</t>
  </si>
  <si>
    <t>合   计</t>
  </si>
  <si>
    <t>表E.3.1 措施项目清单计价表</t>
  </si>
  <si>
    <t>第  1  页  共  1  页</t>
  </si>
  <si>
    <t>项目编号</t>
  </si>
  <si>
    <t>工作内容</t>
  </si>
  <si>
    <t>价格
（元）</t>
  </si>
  <si>
    <t>031401009003</t>
  </si>
  <si>
    <t>安全生产</t>
  </si>
  <si>
    <t>1.施工现场安全施工所需的各项措施</t>
  </si>
  <si>
    <t>详见明细表E.3.2</t>
  </si>
  <si>
    <t>031401011003</t>
  </si>
  <si>
    <t>环境保护</t>
  </si>
  <si>
    <t>1.施工现场为达到环保要求所需的各项措施</t>
  </si>
  <si>
    <t>031401010003</t>
  </si>
  <si>
    <t>文明施工</t>
  </si>
  <si>
    <t>1.施工现场文明施工、绿色施工所需的各项措施</t>
  </si>
  <si>
    <t>031401012003</t>
  </si>
  <si>
    <t>临时设施</t>
  </si>
  <si>
    <t>1.为进行建设工程施工所需的生活和生产用的临时建筑物、构筑物和其他临时设施。包括临时设施的搭设、移拆、维修、清理、拆除后恢复等，以及因修建临时设施应由承包人所负责的有关内容</t>
  </si>
  <si>
    <t>031401021003</t>
  </si>
  <si>
    <t>冬雨季施工增加费</t>
  </si>
  <si>
    <t>1.在冬季或雨季施工，引起防寒、保温、防滑、防潮和排降雨雪等措施的增加，人工、施工机械效率降低等内容</t>
  </si>
  <si>
    <t>-</t>
  </si>
  <si>
    <t>注：措施项目清单费用构成详见本标准表E.3.2，大型机械进出场及安拆费用组成见本标准表E.3.4。</t>
  </si>
  <si>
    <t>表E.4.1  其他项目清单计价表</t>
  </si>
  <si>
    <t>工程名称：弱电及教育教学电子设备</t>
  </si>
  <si>
    <t>暂估（暂定）
金额（元）</t>
  </si>
  <si>
    <t>结算（确定）
金额（元）</t>
  </si>
  <si>
    <t>调整金额±
（元）</t>
  </si>
  <si>
    <t>暂列金额</t>
  </si>
  <si>
    <t>详见本标准表E.4.2</t>
  </si>
  <si>
    <t>专业工程暂估价</t>
  </si>
  <si>
    <t>详见本标准表E.4.3</t>
  </si>
  <si>
    <t>计日工</t>
  </si>
  <si>
    <t>详见本标准表E.4.4</t>
  </si>
  <si>
    <t>总承包服务费</t>
  </si>
  <si>
    <t>详见本标准表E.4.5</t>
  </si>
  <si>
    <t>合同中约定的其他项目</t>
  </si>
  <si>
    <t>合    计</t>
  </si>
  <si>
    <t>表E.12.1 人工、材料、机械汇总表</t>
  </si>
  <si>
    <t xml:space="preserve">        第 1 页  共 21 页</t>
  </si>
  <si>
    <t>编码</t>
  </si>
  <si>
    <t>名称(材料、机械规格型号)</t>
  </si>
  <si>
    <t>合价（元）</t>
  </si>
  <si>
    <t>BCRGF0</t>
  </si>
  <si>
    <t xml:space="preserve">大合唱话筒升降器人工费 </t>
  </si>
  <si>
    <t>元</t>
  </si>
  <si>
    <t>BCRGF1</t>
  </si>
  <si>
    <t xml:space="preserve">手动葫芦人工费 </t>
  </si>
  <si>
    <t>BCRGF2</t>
  </si>
  <si>
    <t xml:space="preserve">大幕/底幕幕布轨道人工费 </t>
  </si>
  <si>
    <t>H00001</t>
  </si>
  <si>
    <t xml:space="preserve">人工费 </t>
  </si>
  <si>
    <t>人工系数:0.92;</t>
  </si>
  <si>
    <t>01010300002@1</t>
  </si>
  <si>
    <t xml:space="preserve">螺纹钢筋 HRB400 Φ10以内 </t>
  </si>
  <si>
    <t>kg</t>
  </si>
  <si>
    <t>01030100003</t>
  </si>
  <si>
    <t xml:space="preserve">冷拔低碳钢丝 Φ1.6 </t>
  </si>
  <si>
    <t>01030100003@1</t>
  </si>
  <si>
    <t>01050100005</t>
  </si>
  <si>
    <t xml:space="preserve">钢丝绳 Φ12 </t>
  </si>
  <si>
    <t>01090100002</t>
  </si>
  <si>
    <t xml:space="preserve">圆钢 Φ10以内 </t>
  </si>
  <si>
    <t>01090100003</t>
  </si>
  <si>
    <t xml:space="preserve">圆钢 Φ10以外 </t>
  </si>
  <si>
    <t>01130300001</t>
  </si>
  <si>
    <t xml:space="preserve">镀锌扁钢 25×4 </t>
  </si>
  <si>
    <t>01130300002</t>
  </si>
  <si>
    <t xml:space="preserve">镀锌扁钢 40×4 </t>
  </si>
  <si>
    <t>01130300003</t>
  </si>
  <si>
    <t xml:space="preserve">镀锌扁钢 60×6 </t>
  </si>
  <si>
    <t>01290100003</t>
  </si>
  <si>
    <t xml:space="preserve">热轧钢板 综合 </t>
  </si>
  <si>
    <t>01290100019@1</t>
  </si>
  <si>
    <t xml:space="preserve">热轧薄钢板 δ2.6mm～3.2mm </t>
  </si>
  <si>
    <t>01292500003@1</t>
  </si>
  <si>
    <t xml:space="preserve">钢板垫板 δ1～2 </t>
  </si>
  <si>
    <t>01292500004</t>
  </si>
  <si>
    <t xml:space="preserve">钢板垫板 δ4mm </t>
  </si>
  <si>
    <t>02010100002</t>
  </si>
  <si>
    <t xml:space="preserve">橡胶板 1mm～3mm </t>
  </si>
  <si>
    <t>02130100003</t>
  </si>
  <si>
    <t xml:space="preserve">塑料带 20mm×40m </t>
  </si>
  <si>
    <t>02190300010</t>
  </si>
  <si>
    <t xml:space="preserve">尼龙扎带 L300mm </t>
  </si>
  <si>
    <t>02191100001@1</t>
  </si>
  <si>
    <t xml:space="preserve">塑料胀管 Φ6 </t>
  </si>
  <si>
    <t>02191300001@1</t>
  </si>
  <si>
    <t xml:space="preserve">塑料圆台 </t>
  </si>
  <si>
    <t>02270500008</t>
  </si>
  <si>
    <t xml:space="preserve">清洁棉布 250×250 </t>
  </si>
  <si>
    <t>02270500010</t>
  </si>
  <si>
    <t xml:space="preserve">细白布 宽900mm </t>
  </si>
  <si>
    <t>02290100003</t>
  </si>
  <si>
    <t xml:space="preserve">白绸 厚度0.22mm </t>
  </si>
  <si>
    <t>03010300024</t>
  </si>
  <si>
    <t xml:space="preserve">木螺钉 m2mm～4mm×M6mm～65mm </t>
  </si>
  <si>
    <t>十个</t>
  </si>
  <si>
    <t>03010300024@1</t>
  </si>
  <si>
    <t>03010300026@1</t>
  </si>
  <si>
    <t xml:space="preserve">木螺钉 M4.5mm～6mm×M15mm～100mm </t>
  </si>
  <si>
    <t xml:space="preserve">        第 2 页  共 21 页</t>
  </si>
  <si>
    <t>03010500050</t>
  </si>
  <si>
    <t xml:space="preserve">镀锌精制六角螺栓带帽带垫 M10×14～70 </t>
  </si>
  <si>
    <t>03010500062</t>
  </si>
  <si>
    <t xml:space="preserve">镀锌精制螺栓 M8×100以内 2平 1弹垫 </t>
  </si>
  <si>
    <t>03010500064</t>
  </si>
  <si>
    <t xml:space="preserve">镀锌精制螺栓 M10×100以内 2平 1弹垫 </t>
  </si>
  <si>
    <t>03010500159</t>
  </si>
  <si>
    <t xml:space="preserve">六角螺栓带帽带垫 M6×25 </t>
  </si>
  <si>
    <t>03010500163</t>
  </si>
  <si>
    <t xml:space="preserve">六角螺栓带帽带垫 M6～8×20～70 </t>
  </si>
  <si>
    <t>03010500191</t>
  </si>
  <si>
    <t xml:space="preserve">六角螺栓带帽带垫 M12×20～100 </t>
  </si>
  <si>
    <t>03010500229</t>
  </si>
  <si>
    <t xml:space="preserve">螺栓 综合 </t>
  </si>
  <si>
    <t>03010500259@1</t>
  </si>
  <si>
    <t xml:space="preserve">伞型螺栓带帽带垫 M6～8×150 </t>
  </si>
  <si>
    <t>03010700004</t>
  </si>
  <si>
    <t xml:space="preserve">膨胀螺栓 M6 </t>
  </si>
  <si>
    <t>03010700004@1</t>
  </si>
  <si>
    <t>03010700011</t>
  </si>
  <si>
    <t xml:space="preserve">膨胀螺栓 M8×35 </t>
  </si>
  <si>
    <t>03010700011@1</t>
  </si>
  <si>
    <t>03010700020</t>
  </si>
  <si>
    <t xml:space="preserve">膨胀螺栓 M10×80 </t>
  </si>
  <si>
    <t>03010700020@1</t>
  </si>
  <si>
    <t>03010700021</t>
  </si>
  <si>
    <t xml:space="preserve">膨胀螺栓 M12 </t>
  </si>
  <si>
    <t>03010700023</t>
  </si>
  <si>
    <t xml:space="preserve">膨胀螺栓 M12×35 </t>
  </si>
  <si>
    <t>03010700028</t>
  </si>
  <si>
    <t xml:space="preserve">膨胀螺栓 M16×100～160 </t>
  </si>
  <si>
    <t>03110100002@1</t>
  </si>
  <si>
    <t xml:space="preserve">尼龙砂轮片 Φ100 </t>
  </si>
  <si>
    <t>03110100006@1</t>
  </si>
  <si>
    <t xml:space="preserve">尼龙砂轮片 Φ400 </t>
  </si>
  <si>
    <t>03110700009@1</t>
  </si>
  <si>
    <t xml:space="preserve">铁砂布 0#～2# </t>
  </si>
  <si>
    <t>03130100006</t>
  </si>
  <si>
    <t xml:space="preserve">低合金钢焊条 E43 系列 </t>
  </si>
  <si>
    <t>03130100019@1</t>
  </si>
  <si>
    <t xml:space="preserve">低碳钢焊条 综合 </t>
  </si>
  <si>
    <t>03130100021@1</t>
  </si>
  <si>
    <t xml:space="preserve">低碳钢焊条 J422 Φ3.2 </t>
  </si>
  <si>
    <t>03130100025@1</t>
  </si>
  <si>
    <t xml:space="preserve">碳钢电焊条 J422 Φ4.0 </t>
  </si>
  <si>
    <t>03130200007</t>
  </si>
  <si>
    <t xml:space="preserve">焊片 Φ3.5 </t>
  </si>
  <si>
    <t>03130200008</t>
  </si>
  <si>
    <t xml:space="preserve">焊丝 Φ3.2 </t>
  </si>
  <si>
    <t xml:space="preserve">        第 3 页  共 21 页</t>
  </si>
  <si>
    <t>03130200010</t>
  </si>
  <si>
    <t xml:space="preserve">焊锡丝 综合 </t>
  </si>
  <si>
    <t>03130200021</t>
  </si>
  <si>
    <t xml:space="preserve">松香焊锡丝 Φ2.3 </t>
  </si>
  <si>
    <t>03130400001@1</t>
  </si>
  <si>
    <t xml:space="preserve">焊锡 </t>
  </si>
  <si>
    <t>03130400003</t>
  </si>
  <si>
    <t xml:space="preserve">焊锡膏 50g/瓶 </t>
  </si>
  <si>
    <t>03130400003@1</t>
  </si>
  <si>
    <t>03130600009</t>
  </si>
  <si>
    <t xml:space="preserve">合金钢钻头 Φ6～Φ13 </t>
  </si>
  <si>
    <t>03130600011</t>
  </si>
  <si>
    <t xml:space="preserve">合金钢钻头 Φ10 </t>
  </si>
  <si>
    <t>03130600017</t>
  </si>
  <si>
    <t xml:space="preserve">冲击钻头 Φ6～12 </t>
  </si>
  <si>
    <t>03130600017@1</t>
  </si>
  <si>
    <t>03130600022@1</t>
  </si>
  <si>
    <t xml:space="preserve">冲击钻头 Φ12 </t>
  </si>
  <si>
    <t>03130700001</t>
  </si>
  <si>
    <t xml:space="preserve">锯条 综合 </t>
  </si>
  <si>
    <t>03130700001@1</t>
  </si>
  <si>
    <t>03210100038</t>
  </si>
  <si>
    <t xml:space="preserve">圆钉 </t>
  </si>
  <si>
    <t>03210700004@1</t>
  </si>
  <si>
    <t xml:space="preserve">镀锌铁丝 Φ0.7 </t>
  </si>
  <si>
    <t>03210700005@1</t>
  </si>
  <si>
    <t xml:space="preserve">镀锌铁丝 Φ0.9 </t>
  </si>
  <si>
    <t>03210700006@1</t>
  </si>
  <si>
    <t xml:space="preserve">镀锌铁丝 Φ1.2 </t>
  </si>
  <si>
    <t>03210700007</t>
  </si>
  <si>
    <t xml:space="preserve">镀锌铁丝 Φ1.5 </t>
  </si>
  <si>
    <t>03210700013@1</t>
  </si>
  <si>
    <t xml:space="preserve">镀锌铁丝 Φ4.0 </t>
  </si>
  <si>
    <t>03210700017</t>
  </si>
  <si>
    <t xml:space="preserve">镀锌铁丝 Φ1.4～2.5 </t>
  </si>
  <si>
    <t>03210700017@1</t>
  </si>
  <si>
    <t>03210700020@1</t>
  </si>
  <si>
    <t xml:space="preserve">镀锌铁丝 Φ2.8～4.0 </t>
  </si>
  <si>
    <t>03210900002</t>
  </si>
  <si>
    <t xml:space="preserve">垫铁 综合 </t>
  </si>
  <si>
    <t>03210900002@1</t>
  </si>
  <si>
    <t>03211300003</t>
  </si>
  <si>
    <t xml:space="preserve">吊装夹具 </t>
  </si>
  <si>
    <t>04010100001@1</t>
  </si>
  <si>
    <t xml:space="preserve">普通硅酸盐水泥(P·O) 42.5级 </t>
  </si>
  <si>
    <t>04030500001@1</t>
  </si>
  <si>
    <t xml:space="preserve">中净砂(过筛) </t>
  </si>
  <si>
    <t xml:space="preserve">        第 4 页  共 21 页</t>
  </si>
  <si>
    <t>04050300006@1</t>
  </si>
  <si>
    <t xml:space="preserve">砾石 最大粒径40mm </t>
  </si>
  <si>
    <t>05010100001@1</t>
  </si>
  <si>
    <t xml:space="preserve">杉原木 </t>
  </si>
  <si>
    <t>05030100002@1</t>
  </si>
  <si>
    <t xml:space="preserve">杉木锯材 </t>
  </si>
  <si>
    <t>05030700001</t>
  </si>
  <si>
    <t xml:space="preserve">模板木材 松木 </t>
  </si>
  <si>
    <t>12410100001</t>
  </si>
  <si>
    <t xml:space="preserve">塑料扁形标志牌 100×150 </t>
  </si>
  <si>
    <t>12410100001@1</t>
  </si>
  <si>
    <t>13010900010@1</t>
  </si>
  <si>
    <t xml:space="preserve">环氧富锌底漆 </t>
  </si>
  <si>
    <t>13011100002@1</t>
  </si>
  <si>
    <t xml:space="preserve">酚醛磁漆 各色 </t>
  </si>
  <si>
    <t>13011300004@1</t>
  </si>
  <si>
    <t xml:space="preserve">调和漆 </t>
  </si>
  <si>
    <t>13050300002@1</t>
  </si>
  <si>
    <t xml:space="preserve">醇酸防锈漆 红丹 </t>
  </si>
  <si>
    <t>13371100006</t>
  </si>
  <si>
    <t xml:space="preserve">无纺土工布 </t>
  </si>
  <si>
    <t>14030100001</t>
  </si>
  <si>
    <t xml:space="preserve">汽油 </t>
  </si>
  <si>
    <t>14030100001@1</t>
  </si>
  <si>
    <t>14030100001@2</t>
  </si>
  <si>
    <t>14330300001@1</t>
  </si>
  <si>
    <t xml:space="preserve">乙醇(酒精) 纯度99.5% 工业用 </t>
  </si>
  <si>
    <t>14350600002</t>
  </si>
  <si>
    <t xml:space="preserve">清洗剂 500mL </t>
  </si>
  <si>
    <t>14352300008@1</t>
  </si>
  <si>
    <t xml:space="preserve">稀释剂 </t>
  </si>
  <si>
    <t>14391900005</t>
  </si>
  <si>
    <t xml:space="preserve">二氧化碳气体 </t>
  </si>
  <si>
    <t>14430300004</t>
  </si>
  <si>
    <t xml:space="preserve">PVC胶带 宽50 </t>
  </si>
  <si>
    <t>14430300015</t>
  </si>
  <si>
    <t xml:space="preserve">塑料粘胶带 20mm×50m </t>
  </si>
  <si>
    <t>14430300015@1</t>
  </si>
  <si>
    <t>14430300018@1</t>
  </si>
  <si>
    <t xml:space="preserve">自粘性橡胶绝缘胶带 20mm×5m </t>
  </si>
  <si>
    <t>17010500001@1</t>
  </si>
  <si>
    <t xml:space="preserve">焊接钢管 综合 </t>
  </si>
  <si>
    <t>17190300002@1</t>
  </si>
  <si>
    <t xml:space="preserve">金属软管 DN15 </t>
  </si>
  <si>
    <t>17250000003</t>
  </si>
  <si>
    <t xml:space="preserve">热塑管 DN20 </t>
  </si>
  <si>
    <t xml:space="preserve">        第 5 页  共 21 页</t>
  </si>
  <si>
    <t>17250000019@1</t>
  </si>
  <si>
    <t xml:space="preserve">塑料软管 DN5 </t>
  </si>
  <si>
    <t>17250000032</t>
  </si>
  <si>
    <t xml:space="preserve">异型塑料圆管 DN5 </t>
  </si>
  <si>
    <t>18150500002</t>
  </si>
  <si>
    <t xml:space="preserve">镀锌管接头(金属软管用) DN15～20 </t>
  </si>
  <si>
    <t>27060300001@1</t>
  </si>
  <si>
    <t xml:space="preserve">接地线 BV-5.5～16mm2 </t>
  </si>
  <si>
    <t>27060300003</t>
  </si>
  <si>
    <t xml:space="preserve">接地线 BVR-6mm2 </t>
  </si>
  <si>
    <t>28010300006</t>
  </si>
  <si>
    <t xml:space="preserve">硬铜绞线 TJ-35mm2 </t>
  </si>
  <si>
    <t>28010300010</t>
  </si>
  <si>
    <t xml:space="preserve">硬铜绞线 TJ-10mm2 </t>
  </si>
  <si>
    <t>28030300002@1</t>
  </si>
  <si>
    <t xml:space="preserve">铜芯橡皮绝缘线 BX-2.5mm2 </t>
  </si>
  <si>
    <t>28032100002@1</t>
  </si>
  <si>
    <t xml:space="preserve">铜芯聚氯乙烯绝缘电线 BV-1.5mm2 </t>
  </si>
  <si>
    <t>28032100003@1</t>
  </si>
  <si>
    <t xml:space="preserve">铜芯聚氯乙烯绝缘电线 BV-2.5mm2 </t>
  </si>
  <si>
    <t>28032100005</t>
  </si>
  <si>
    <t xml:space="preserve">铜芯聚氯乙烯绝缘电线 BV-6.0mm2 </t>
  </si>
  <si>
    <t>28032100005@1</t>
  </si>
  <si>
    <t>28032700004@1</t>
  </si>
  <si>
    <t xml:space="preserve">铜芯聚氯乙烯绞型连接软电线 RVS-2×1.5mm2 </t>
  </si>
  <si>
    <t>29062100011</t>
  </si>
  <si>
    <t xml:space="preserve">镀锌电缆固定卡子 2×35 </t>
  </si>
  <si>
    <t>29062100013</t>
  </si>
  <si>
    <t xml:space="preserve">镀锌电缆固定卡子 3×35 </t>
  </si>
  <si>
    <t>29062300002@1</t>
  </si>
  <si>
    <t xml:space="preserve">塑料护口(钢管用) DN15 </t>
  </si>
  <si>
    <t>29090100001@1</t>
  </si>
  <si>
    <t xml:space="preserve">铜接地端子带螺栓 </t>
  </si>
  <si>
    <t>29090100004</t>
  </si>
  <si>
    <t xml:space="preserve">铜接线端子 OT-20A </t>
  </si>
  <si>
    <t>29090100006</t>
  </si>
  <si>
    <t xml:space="preserve">铜接线端子 OT-100A </t>
  </si>
  <si>
    <t>29090100008</t>
  </si>
  <si>
    <t xml:space="preserve">铜接线端子 DT-6mm2 </t>
  </si>
  <si>
    <t>29090100008@1</t>
  </si>
  <si>
    <t>29090100008@2</t>
  </si>
  <si>
    <t>29090100009@1</t>
  </si>
  <si>
    <t xml:space="preserve">铜接线端子 DT-10mm2 </t>
  </si>
  <si>
    <t>29091100001</t>
  </si>
  <si>
    <t xml:space="preserve">瓷接头 双位 </t>
  </si>
  <si>
    <t>29091100001@1</t>
  </si>
  <si>
    <t>29250700001</t>
  </si>
  <si>
    <t xml:space="preserve">位号牌 </t>
  </si>
  <si>
    <t xml:space="preserve">        第 6 页  共 21 页</t>
  </si>
  <si>
    <t>@1</t>
  </si>
  <si>
    <t>33012300003</t>
  </si>
  <si>
    <t xml:space="preserve">钢垫板 δ2.5～5 </t>
  </si>
  <si>
    <t>34050100001</t>
  </si>
  <si>
    <t xml:space="preserve">标签纸 综合 </t>
  </si>
  <si>
    <t>34110100002@1</t>
  </si>
  <si>
    <t xml:space="preserve">水 </t>
  </si>
  <si>
    <t>34110200001</t>
  </si>
  <si>
    <t xml:space="preserve">电 </t>
  </si>
  <si>
    <t>kW·h</t>
  </si>
  <si>
    <t>34110200001@1</t>
  </si>
  <si>
    <t>35010400002@1</t>
  </si>
  <si>
    <t xml:space="preserve">组合钢模板 </t>
  </si>
  <si>
    <t>35130300001</t>
  </si>
  <si>
    <t xml:space="preserve">千斤顶 </t>
  </si>
  <si>
    <t>88010500001</t>
  </si>
  <si>
    <t xml:space="preserve">其他材料费 </t>
  </si>
  <si>
    <t>88010500003</t>
  </si>
  <si>
    <t xml:space="preserve">校验材料费 </t>
  </si>
  <si>
    <t>BCCLF104</t>
  </si>
  <si>
    <t xml:space="preserve">联网型无线信号屏蔽仪 </t>
  </si>
  <si>
    <t>BCCLF121@1</t>
  </si>
  <si>
    <t xml:space="preserve">宿管考勤软件模块 </t>
  </si>
  <si>
    <t>BCCLF133</t>
  </si>
  <si>
    <t xml:space="preserve">AI智慧操场（短跑、中长跑） </t>
  </si>
  <si>
    <t>BCCLF137</t>
  </si>
  <si>
    <t xml:space="preserve">AI坐位体前屈测试板 </t>
  </si>
  <si>
    <t>BCCLF142</t>
  </si>
  <si>
    <t xml:space="preserve">智能身高体重测试仪 </t>
  </si>
  <si>
    <t>BCCLF146</t>
  </si>
  <si>
    <t xml:space="preserve">智能肺活量测试仪 </t>
  </si>
  <si>
    <t>BCCLF150</t>
  </si>
  <si>
    <t xml:space="preserve">智能考务手持终端 </t>
  </si>
  <si>
    <t>BCCLF154@1</t>
  </si>
  <si>
    <t xml:space="preserve">请假管理模块 </t>
  </si>
  <si>
    <t>BCCLF160</t>
  </si>
  <si>
    <t xml:space="preserve">P2.5高刷全彩显示屏 </t>
  </si>
  <si>
    <t>BCCLF166</t>
  </si>
  <si>
    <t xml:space="preserve">P2高刷LED阵列显示单元 </t>
  </si>
  <si>
    <t>BCCLF178</t>
  </si>
  <si>
    <t xml:space="preserve">户外防水LED单红会标屏P10 </t>
  </si>
  <si>
    <t>BCCLF182</t>
  </si>
  <si>
    <t xml:space="preserve">P3高刷LED阵列显示单元 </t>
  </si>
  <si>
    <t>BCCLF185</t>
  </si>
  <si>
    <t xml:space="preserve">摄像机立式支架 </t>
  </si>
  <si>
    <t>BCCLF71</t>
  </si>
  <si>
    <t xml:space="preserve">室内LED会标屏F4.75材料费 </t>
  </si>
  <si>
    <t>BCCLF7325</t>
  </si>
  <si>
    <t xml:space="preserve">专业音响插头 </t>
  </si>
  <si>
    <t>BCCLF7327</t>
  </si>
  <si>
    <t xml:space="preserve">音箱悬吊钢丝 </t>
  </si>
  <si>
    <t>BCCLF7329</t>
  </si>
  <si>
    <t xml:space="preserve">钢丝绳 </t>
  </si>
  <si>
    <t>BCCLF7339</t>
  </si>
  <si>
    <t xml:space="preserve">头戴无线话筒 </t>
  </si>
  <si>
    <t>BCCLF7345</t>
  </si>
  <si>
    <t xml:space="preserve">会议线缆成品 </t>
  </si>
  <si>
    <t>BCCLF7350@1</t>
  </si>
  <si>
    <t xml:space="preserve">综合管线 </t>
  </si>
  <si>
    <t>BCCLF7354</t>
  </si>
  <si>
    <t xml:space="preserve">数据对接终端 </t>
  </si>
  <si>
    <t xml:space="preserve">        第 7 页  共 21 页</t>
  </si>
  <si>
    <t>BCCLF7374</t>
  </si>
  <si>
    <t>BCCLF7378</t>
  </si>
  <si>
    <t xml:space="preserve">油性薄雾机 </t>
  </si>
  <si>
    <t>BCCLF7381</t>
  </si>
  <si>
    <t xml:space="preserve">线材线缆 </t>
  </si>
  <si>
    <t>BCCLF7381@1</t>
  </si>
  <si>
    <t xml:space="preserve">设备线材线缆 </t>
  </si>
  <si>
    <t>BCCLF7384</t>
  </si>
  <si>
    <t xml:space="preserve">桌面音响 </t>
  </si>
  <si>
    <t>BCCLF7388</t>
  </si>
  <si>
    <t xml:space="preserve">拼接屏 </t>
  </si>
  <si>
    <t>BCCLF7392</t>
  </si>
  <si>
    <t xml:space="preserve">安装底座 </t>
  </si>
  <si>
    <t>BCCLF7403</t>
  </si>
  <si>
    <t xml:space="preserve">辅材辅料 </t>
  </si>
  <si>
    <t>BCCLF7406</t>
  </si>
  <si>
    <t xml:space="preserve">光模块 </t>
  </si>
  <si>
    <t>BCCLF7408</t>
  </si>
  <si>
    <t xml:space="preserve">磁力锁支架 </t>
  </si>
  <si>
    <t>BCCLF7422</t>
  </si>
  <si>
    <t xml:space="preserve">条码机 </t>
  </si>
  <si>
    <t>BCCLF7425</t>
  </si>
  <si>
    <t xml:space="preserve">桌面云用户授权 </t>
  </si>
  <si>
    <t>BCCLF7429</t>
  </si>
  <si>
    <t xml:space="preserve">管理及操作台 </t>
  </si>
  <si>
    <t>BCCLF76</t>
  </si>
  <si>
    <t xml:space="preserve">可移动屏体支架 </t>
  </si>
  <si>
    <t>BCCLF83</t>
  </si>
  <si>
    <t xml:space="preserve">双屏显示器支架 </t>
  </si>
  <si>
    <t>BCCLF84</t>
  </si>
  <si>
    <t xml:space="preserve">手动葫芦 </t>
  </si>
  <si>
    <t>BCCLF87</t>
  </si>
  <si>
    <t xml:space="preserve">轨道滑轮组系统 </t>
  </si>
  <si>
    <t>BCCLF89</t>
  </si>
  <si>
    <t xml:space="preserve">前檐幕 /大幕/横条幕/侧条幕 </t>
  </si>
  <si>
    <t>BCCLF96</t>
  </si>
  <si>
    <t xml:space="preserve">环境监测设备 </t>
  </si>
  <si>
    <t>80210400002</t>
  </si>
  <si>
    <t xml:space="preserve">商品混凝土(砾石) C15 </t>
  </si>
  <si>
    <t>80210400003</t>
  </si>
  <si>
    <t xml:space="preserve">商品混凝土(砾石) C20 </t>
  </si>
  <si>
    <t>WJJ172513@1</t>
  </si>
  <si>
    <t>PVC绝缘电线管(阻燃管) φ25 A级</t>
  </si>
  <si>
    <t>WJJ172513@2</t>
  </si>
  <si>
    <t>PVC绝缘电线管(阻燃管) φ32 A级</t>
  </si>
  <si>
    <t>WJJ172577@1</t>
  </si>
  <si>
    <t>PVC-C高压电电力电缆套管 Φ75×4.0mm</t>
  </si>
  <si>
    <t>WJJ172577@4</t>
  </si>
  <si>
    <t>PVC-C高压电电力电缆套管 PVC50</t>
  </si>
  <si>
    <t>WJJ190308</t>
  </si>
  <si>
    <t xml:space="preserve">金属杆 </t>
  </si>
  <si>
    <t>WJJ252102@1</t>
  </si>
  <si>
    <t xml:space="preserve">高效变焦成像聚光灯 </t>
  </si>
  <si>
    <t>WJJ252102@10</t>
  </si>
  <si>
    <t xml:space="preserve">LED螺纹透镜聚光灯 </t>
  </si>
  <si>
    <t>WJJ252102@2</t>
  </si>
  <si>
    <t>面板灯 规格：600*600mm 含光源24W  LED光源</t>
  </si>
  <si>
    <t xml:space="preserve">        第 8 页  共 21 页</t>
  </si>
  <si>
    <t>WJJ252102@3</t>
  </si>
  <si>
    <t xml:space="preserve">LED影视灯 </t>
  </si>
  <si>
    <t>WJJ252102@4</t>
  </si>
  <si>
    <t xml:space="preserve">天使眼多功能灯 </t>
  </si>
  <si>
    <t>WJJ252102@5</t>
  </si>
  <si>
    <t>三合一电脑摇头灯 350W</t>
  </si>
  <si>
    <t>WJJ252102@6</t>
  </si>
  <si>
    <t>电脑切割灯 650W</t>
  </si>
  <si>
    <t>WJJ252102@7</t>
  </si>
  <si>
    <t xml:space="preserve">550W高效追光灯 </t>
  </si>
  <si>
    <t>WJJ252102@8</t>
  </si>
  <si>
    <t xml:space="preserve">LED影视平板灯(面光) </t>
  </si>
  <si>
    <t>WJJ252102@9</t>
  </si>
  <si>
    <t xml:space="preserve">恒力绞链 </t>
  </si>
  <si>
    <t>WJJ264103@1</t>
  </si>
  <si>
    <t xml:space="preserve">地插多媒体信息盒 </t>
  </si>
  <si>
    <t>WJJ264103@2</t>
  </si>
  <si>
    <t>多功能地插 6孔位铜地插，搭配卡侬，音箱模块</t>
  </si>
  <si>
    <t>WJJ264103@3</t>
  </si>
  <si>
    <t xml:space="preserve">8位24孔明装插座 </t>
  </si>
  <si>
    <t>WJJ280301@10</t>
  </si>
  <si>
    <t>铜芯聚氯乙烯绝缘聚氯乙烯护套连接软电线 RVV-300/500V-2× 1.5mm2</t>
  </si>
  <si>
    <t>WJJ280301@11</t>
  </si>
  <si>
    <t>专业护套音响线EVJV3×6.0mm² 专业护套音响线EVJV3×6.0mm²</t>
  </si>
  <si>
    <t>WJJ280301@12</t>
  </si>
  <si>
    <t>模拟广播信号主线RVVP2*2.5 专业护套音响线EVJV2×2.5mm²</t>
  </si>
  <si>
    <t>WJJ280301@13</t>
  </si>
  <si>
    <t>专业护套音响线EVJV2×2.5mm² 专业护套音响线EVJV2×2.5mm²</t>
  </si>
  <si>
    <t>WJJ280301@14</t>
  </si>
  <si>
    <t>专业护套音响线EVJV2×4mm² 专业护套音响线EVJV2×4mm²</t>
  </si>
  <si>
    <t>WJJ280301@15</t>
  </si>
  <si>
    <t>2×40芯（0.26）,128编 2×40芯（0.26）,128编</t>
  </si>
  <si>
    <t>WJJ280301@16</t>
  </si>
  <si>
    <t>RVF 3×2.5mm²  导体49/0.245mm RVF 3×2.5mm²  导体49/0.245mm</t>
  </si>
  <si>
    <t>WJJ280301@17</t>
  </si>
  <si>
    <t>铜芯聚氯乙烯绝缘聚氯乙烯护套连接软电线 RVV-300/500V-3×1.5mm2</t>
  </si>
  <si>
    <t>WJJ280301@18</t>
  </si>
  <si>
    <t>铜芯聚氯乙烯绝缘聚氯乙烯护套连接软电线 RVV-300/500V-3×0.75mm2</t>
  </si>
  <si>
    <t>WJJ280301@19</t>
  </si>
  <si>
    <t>铜芯聚氯乙烯绝缘聚氯乙烯护套连接软电线 RVV-300/500V-2×2.5mm2</t>
  </si>
  <si>
    <t>WJJ280301@2</t>
  </si>
  <si>
    <t>铜芯聚氯乙烯绝缘聚氯乙烯护套连接软电线 RVV-300/500V-2×0.75mm2</t>
  </si>
  <si>
    <t>WJJ280301@4</t>
  </si>
  <si>
    <t>模拟广播信号分线RVVP2*1.5 EVJV2×1.5mm²</t>
  </si>
  <si>
    <t xml:space="preserve">        第 9 页  共 21 页</t>
  </si>
  <si>
    <t>WJJ280301@5</t>
  </si>
  <si>
    <t>天线延长线 馈线 SYV 50-5-1</t>
  </si>
  <si>
    <t>WJJ280301@6</t>
  </si>
  <si>
    <t>八芯数字会议线缆 八芯数字会议线缆</t>
  </si>
  <si>
    <t>WJJ280301@7</t>
  </si>
  <si>
    <t>专业护套音响线EVJV2×1.5mm² 专业护套音响线EVJV2×1.5mm²</t>
  </si>
  <si>
    <t>WJJ280301@9</t>
  </si>
  <si>
    <t>铜芯聚氯乙烯绝缘聚氯乙烯护套连接软电线 RVV-300/500V-3×2.5mm2</t>
  </si>
  <si>
    <t>WJJ280302@1</t>
  </si>
  <si>
    <t>铜芯聚氯乙烯绝缘电线 BVR-450/750V-4mm2</t>
  </si>
  <si>
    <t>WJJ280302@2</t>
  </si>
  <si>
    <t>WJJ280302@3</t>
  </si>
  <si>
    <t>铜芯聚氯乙烯绝缘软线 BVR-450/750V-6mm2</t>
  </si>
  <si>
    <t>WJJ280302@6</t>
  </si>
  <si>
    <t>铜芯聚氯乙烯绝缘软线 BVR-450/750V-2.5mm²</t>
  </si>
  <si>
    <t>WJJ281107@2</t>
  </si>
  <si>
    <t>电力电缆 YJV-0.6/1KV-4X50+1x25mm²</t>
  </si>
  <si>
    <t>WJJ281107@3</t>
  </si>
  <si>
    <t>YJV4×25+1×16mm² YJV4×25+1×16mm²</t>
  </si>
  <si>
    <t>WJJ281107@4</t>
  </si>
  <si>
    <t>YJV3×25+1×16mm² YJV3×25+1×16mm²</t>
  </si>
  <si>
    <t>WJJ282501@1</t>
  </si>
  <si>
    <t>数字通信用聚烯烃绝缘水平对绞电缆 六类非屏蔽线</t>
  </si>
  <si>
    <t>WJJ282501@2</t>
  </si>
  <si>
    <t>WJJ290103@1</t>
  </si>
  <si>
    <t>钢制桥架100*100 100*100*1.2</t>
  </si>
  <si>
    <t>WJJ292508@1</t>
  </si>
  <si>
    <t>光缆 GYTA53-12芯</t>
  </si>
  <si>
    <t>WJJ550502@1</t>
  </si>
  <si>
    <t>42U豪华服务器机柜 2000*1000*600</t>
  </si>
  <si>
    <t>WJJ550502@2</t>
  </si>
  <si>
    <t>42U豪华网络机柜 2000*600*600</t>
  </si>
  <si>
    <t>WJJ550502@3</t>
  </si>
  <si>
    <t>落地式机柜22U 1200*600*600mm</t>
  </si>
  <si>
    <t>WJJ550502@4</t>
  </si>
  <si>
    <t xml:space="preserve">智能笔充电柜 </t>
  </si>
  <si>
    <t>WJJ550502@5</t>
  </si>
  <si>
    <t>机柜 42U，600mm*800mm*2000mm.</t>
  </si>
  <si>
    <t>WJJ550502@6</t>
  </si>
  <si>
    <t>22U豪华网络机柜 2000*600*600</t>
  </si>
  <si>
    <t>WJJ551301@1</t>
  </si>
  <si>
    <t xml:space="preserve">限位开关挂钩滑轮 </t>
  </si>
  <si>
    <t>WJJ552704@1</t>
  </si>
  <si>
    <t xml:space="preserve">物联网灯光控制台 </t>
  </si>
  <si>
    <t>WJJ552704@2</t>
  </si>
  <si>
    <t xml:space="preserve">舞台机械控制台 </t>
  </si>
  <si>
    <t xml:space="preserve">        第 10 页  共 21 页</t>
  </si>
  <si>
    <t>WJJ552704@3</t>
  </si>
  <si>
    <t xml:space="preserve">灯光控制台 </t>
  </si>
  <si>
    <t>WJJ552704@4</t>
  </si>
  <si>
    <t xml:space="preserve">节点视频主控器 </t>
  </si>
  <si>
    <t>补充主材001</t>
  </si>
  <si>
    <t xml:space="preserve">巡考球形摄像机 </t>
  </si>
  <si>
    <t>补充主材002</t>
  </si>
  <si>
    <t xml:space="preserve">听力备份服务器（软硬一体） </t>
  </si>
  <si>
    <t>补充主材004</t>
  </si>
  <si>
    <t xml:space="preserve">学生云终端机 </t>
  </si>
  <si>
    <t>补充主材004@1</t>
  </si>
  <si>
    <t xml:space="preserve">教师云终端机 </t>
  </si>
  <si>
    <t>补充主材005@1</t>
  </si>
  <si>
    <t xml:space="preserve">8K云播控服务器 </t>
  </si>
  <si>
    <t>补充主材005@2</t>
  </si>
  <si>
    <t xml:space="preserve">智能物联综合管理平台服务器 </t>
  </si>
  <si>
    <t>补充主材006</t>
  </si>
  <si>
    <t xml:space="preserve">智慧物联管理平台 </t>
  </si>
  <si>
    <t>补充主材007</t>
  </si>
  <si>
    <t xml:space="preserve">物联备份线阵列音箱 </t>
  </si>
  <si>
    <t>补充主材008</t>
  </si>
  <si>
    <t xml:space="preserve">物联备份线阵列音箱（低频） </t>
  </si>
  <si>
    <t>补充主材009</t>
  </si>
  <si>
    <t xml:space="preserve">物联备份终端 </t>
  </si>
  <si>
    <t>补充主材010</t>
  </si>
  <si>
    <t xml:space="preserve">12寸两分频音箱 </t>
  </si>
  <si>
    <t>补充主材010@1</t>
  </si>
  <si>
    <t xml:space="preserve">10寸两分频音箱 </t>
  </si>
  <si>
    <t>补充主材010@2</t>
  </si>
  <si>
    <t xml:space="preserve">15寸两分频音箱 </t>
  </si>
  <si>
    <t>补充主材010@4</t>
  </si>
  <si>
    <t>补充主材011</t>
  </si>
  <si>
    <t xml:space="preserve">双18寸超重低频音箱 </t>
  </si>
  <si>
    <t>补充主材012</t>
  </si>
  <si>
    <t>四通道备份功率放大器4x400W/8Ω，4x600W/4Ω 4x400W/8Ω，4x600W/4Ω</t>
  </si>
  <si>
    <t>补充主材012@1</t>
  </si>
  <si>
    <t>两通道专业功放2×675W/4Ω 2×675W/4Ω</t>
  </si>
  <si>
    <t>补充主材013</t>
  </si>
  <si>
    <t>两通道专业功率放大器2×1360W/4Ω 2×1360W/4Ω</t>
  </si>
  <si>
    <t>补充主材014</t>
  </si>
  <si>
    <t>两通道备份功率放大器2×1700W/4Ω 2×1700W/4Ω</t>
  </si>
  <si>
    <t>补充主材014@1</t>
  </si>
  <si>
    <t>UPS电源 30Kw</t>
  </si>
  <si>
    <t>补充主材015</t>
  </si>
  <si>
    <t xml:space="preserve">数字备份调音台 </t>
  </si>
  <si>
    <t>补充主材016</t>
  </si>
  <si>
    <t xml:space="preserve">Dante数字音频矩阵 </t>
  </si>
  <si>
    <t>补充主材017</t>
  </si>
  <si>
    <t>智能配电柜（40KW) （40KW)</t>
  </si>
  <si>
    <t>补充主材017@1</t>
  </si>
  <si>
    <t>智能配电柜（80KW) （80KW)</t>
  </si>
  <si>
    <t xml:space="preserve">        第 11 页  共 21 页</t>
  </si>
  <si>
    <t>补充主材017@2</t>
  </si>
  <si>
    <t>智能配电柜（100KW) （100KW)</t>
  </si>
  <si>
    <t>补充主材018</t>
  </si>
  <si>
    <t xml:space="preserve">数字音频效果器 </t>
  </si>
  <si>
    <t>补充主材019</t>
  </si>
  <si>
    <t xml:space="preserve">4进10出数字音频处理器 </t>
  </si>
  <si>
    <t>补充主材023</t>
  </si>
  <si>
    <t xml:space="preserve">分布式数字音频管理终端 </t>
  </si>
  <si>
    <t>补充主材026</t>
  </si>
  <si>
    <t xml:space="preserve">有源监听音箱 </t>
  </si>
  <si>
    <t>补充主材027</t>
  </si>
  <si>
    <t xml:space="preserve">4K视控终端节点 </t>
  </si>
  <si>
    <t>补充主材028</t>
  </si>
  <si>
    <t xml:space="preserve">物联电源管理中心 </t>
  </si>
  <si>
    <t>补充主材029</t>
  </si>
  <si>
    <t xml:space="preserve">合唱话筒 </t>
  </si>
  <si>
    <t>补充主材030</t>
  </si>
  <si>
    <t xml:space="preserve">AI话筒前级管理器（10进2出） </t>
  </si>
  <si>
    <t>补充主材031</t>
  </si>
  <si>
    <t xml:space="preserve">物联无线话筒终端 </t>
  </si>
  <si>
    <t>补充主材032</t>
  </si>
  <si>
    <t xml:space="preserve">物联领夹发射器 </t>
  </si>
  <si>
    <t>补充主材032@1</t>
  </si>
  <si>
    <t xml:space="preserve">物联手持发射器 </t>
  </si>
  <si>
    <t>补充主材033</t>
  </si>
  <si>
    <t xml:space="preserve">鼓用话筒套装 </t>
  </si>
  <si>
    <t>补充主材034</t>
  </si>
  <si>
    <t xml:space="preserve">电容话筒（乐器话筒） </t>
  </si>
  <si>
    <t>补充主材034@1</t>
  </si>
  <si>
    <t xml:space="preserve">人声电容话筒 </t>
  </si>
  <si>
    <t>补充主材035</t>
  </si>
  <si>
    <t xml:space="preserve">有源对数周期天线 </t>
  </si>
  <si>
    <t>补充主材036</t>
  </si>
  <si>
    <t xml:space="preserve">智慧语音管理主机 </t>
  </si>
  <si>
    <t>补充主材036@1</t>
  </si>
  <si>
    <t xml:space="preserve">网络扩展交互机 </t>
  </si>
  <si>
    <t>补充主材036@2</t>
  </si>
  <si>
    <t xml:space="preserve">智慧语音管理器 </t>
  </si>
  <si>
    <t>补充主材037</t>
  </si>
  <si>
    <t xml:space="preserve">阵列麦克风 </t>
  </si>
  <si>
    <t>补充主材038</t>
  </si>
  <si>
    <t xml:space="preserve">管理工作站 </t>
  </si>
  <si>
    <t>补充主材039</t>
  </si>
  <si>
    <t xml:space="preserve">23.8吋液晶显示器 </t>
  </si>
  <si>
    <t>补充主材041</t>
  </si>
  <si>
    <t xml:space="preserve">4K高清视频分屏器 </t>
  </si>
  <si>
    <t>补充主材042</t>
  </si>
  <si>
    <t xml:space="preserve">多媒体桌插信息盒 </t>
  </si>
  <si>
    <t>补充主材043</t>
  </si>
  <si>
    <t xml:space="preserve">音箱臂架 </t>
  </si>
  <si>
    <t>补充主材044</t>
  </si>
  <si>
    <t xml:space="preserve">4K录直播服务器 </t>
  </si>
  <si>
    <t>补充主材045</t>
  </si>
  <si>
    <t xml:space="preserve">4K高清云台摄像机 </t>
  </si>
  <si>
    <t>补充主材046</t>
  </si>
  <si>
    <t xml:space="preserve">物联信号终端 </t>
  </si>
  <si>
    <t>补充主材047@1</t>
  </si>
  <si>
    <t xml:space="preserve">变频调速拉幕机 </t>
  </si>
  <si>
    <t xml:space="preserve">        第 12 页  共 21 页</t>
  </si>
  <si>
    <t>补充主材048@1</t>
  </si>
  <si>
    <t xml:space="preserve">虚拟演播室系统 </t>
  </si>
  <si>
    <t>补充主材049@1</t>
  </si>
  <si>
    <t xml:space="preserve">校园电视台系统软件 </t>
  </si>
  <si>
    <t>补充主材049@2</t>
  </si>
  <si>
    <t xml:space="preserve">视频编辑软件 </t>
  </si>
  <si>
    <t>补充主材050</t>
  </si>
  <si>
    <t xml:space="preserve">直播高清摄像机 </t>
  </si>
  <si>
    <t>补充主材051</t>
  </si>
  <si>
    <t xml:space="preserve">播音无线话筒 </t>
  </si>
  <si>
    <t>补充主材052</t>
  </si>
  <si>
    <t xml:space="preserve">监听耳机 </t>
  </si>
  <si>
    <t>补充主材053</t>
  </si>
  <si>
    <t xml:space="preserve">信号放大器 </t>
  </si>
  <si>
    <t>补充主材054</t>
  </si>
  <si>
    <t xml:space="preserve">24口千兆交换机 </t>
  </si>
  <si>
    <t>补充主材055</t>
  </si>
  <si>
    <t xml:space="preserve">HDIMI高清线（4K） </t>
  </si>
  <si>
    <t>补充主材056@2</t>
  </si>
  <si>
    <t xml:space="preserve">录播流媒体软件系统 </t>
  </si>
  <si>
    <t>补充主材057@1</t>
  </si>
  <si>
    <t xml:space="preserve">AI智能跟踪处理软件系统 </t>
  </si>
  <si>
    <t>补充主材058@1</t>
  </si>
  <si>
    <t xml:space="preserve">AI板书增强软件 </t>
  </si>
  <si>
    <t>补充主材059@1</t>
  </si>
  <si>
    <t xml:space="preserve">智能课堂行为分析软件 </t>
  </si>
  <si>
    <t>补充主材059@2</t>
  </si>
  <si>
    <t xml:space="preserve">无线电信号侦测设备 </t>
  </si>
  <si>
    <t>补充主材060@1</t>
  </si>
  <si>
    <t xml:space="preserve">智能语音分析软件 </t>
  </si>
  <si>
    <t>补充主材061@2</t>
  </si>
  <si>
    <t xml:space="preserve">高清摄像机传输管理软件 </t>
  </si>
  <si>
    <t>补充主材062</t>
  </si>
  <si>
    <t xml:space="preserve">人脸服务平台服务器 </t>
  </si>
  <si>
    <t>补充主材062@1</t>
  </si>
  <si>
    <t xml:space="preserve">AI循证教研智慧教学管理平台 </t>
  </si>
  <si>
    <t>补充主材063@1</t>
  </si>
  <si>
    <t xml:space="preserve">教室金属讲台 </t>
  </si>
  <si>
    <t>补充主材064</t>
  </si>
  <si>
    <t xml:space="preserve">便携液压式抠像绿幕 </t>
  </si>
  <si>
    <t>补充主材064@1</t>
  </si>
  <si>
    <t xml:space="preserve">三联操作台 </t>
  </si>
  <si>
    <t>补充主材065</t>
  </si>
  <si>
    <t xml:space="preserve">摄像机支架 </t>
  </si>
  <si>
    <t>补充主材065@1</t>
  </si>
  <si>
    <t xml:space="preserve">AI智慧课堂主机 </t>
  </si>
  <si>
    <t>补充主材066@1</t>
  </si>
  <si>
    <t xml:space="preserve">智慧管理软件 </t>
  </si>
  <si>
    <t>补充主材066@2</t>
  </si>
  <si>
    <t xml:space="preserve">智慧课堂软件 </t>
  </si>
  <si>
    <t xml:space="preserve">        第 13 页  共 21 页</t>
  </si>
  <si>
    <t>补充主材067</t>
  </si>
  <si>
    <t xml:space="preserve">智慧操场体侧一体机 </t>
  </si>
  <si>
    <t>补充主材067@1</t>
  </si>
  <si>
    <t xml:space="preserve">智慧测练软件 </t>
  </si>
  <si>
    <t>补充主材068</t>
  </si>
  <si>
    <t xml:space="preserve">核心拼控服务器 </t>
  </si>
  <si>
    <t>补充主材068@1</t>
  </si>
  <si>
    <t xml:space="preserve">蓝牙AP </t>
  </si>
  <si>
    <t>补充主材069@3</t>
  </si>
  <si>
    <t xml:space="preserve">人脸门禁机 </t>
  </si>
  <si>
    <t>补充主材070</t>
  </si>
  <si>
    <t xml:space="preserve">门禁电源 </t>
  </si>
  <si>
    <t>补充主材070@1</t>
  </si>
  <si>
    <t xml:space="preserve">教学资源云管理服务器 </t>
  </si>
  <si>
    <t>补充主材071</t>
  </si>
  <si>
    <t xml:space="preserve">单门磁力锁 </t>
  </si>
  <si>
    <t>补充主材072</t>
  </si>
  <si>
    <t xml:space="preserve">智能安检门 </t>
  </si>
  <si>
    <t>补充主材072@1</t>
  </si>
  <si>
    <t xml:space="preserve">多媒体教学管理软件 </t>
  </si>
  <si>
    <t>补充主材074@1</t>
  </si>
  <si>
    <t xml:space="preserve">48口千兆交换机 </t>
  </si>
  <si>
    <t>补充主材075@1</t>
  </si>
  <si>
    <t xml:space="preserve">路由器 </t>
  </si>
  <si>
    <t>补充主材076@1</t>
  </si>
  <si>
    <t xml:space="preserve">实木学生凳 </t>
  </si>
  <si>
    <t>补充主材076@2</t>
  </si>
  <si>
    <t xml:space="preserve">接入交换机 </t>
  </si>
  <si>
    <t>补充主材077</t>
  </si>
  <si>
    <t>补充主材078</t>
  </si>
  <si>
    <t xml:space="preserve">智能班牌 </t>
  </si>
  <si>
    <t>补充主材079@1</t>
  </si>
  <si>
    <t xml:space="preserve">机架式数模调音台 </t>
  </si>
  <si>
    <t>补充主材079@2</t>
  </si>
  <si>
    <t xml:space="preserve">蓝牙接收模块 </t>
  </si>
  <si>
    <t>补充主材080</t>
  </si>
  <si>
    <t xml:space="preserve">高压远程线阵列扬声器 </t>
  </si>
  <si>
    <t>补充主材081</t>
  </si>
  <si>
    <t xml:space="preserve">听力考试保障主机 </t>
  </si>
  <si>
    <t>补充主材081@1</t>
  </si>
  <si>
    <t xml:space="preserve">高压远程补声扬声器 </t>
  </si>
  <si>
    <t>补充主材082</t>
  </si>
  <si>
    <t xml:space="preserve">听力主备切换主机 </t>
  </si>
  <si>
    <t>补充主材082@1</t>
  </si>
  <si>
    <t xml:space="preserve">18寸超重低音音箱 </t>
  </si>
  <si>
    <t>补充主材083</t>
  </si>
  <si>
    <t xml:space="preserve">备份系统状态监控主机 </t>
  </si>
  <si>
    <t>补充主材083@1</t>
  </si>
  <si>
    <t>12寸返听/台唇扬声器 12寸两分频</t>
  </si>
  <si>
    <t>补充主材084</t>
  </si>
  <si>
    <t xml:space="preserve">1300W功放放大器 </t>
  </si>
  <si>
    <t xml:space="preserve">        第 14 页  共 21 页</t>
  </si>
  <si>
    <t>补充主材084@1</t>
  </si>
  <si>
    <t xml:space="preserve">线阵列音箱顶部支架 </t>
  </si>
  <si>
    <t>补充主材085@1</t>
  </si>
  <si>
    <t>线阵功率放大器2×1020W/4Ω 2×1020W/4Ω</t>
  </si>
  <si>
    <t>补充主材086@1</t>
  </si>
  <si>
    <t>线阵功率放大器2×1360W/4Ω 2×1360W/4Ω</t>
  </si>
  <si>
    <t>补充主材087@1</t>
  </si>
  <si>
    <t>线阵功率放大器（次低频）2×1700W/4Ω 2×1700W/4Ω</t>
  </si>
  <si>
    <t>补充主材088@1</t>
  </si>
  <si>
    <t>线阵功率放大器4x600W/4Ω 4x600W/4Ω</t>
  </si>
  <si>
    <t>补充主材088@2</t>
  </si>
  <si>
    <t>一卡通管理系统（管理中心） （一卡通管理系统V3.0）</t>
  </si>
  <si>
    <t>补充主材089@1</t>
  </si>
  <si>
    <t xml:space="preserve">数字视频收发器 </t>
  </si>
  <si>
    <t>补充主材089@2</t>
  </si>
  <si>
    <t>一卡通管理系统（制卡中心） （一卡通管理系统V3.0）</t>
  </si>
  <si>
    <t>补充主材090@1</t>
  </si>
  <si>
    <t xml:space="preserve">视频光模块 </t>
  </si>
  <si>
    <t>补充主材090@2</t>
  </si>
  <si>
    <t>一卡通管理系统结算中心 （一卡通管理系统V3.0）</t>
  </si>
  <si>
    <t>补充主材091</t>
  </si>
  <si>
    <t xml:space="preserve">虚拟卡管理平台 </t>
  </si>
  <si>
    <t>补充主材091@1</t>
  </si>
  <si>
    <t xml:space="preserve">数字音频处理器4进10出 </t>
  </si>
  <si>
    <t>补充主材092</t>
  </si>
  <si>
    <t xml:space="preserve">物联网平台 </t>
  </si>
  <si>
    <t>补充主材092@1</t>
  </si>
  <si>
    <t xml:space="preserve">稳压电源管理器 </t>
  </si>
  <si>
    <t>补充主材092@2</t>
  </si>
  <si>
    <t xml:space="preserve">网络稳压电源 </t>
  </si>
  <si>
    <t>补充主材092@3</t>
  </si>
  <si>
    <t>补充主材093@1</t>
  </si>
  <si>
    <t xml:space="preserve">U段一拖四方管会议主机 </t>
  </si>
  <si>
    <t>补充主材093@3</t>
  </si>
  <si>
    <t>补助发放系统 （一卡通管理系统V3.0）</t>
  </si>
  <si>
    <t>补充主材093@4</t>
  </si>
  <si>
    <t>双手持无线话筒 1主机+2话筒</t>
  </si>
  <si>
    <t>补充主材093@5</t>
  </si>
  <si>
    <t xml:space="preserve">无线手持话筒 </t>
  </si>
  <si>
    <t>补充主材093@6</t>
  </si>
  <si>
    <t>双手持无线话筒 主机</t>
  </si>
  <si>
    <t>补充主材093@7</t>
  </si>
  <si>
    <t>双手持无线话筒 话筒</t>
  </si>
  <si>
    <t>补充主材093@8</t>
  </si>
  <si>
    <t>无线领夹话筒 话筒</t>
  </si>
  <si>
    <t xml:space="preserve">        第 15 页  共 21 页</t>
  </si>
  <si>
    <t>补充主材093@9</t>
  </si>
  <si>
    <t>双头戴无线话筒 话筒</t>
  </si>
  <si>
    <t>补充主材094</t>
  </si>
  <si>
    <t xml:space="preserve">人脸认证服务平台 </t>
  </si>
  <si>
    <t>补充主材094@1</t>
  </si>
  <si>
    <t>补充主材094@2</t>
  </si>
  <si>
    <t xml:space="preserve">方管会议话筒 </t>
  </si>
  <si>
    <t>补充主材095@1</t>
  </si>
  <si>
    <t xml:space="preserve">蓝牙调音台 </t>
  </si>
  <si>
    <t>补充主材096</t>
  </si>
  <si>
    <t xml:space="preserve">手机客户端（APP） </t>
  </si>
  <si>
    <t>补充主材096@1</t>
  </si>
  <si>
    <t xml:space="preserve">数字反馈啸叫处理器 </t>
  </si>
  <si>
    <t>补充主材097</t>
  </si>
  <si>
    <t>餐饮人脸消费机 A732、A832</t>
  </si>
  <si>
    <t>补充主材097@1</t>
  </si>
  <si>
    <t xml:space="preserve">音视频处理器 </t>
  </si>
  <si>
    <t>补充主材098@1</t>
  </si>
  <si>
    <t xml:space="preserve">音箱专用臂架 </t>
  </si>
  <si>
    <t>补充主材099@1</t>
  </si>
  <si>
    <t xml:space="preserve">柱阵列音箱 </t>
  </si>
  <si>
    <t>补充主材100@1</t>
  </si>
  <si>
    <t>补充主材101@1</t>
  </si>
  <si>
    <t>四通道专业功放4x300W/4Ω 4x300W/4Ω</t>
  </si>
  <si>
    <t>补充主材102@1</t>
  </si>
  <si>
    <t>两通道专业功放2×300W/4Ω 2×300W/4Ω</t>
  </si>
  <si>
    <t>补充主材103</t>
  </si>
  <si>
    <t xml:space="preserve">数字音频处理器3进6出 </t>
  </si>
  <si>
    <t>补充主材104</t>
  </si>
  <si>
    <t xml:space="preserve">数据库服务器 </t>
  </si>
  <si>
    <t>补充主材104@1</t>
  </si>
  <si>
    <t>补充主材105</t>
  </si>
  <si>
    <t xml:space="preserve">一卡通平台服务器 </t>
  </si>
  <si>
    <t>补充主材105@1</t>
  </si>
  <si>
    <t>补充主材106</t>
  </si>
  <si>
    <t xml:space="preserve">虚拟卡系统及物联平台服务器 </t>
  </si>
  <si>
    <t>补充主材106@1</t>
  </si>
  <si>
    <t xml:space="preserve">同轴吸顶音箱 </t>
  </si>
  <si>
    <t>补充主材107</t>
  </si>
  <si>
    <t xml:space="preserve">合并式功率放大器 </t>
  </si>
  <si>
    <t>补充主材108@1</t>
  </si>
  <si>
    <t xml:space="preserve">前置放大器 </t>
  </si>
  <si>
    <t>补充主材108@2</t>
  </si>
  <si>
    <t xml:space="preserve">单芯人行摆闸 </t>
  </si>
  <si>
    <t>补充主材109@1</t>
  </si>
  <si>
    <t xml:space="preserve">会议话筒处理器 </t>
  </si>
  <si>
    <t xml:space="preserve">        第 16 页  共 21 页</t>
  </si>
  <si>
    <t>补充主材110</t>
  </si>
  <si>
    <t xml:space="preserve">双芯机人行摆闸 </t>
  </si>
  <si>
    <t>补充主材110@1</t>
  </si>
  <si>
    <t xml:space="preserve">数字会议系统主机 </t>
  </si>
  <si>
    <t>补充主材111</t>
  </si>
  <si>
    <t xml:space="preserve">一体化双目人脸核验终端 </t>
  </si>
  <si>
    <t>补充主材111@1</t>
  </si>
  <si>
    <t xml:space="preserve">高保真主席发言单元 </t>
  </si>
  <si>
    <t>补充主材111@2</t>
  </si>
  <si>
    <t xml:space="preserve">高保真代表发言单元 </t>
  </si>
  <si>
    <t>补充主材112</t>
  </si>
  <si>
    <t xml:space="preserve">8口千兆交换机 </t>
  </si>
  <si>
    <t>补充主材112@1</t>
  </si>
  <si>
    <t xml:space="preserve">数字效果器 </t>
  </si>
  <si>
    <t>补充主材113</t>
  </si>
  <si>
    <t xml:space="preserve">光电转发器(一光四电） </t>
  </si>
  <si>
    <t>补充主材113@1</t>
  </si>
  <si>
    <t xml:space="preserve">蓝牙处理功放 </t>
  </si>
  <si>
    <t>补充主材114</t>
  </si>
  <si>
    <t xml:space="preserve">8芯光纤配线架 </t>
  </si>
  <si>
    <t>补充主材115</t>
  </si>
  <si>
    <t xml:space="preserve">网络型可编程中央控制主机 </t>
  </si>
  <si>
    <t>补充主材116@1</t>
  </si>
  <si>
    <t xml:space="preserve">网络硬盘录像机 </t>
  </si>
  <si>
    <t>补充主材118</t>
  </si>
  <si>
    <t xml:space="preserve">光纤跳线LC-LC </t>
  </si>
  <si>
    <t>补充主材119</t>
  </si>
  <si>
    <t xml:space="preserve">学生考勤应用模块 </t>
  </si>
  <si>
    <t>补充主材120</t>
  </si>
  <si>
    <t xml:space="preserve">AI大模型相机 </t>
  </si>
  <si>
    <t>补充主材121</t>
  </si>
  <si>
    <t xml:space="preserve">信息发布屏 </t>
  </si>
  <si>
    <t>补充主材123</t>
  </si>
  <si>
    <t xml:space="preserve">平台管理服务器 </t>
  </si>
  <si>
    <t>补充主材124</t>
  </si>
  <si>
    <t xml:space="preserve">图书馆数字资源管理平台 </t>
  </si>
  <si>
    <t>补充主材125</t>
  </si>
  <si>
    <t xml:space="preserve">4K微课录播主机 </t>
  </si>
  <si>
    <t>补充主材126</t>
  </si>
  <si>
    <t xml:space="preserve">录播系统 </t>
  </si>
  <si>
    <t>补充主材127</t>
  </si>
  <si>
    <t xml:space="preserve">虚拟抠像系统 </t>
  </si>
  <si>
    <t>补充主材128</t>
  </si>
  <si>
    <t xml:space="preserve">4K专业云台摄像机 </t>
  </si>
  <si>
    <t>补充主材129</t>
  </si>
  <si>
    <t xml:space="preserve">云台摄像机图像处理系统 </t>
  </si>
  <si>
    <t>补充主材131</t>
  </si>
  <si>
    <t xml:space="preserve">录制面板 </t>
  </si>
  <si>
    <t>补充主材132</t>
  </si>
  <si>
    <t xml:space="preserve">视频非编软件 </t>
  </si>
  <si>
    <t>补充主材133</t>
  </si>
  <si>
    <t xml:space="preserve">网上巡查音视频矩阵解码器 </t>
  </si>
  <si>
    <t>补充主材134</t>
  </si>
  <si>
    <t xml:space="preserve">嵌入式翻转LED柔光灯 </t>
  </si>
  <si>
    <t>补充主材135</t>
  </si>
  <si>
    <t xml:space="preserve">系统软件 </t>
  </si>
  <si>
    <t>补充主材136</t>
  </si>
  <si>
    <t xml:space="preserve">管理电脑 </t>
  </si>
  <si>
    <t xml:space="preserve">        第 17 页  共 21 页</t>
  </si>
  <si>
    <t>补充主材139</t>
  </si>
  <si>
    <t xml:space="preserve">55寸交互式触控一体机 </t>
  </si>
  <si>
    <t>补充主材140</t>
  </si>
  <si>
    <t xml:space="preserve">操作台 </t>
  </si>
  <si>
    <t>补充主材141</t>
  </si>
  <si>
    <t xml:space="preserve">AI智慧体育管理平台 </t>
  </si>
  <si>
    <t>补充主材142@1</t>
  </si>
  <si>
    <t xml:space="preserve">AI智慧体锻仓（55"）含智慧体育训测互动摄像机 </t>
  </si>
  <si>
    <t>补充主材143</t>
  </si>
  <si>
    <t xml:space="preserve">AI智慧体锻仓(65寸 </t>
  </si>
  <si>
    <t>补充主材145</t>
  </si>
  <si>
    <t xml:space="preserve">汇聚交换机 </t>
  </si>
  <si>
    <t>补充主材146</t>
  </si>
  <si>
    <t xml:space="preserve">音频跳线 </t>
  </si>
  <si>
    <t>补充主材147</t>
  </si>
  <si>
    <t>补充主材148</t>
  </si>
  <si>
    <t>补充主材149</t>
  </si>
  <si>
    <t xml:space="preserve">屏蔽仪管理软件及终端 </t>
  </si>
  <si>
    <t>补充主材150</t>
  </si>
  <si>
    <t xml:space="preserve">高速A3双面阅卷扫描仪 </t>
  </si>
  <si>
    <t>补充主材151</t>
  </si>
  <si>
    <t>补充主材152</t>
  </si>
  <si>
    <t>补充主材153</t>
  </si>
  <si>
    <t>补充主材153@1</t>
  </si>
  <si>
    <t>补充主材154</t>
  </si>
  <si>
    <t xml:space="preserve">双屏内置电脑提词器 </t>
  </si>
  <si>
    <t>补充主材155</t>
  </si>
  <si>
    <t xml:space="preserve">LED柔光灯控制器 </t>
  </si>
  <si>
    <t>BCSBF0@1</t>
  </si>
  <si>
    <t xml:space="preserve">平板Pad </t>
  </si>
  <si>
    <t>BCSBF1</t>
  </si>
  <si>
    <t xml:space="preserve">话筒咪杆升降器 </t>
  </si>
  <si>
    <t>BCSBF2</t>
  </si>
  <si>
    <t xml:space="preserve">头戴夹子 </t>
  </si>
  <si>
    <t>BCSBF3</t>
  </si>
  <si>
    <t xml:space="preserve">立式话筒架（长） </t>
  </si>
  <si>
    <t>BCSBF4</t>
  </si>
  <si>
    <t xml:space="preserve">大幕/底幕幕布轨道 </t>
  </si>
  <si>
    <t>BCSBF5</t>
  </si>
  <si>
    <t xml:space="preserve">储存卡 </t>
  </si>
  <si>
    <t>BCSBF6</t>
  </si>
  <si>
    <t xml:space="preserve">12寸户外移动音响 </t>
  </si>
  <si>
    <t>BCSBF8</t>
  </si>
  <si>
    <t xml:space="preserve">智能翻页笔 </t>
  </si>
  <si>
    <t>补充设备001</t>
  </si>
  <si>
    <t xml:space="preserve">电子书籍 </t>
  </si>
  <si>
    <t>补充设备002</t>
  </si>
  <si>
    <t xml:space="preserve">24电+4光千兆二层交换机 </t>
  </si>
  <si>
    <t>补充设备004@1</t>
  </si>
  <si>
    <t xml:space="preserve">智能电源管理主机 </t>
  </si>
  <si>
    <t>补充设备005@1</t>
  </si>
  <si>
    <t xml:space="preserve">交互式可编程中控控制软件 </t>
  </si>
  <si>
    <t>补充设备006</t>
  </si>
  <si>
    <t xml:space="preserve">        第 18 页  共 21 页</t>
  </si>
  <si>
    <t>补充设备007</t>
  </si>
  <si>
    <t xml:space="preserve">线阵吊挂件 </t>
  </si>
  <si>
    <t>补充设备008</t>
  </si>
  <si>
    <t xml:space="preserve">乐谱支架 </t>
  </si>
  <si>
    <t>补充设备009</t>
  </si>
  <si>
    <t xml:space="preserve">键盘支架 </t>
  </si>
  <si>
    <t>补充设备010</t>
  </si>
  <si>
    <t xml:space="preserve">4K网传延长器 </t>
  </si>
  <si>
    <t>补充设备011</t>
  </si>
  <si>
    <t xml:space="preserve">专业薄雾油 </t>
  </si>
  <si>
    <t>补充设备012</t>
  </si>
  <si>
    <t xml:space="preserve">固定灯光吊杆杆体 </t>
  </si>
  <si>
    <t>补充设备012@1</t>
  </si>
  <si>
    <t xml:space="preserve">固定幕布吊杆杆体 </t>
  </si>
  <si>
    <t>补充设备014</t>
  </si>
  <si>
    <t xml:space="preserve">幕布挂钩（大，二幕） </t>
  </si>
  <si>
    <t>补充设备015</t>
  </si>
  <si>
    <t xml:space="preserve">前檐幕衬里/大幕衬里/横条幕衬里/侧条幕衬里 </t>
  </si>
  <si>
    <t>补充设备016</t>
  </si>
  <si>
    <t xml:space="preserve">肩扛式摄像机 </t>
  </si>
  <si>
    <t>补充设备017</t>
  </si>
  <si>
    <t xml:space="preserve">U60锂电池 </t>
  </si>
  <si>
    <t>补充设备018</t>
  </si>
  <si>
    <t xml:space="preserve">专业摄像机支架 </t>
  </si>
  <si>
    <t>补充设备019</t>
  </si>
  <si>
    <t xml:space="preserve">电视台直播提词器（含支架） </t>
  </si>
  <si>
    <t>补充设备020</t>
  </si>
  <si>
    <t xml:space="preserve">灯具支架（可升缩调节） </t>
  </si>
  <si>
    <t>补充设备021</t>
  </si>
  <si>
    <t xml:space="preserve">灯具号码牌 </t>
  </si>
  <si>
    <t>补充设备022</t>
  </si>
  <si>
    <t xml:space="preserve">主持桌椅 </t>
  </si>
  <si>
    <t>补充设备023</t>
  </si>
  <si>
    <t xml:space="preserve">导播台 </t>
  </si>
  <si>
    <t>补充设备024</t>
  </si>
  <si>
    <t xml:space="preserve">演播室蓝/绿箱 </t>
  </si>
  <si>
    <t>补充设备025</t>
  </si>
  <si>
    <t xml:space="preserve">专业有源音乐音响 </t>
  </si>
  <si>
    <t>补充设备025@1</t>
  </si>
  <si>
    <t xml:space="preserve">液晶触控平板 </t>
  </si>
  <si>
    <t>补充设备026@1</t>
  </si>
  <si>
    <t xml:space="preserve">4K高清AI云台摄像机 </t>
  </si>
  <si>
    <t>补充设备027</t>
  </si>
  <si>
    <t xml:space="preserve">采访话筒 </t>
  </si>
  <si>
    <t>补充设备028</t>
  </si>
  <si>
    <t xml:space="preserve">AI数字高清录播主机 </t>
  </si>
  <si>
    <t>补充设备029</t>
  </si>
  <si>
    <t xml:space="preserve">网络稳压电源管理器 </t>
  </si>
  <si>
    <t>补充设备030</t>
  </si>
  <si>
    <t xml:space="preserve">导播控制台 </t>
  </si>
  <si>
    <t>补充设备031</t>
  </si>
  <si>
    <t xml:space="preserve">导播管理工作站 </t>
  </si>
  <si>
    <t>补充设备031@1</t>
  </si>
  <si>
    <t xml:space="preserve">控制电脑 </t>
  </si>
  <si>
    <t>补充设备033</t>
  </si>
  <si>
    <t xml:space="preserve">观摩电视机（55寸） </t>
  </si>
  <si>
    <t>补充设备034</t>
  </si>
  <si>
    <t xml:space="preserve">互动电视机（65寸） </t>
  </si>
  <si>
    <t>补充设备035</t>
  </si>
  <si>
    <t xml:space="preserve">        第 19 页  共 21 页</t>
  </si>
  <si>
    <t>补充设备036</t>
  </si>
  <si>
    <t>补充设备037</t>
  </si>
  <si>
    <t xml:space="preserve">超远距离无线手持话筒 </t>
  </si>
  <si>
    <t>补充设备038</t>
  </si>
  <si>
    <t>补充设备039</t>
  </si>
  <si>
    <t xml:space="preserve">高保真扬声器 </t>
  </si>
  <si>
    <t>补充设备040</t>
  </si>
  <si>
    <t xml:space="preserve">智能笔 </t>
  </si>
  <si>
    <t>补充设备041</t>
  </si>
  <si>
    <t xml:space="preserve">智能笔工具包 </t>
  </si>
  <si>
    <t>补充设备043@1</t>
  </si>
  <si>
    <t>耳麦 头戴耳罩式有线耳麦</t>
  </si>
  <si>
    <t>补充设备044</t>
  </si>
  <si>
    <t xml:space="preserve">高保真拾音器 </t>
  </si>
  <si>
    <t>补充设备044@1</t>
  </si>
  <si>
    <t xml:space="preserve">成品学生桌 </t>
  </si>
  <si>
    <t>补充设备046</t>
  </si>
  <si>
    <t xml:space="preserve">企业级存储硬盘8TB </t>
  </si>
  <si>
    <t>补充设备048@1</t>
  </si>
  <si>
    <t xml:space="preserve">录像服务器 </t>
  </si>
  <si>
    <t>补充设备049</t>
  </si>
  <si>
    <t xml:space="preserve">网上巡考SIP服务器 </t>
  </si>
  <si>
    <t>补充设备050</t>
  </si>
  <si>
    <t xml:space="preserve">网上巡查软件 </t>
  </si>
  <si>
    <t>补充设备052@1</t>
  </si>
  <si>
    <t>巡考球型摄像机 400万像素半球</t>
  </si>
  <si>
    <t>补充设备053</t>
  </si>
  <si>
    <t xml:space="preserve">器乐排练室音响 </t>
  </si>
  <si>
    <t>JX001</t>
  </si>
  <si>
    <t xml:space="preserve">其他机械费 </t>
  </si>
  <si>
    <t>J1-1@1</t>
  </si>
  <si>
    <t>履带式推土机 功率(kW) 75 中</t>
  </si>
  <si>
    <t>台班</t>
  </si>
  <si>
    <t>J12-9</t>
  </si>
  <si>
    <t>组合烘箱 小</t>
  </si>
  <si>
    <t>J1-6</t>
  </si>
  <si>
    <t>履带式单斗液压挖掘机 斗容量(m3) 0.6 大</t>
  </si>
  <si>
    <t>J1-7@1</t>
  </si>
  <si>
    <t>履带式单斗液压挖掘机 斗容量(m3) 1 大</t>
  </si>
  <si>
    <t>J3-18</t>
  </si>
  <si>
    <t>汽车式起重机 提升质量(t) 5 大</t>
  </si>
  <si>
    <t>J3-19</t>
  </si>
  <si>
    <t>汽车式起重机 提升质量(t) 8 大</t>
  </si>
  <si>
    <t>J3-23</t>
  </si>
  <si>
    <t>汽车式起重机 提升质量(t) 20 大</t>
  </si>
  <si>
    <t>J3-39</t>
  </si>
  <si>
    <t>叉式起重机 提升质量(t) 3 中</t>
  </si>
  <si>
    <t>J3-54</t>
  </si>
  <si>
    <t>门式起重机 提升质量(t) 10 大</t>
  </si>
  <si>
    <t>J3-55</t>
  </si>
  <si>
    <t>门式起重机 提升质量(t) 20 大</t>
  </si>
  <si>
    <t>J4-12</t>
  </si>
  <si>
    <t>自卸汽车 装载质量(t) 8 中</t>
  </si>
  <si>
    <t xml:space="preserve">        第 20 页  共 21 页</t>
  </si>
  <si>
    <t>J4-3</t>
  </si>
  <si>
    <t>载重汽车 装载质量(t) 4 中</t>
  </si>
  <si>
    <t>J4-30@1</t>
  </si>
  <si>
    <t>机动翻斗车 装载质量(t) 1 小</t>
  </si>
  <si>
    <t>J4-32</t>
  </si>
  <si>
    <t>轨道平车 装载质量(t) 10 中</t>
  </si>
  <si>
    <t>J4-33</t>
  </si>
  <si>
    <t>洒水车 罐容量(L) 4000 中</t>
  </si>
  <si>
    <t>J4-4</t>
  </si>
  <si>
    <t>载重汽车 装载质量(t) 5 中</t>
  </si>
  <si>
    <t>J4-4@1</t>
  </si>
  <si>
    <t>J4-6</t>
  </si>
  <si>
    <t>载重汽车 装载质量(t) 8 中</t>
  </si>
  <si>
    <t>J5-10</t>
  </si>
  <si>
    <t>电动单筒慢速卷扬机 牵引力(kN) 50 小</t>
  </si>
  <si>
    <t>J5-23@1</t>
  </si>
  <si>
    <t>平台作业升降车 提升高度(m) 9 中</t>
  </si>
  <si>
    <t>J5-9</t>
  </si>
  <si>
    <t>电动单筒慢速卷扬机 牵引力(kN) 30 小</t>
  </si>
  <si>
    <t>J6-1</t>
  </si>
  <si>
    <t>双卧轴式混凝土搅拌机 出料容量(L) 350 小</t>
  </si>
  <si>
    <t>J6-20</t>
  </si>
  <si>
    <t>混凝土振动器 平板式 小</t>
  </si>
  <si>
    <t>J6-21</t>
  </si>
  <si>
    <t>混凝土振动器 插入式 小</t>
  </si>
  <si>
    <t>J7-1</t>
  </si>
  <si>
    <t>钢筋调直机 直径(mm) 14 小</t>
  </si>
  <si>
    <t>J7-119</t>
  </si>
  <si>
    <t>台式砂轮机 砂轮直径(mm) 100 小</t>
  </si>
  <si>
    <t>J7-2</t>
  </si>
  <si>
    <t>钢筋切断机 直径(mm) 40 小</t>
  </si>
  <si>
    <t>J7-29</t>
  </si>
  <si>
    <t>立式铣床 台宽×台长(mm) 400×1250 中</t>
  </si>
  <si>
    <t>J7-3</t>
  </si>
  <si>
    <t>钢筋弯曲机 直径(mm) 40 小</t>
  </si>
  <si>
    <t>J7-36</t>
  </si>
  <si>
    <t>摇臂钻床 钻孔直径(mm) 50 小</t>
  </si>
  <si>
    <t>J7-68</t>
  </si>
  <si>
    <t>等离子切割机 电流(A) 400 小</t>
  </si>
  <si>
    <t>J7-72</t>
  </si>
  <si>
    <t>管子切断机 管径(mm) 150 小</t>
  </si>
  <si>
    <t>J9-1</t>
  </si>
  <si>
    <t>交流弧焊机 容量(kV·A) 21 小</t>
  </si>
  <si>
    <t>J9-18</t>
  </si>
  <si>
    <t>对焊机 容量(kV·A) 75 小</t>
  </si>
  <si>
    <t>J9-2</t>
  </si>
  <si>
    <t>交流弧焊机 容量(kV·A) 32 小</t>
  </si>
  <si>
    <t>J9-24</t>
  </si>
  <si>
    <t>热熔对接焊机 直径(mm) 63 小</t>
  </si>
  <si>
    <t>J9-35</t>
  </si>
  <si>
    <t>二氧化碳气体保护焊机 电流(A) 500 小</t>
  </si>
  <si>
    <t>J9-4</t>
  </si>
  <si>
    <t>交流弧焊机 容量(kV·A) 42 小</t>
  </si>
  <si>
    <t>Y10-11</t>
  </si>
  <si>
    <t xml:space="preserve">导通测试仪 量程:1mΩ～2Ω,精度:±0.2% </t>
  </si>
  <si>
    <t xml:space="preserve">        第 21 页  共 21 页</t>
  </si>
  <si>
    <t>Y10-3</t>
  </si>
  <si>
    <t xml:space="preserve">钳形接地电阻测试仪 量程:0.1～1200Ω,1mA～30A </t>
  </si>
  <si>
    <t>Y10-7</t>
  </si>
  <si>
    <t xml:space="preserve">高压绝缘电阻测试仪 量程:0.05～50Ω,1～100mΩ,1000V </t>
  </si>
  <si>
    <t>Y12-23</t>
  </si>
  <si>
    <t xml:space="preserve">多功能信号校验仪 测量:输出和模拟mA、mV、V、欧姆、频率和多种RTD、T/C信号 </t>
  </si>
  <si>
    <t>Y13-1</t>
  </si>
  <si>
    <t xml:space="preserve">激光测距仪 量程:4～1000m,精度:±1% </t>
  </si>
  <si>
    <t>Y15-2</t>
  </si>
  <si>
    <t xml:space="preserve">手持光损耗测试仪 波长:850～1650nm </t>
  </si>
  <si>
    <t>Y27-5</t>
  </si>
  <si>
    <t xml:space="preserve">精密交直流稳压电源 量程:650V、20A,精度:±0.1% </t>
  </si>
  <si>
    <t>Y28-1</t>
  </si>
  <si>
    <t xml:space="preserve">数字电压表 量程:20mV～1000V,灵敏度:1μV </t>
  </si>
  <si>
    <t>Y35-2</t>
  </si>
  <si>
    <t xml:space="preserve">示波器 频率:100MHz </t>
  </si>
  <si>
    <t>Y36-15</t>
  </si>
  <si>
    <t xml:space="preserve">对讲机(一对) 最大通话距离:5km </t>
  </si>
  <si>
    <t>Y37-3</t>
  </si>
  <si>
    <t xml:space="preserve">地下管线探测仪 测量深度:4.5m,灵敏度:≤100μA,1m处测试埋深误差:±5cm </t>
  </si>
  <si>
    <t>Y41-1</t>
  </si>
  <si>
    <t xml:space="preserve">编程器 3A </t>
  </si>
  <si>
    <t>Y41-2</t>
  </si>
  <si>
    <t xml:space="preserve">铭牌打印机 打印量程:54mm(长)×496mm(宽) </t>
  </si>
  <si>
    <t>Y41-3</t>
  </si>
  <si>
    <t xml:space="preserve">线号打印机 标签等材料上打印字符 </t>
  </si>
  <si>
    <t>Y5-1</t>
  </si>
  <si>
    <t xml:space="preserve">彩色监视器 最高清晰度:1250TVL </t>
  </si>
  <si>
    <t>Y7-1</t>
  </si>
  <si>
    <t xml:space="preserve">电动综合校验台 综合校验 </t>
  </si>
  <si>
    <t>Y8-1</t>
  </si>
  <si>
    <t xml:space="preserve">综合校验仪 D-063 精度:0.1% </t>
  </si>
  <si>
    <t>Y8-2</t>
  </si>
  <si>
    <t xml:space="preserve">笔记本电脑 配置:CPU主频3.3GHz,内存4GB,硬盘1T,独立显卡 </t>
  </si>
  <si>
    <t>Y9-3</t>
  </si>
  <si>
    <t xml:space="preserve">手持式万用表 10000计数,真有效值 </t>
  </si>
  <si>
    <t>Y9-4</t>
  </si>
  <si>
    <t xml:space="preserve">手持式万用表 50000计数,真有效值,PC接口 </t>
  </si>
  <si>
    <t>Y9-5</t>
  </si>
  <si>
    <t xml:space="preserve">工业用真有效值万用表 直/交流电压:0.1mV～1000V,直/交流电流:0.1μA～10A,电阻:0.1Ω～50MΩ,电容:1nF～9999μF,频率:0.5Hz～199.99kHz,K型热电偶温度:-200～1090℃ </t>
  </si>
  <si>
    <t>本页合计</t>
  </si>
  <si>
    <t>工程名称：单项工程宿舍视频监控、广播、热水和空调消费设备系统1</t>
  </si>
  <si>
    <t>第 1 页  共 10 页</t>
  </si>
  <si>
    <t>A1</t>
  </si>
  <si>
    <t>宿舍视频监控设备（接入弱电机房）</t>
  </si>
  <si>
    <t>030506010001</t>
  </si>
  <si>
    <t>400万白光全彩筒型PoE网络摄像机</t>
  </si>
  <si>
    <t>1.名称:400万白光全彩筒型PoE网络摄像机
2.规格:人形检测 | 智能补光 | 红外30m，白光20m | 超级智能编码 | 高清拾音 | PoE</t>
  </si>
  <si>
    <t>030506010002</t>
  </si>
  <si>
    <t>400W电梯专用POE摄像机</t>
  </si>
  <si>
    <t>1.名称:400W电梯专用POE摄像机
2.规格:人形检测 | 智能补光 | 红外30m，白光20m | 超级智能编码 | 高清拾音 | PoE</t>
  </si>
  <si>
    <t>第 2 页  共 10 页</t>
  </si>
  <si>
    <t>030506010003</t>
  </si>
  <si>
    <t>7寸400万32倍全彩智能警戒球机</t>
  </si>
  <si>
    <t>7寸400万32倍全彩智能警戒球机
支持AIISP，全倍率全彩，低照度夜视效果出众
400万32倍光学变焦，16倍数字变倍
适用于交通道路，广场、公园、出入口、园区周界等场景
设备支持人车检测信息叠加至码流，配合smart nvr配合实现图搜或文搜的功能
采用高效补光阵列，红外补光150m，白光补光100m
支持区域入侵侦测、越界侦测、进入区域侦测和离开区域侦等智能侦测并联动跟随；支持切换为人脸抓拍模式，最大同时抓拍5张人脸
支持深度学习算法，提供精准的人车分类侦测、报警、联动球机镜头进行快速查看
支持最大2560×1440@30fps高清画面输出
内置双mic及扬声器，适配双向语音对讲功能
内置加热玻璃，有效除雾
支持声光警戒：报警联动白光闪烁报警和声音报警，声音内容可选
支持2进1出报警接口，1进1出音频接口，最大支持512G microSD卡存储
传感器类型：1/2.8＂ progressive scan CMOS
最低照度：彩色：0.005Lux @ (F1.5，</t>
  </si>
  <si>
    <t>第 3 页  共 10 页</t>
  </si>
  <si>
    <t>AGC ON),黑白：0.001Lux @ (F1.5, AGC ON) ;0 Lux with IR  
焦距：5.9-188.8mm，32倍光学变倍
视场角：水平视场角：60.2°~2.3°（广角~望远）
垂直视场角：35.2°~1.3°（广角~望远）
对角视场角：67.4°~2.6°（广角~望远） 
补光灯类型：红外，白光补光
补光灯距离：红外：150 m
白光：100m
防补光过曝：支持
红外波长范围：850nm 
水平范围：360°
垂直范围：-15°-90°(自动翻转)
水平速度：水平键控速度：0.1°-160°/s,速度可设;水平预置点速度：240°/s
垂直速度：垂直键控速度：0.1°-120°/s,速度可设;垂直预置点速度：200°/s 
主码流帧率分辨率：50 Hz：25 fps（2560 × 1440，1920 × 1080，1280 × 960，1280 × 720）
60 Hz：30 fps（2560 × 1440，1920 × 1080，1280 × 960，1280 × 720）
视频压缩标准：H.265;H.264;MJPEG 
宽动态：支持真宽动态 
内置麦克风：支持双mic功能</t>
  </si>
  <si>
    <t>第 4 页  共 10 页</t>
  </si>
  <si>
    <t>内置扬声器：一个内置扬声器，有效距离可达30 m
网络接口：RJ45网口，自适应10M/100M网络数据 
SD卡扩展：内置Micro SD卡插槽，支持Micro SD/Micro SDHC/Micro SDXC卡（最大支持512GB）
报警：2路报警输入,1路报警输出
音频：1路音频输入，音频峰值：2-2.4V[p-p]，输入阻抗：1 kΩ±10% 1路音频输出，线性电平，阻抗:600Ω 
供电方式：DC36V
电流及功耗：最大功耗：24 W（补光灯最大功耗：9 W）
工作温湿度：-30℃-65℃；湿度小于90% ;(无凝结)  
恢复出厂设置：支持
除雾：加热玻璃除雾 
防护：IP66，符合GB/T 17626.5 认证标准</t>
  </si>
  <si>
    <t>031301004001</t>
  </si>
  <si>
    <t>摄像机墙装使用</t>
  </si>
  <si>
    <t>031301004002</t>
  </si>
  <si>
    <t>球机铝合金支架</t>
  </si>
  <si>
    <t>030506015001</t>
  </si>
  <si>
    <t>32盘硬盘录像机</t>
  </si>
  <si>
    <t>高性能4盘位录像机
12路1080P解码(可增强至16路1080P) | 满接32路4MP或16路6/8MP | 最大支持10TB | 4K超清输出</t>
  </si>
  <si>
    <t>030501004001</t>
  </si>
  <si>
    <t>监控专用硬盘</t>
  </si>
  <si>
    <t>8000G• 支持SMART分析• 支持7*24小时稳定视频流存储应用</t>
  </si>
  <si>
    <t>030501005001</t>
  </si>
  <si>
    <t>壁挂机柜</t>
  </si>
  <si>
    <t>9U壁挂机柜</t>
  </si>
  <si>
    <t>第 5 页  共 10 页</t>
  </si>
  <si>
    <t>030501015001</t>
  </si>
  <si>
    <t>030501015002</t>
  </si>
  <si>
    <t>16口POE接入交换机</t>
  </si>
  <si>
    <t>16个千兆电口+1个千兆上联光口+1个千兆上联电口，其中16个口支持PoE/PoE+供电，最大PoE功率180W，交换机容量36Gbps，包转发率27Mpps，非网管型交换机，机架式支持APP/云拓扑，支持PoE看门狗</t>
  </si>
  <si>
    <t>031101020001</t>
  </si>
  <si>
    <t>030501015003</t>
  </si>
  <si>
    <t>030501018001</t>
  </si>
  <si>
    <t>网桥</t>
  </si>
  <si>
    <t>2.4G无线网桥，包含录像机端和摄像头端两个设备，出厂默认配对，无需配置即可使用。最大桥接速率300Mbps，内置定向天线，推荐在1000米室外&amp;电梯监控场景使用。支持Web/睿易APP/MACC云平台管理。支持12VDC和12V非标POE两种供电方式。支持壁挂/抱箍安装</t>
  </si>
  <si>
    <t>030412004194</t>
  </si>
  <si>
    <t>1.规格:六类非屏蔽双绞线</t>
  </si>
  <si>
    <t>030502005001</t>
  </si>
  <si>
    <t>光缆</t>
  </si>
  <si>
    <t>1.规格:12芯室外铠装光缆</t>
  </si>
  <si>
    <t>第 6 页  共 10 页</t>
  </si>
  <si>
    <t>030502005002</t>
  </si>
  <si>
    <t>室外地埋电缆</t>
  </si>
  <si>
    <t>1.规格:YJV3.6,6平方3芯国标纯铜电缆</t>
  </si>
  <si>
    <t>030402011014</t>
  </si>
  <si>
    <t>配电箱</t>
  </si>
  <si>
    <t>1.名称:10KVA定制配电箱</t>
  </si>
  <si>
    <t>030412004195</t>
  </si>
  <si>
    <t>1.规格:RVV3*2.5主电源线缆</t>
  </si>
  <si>
    <t>030502007001</t>
  </si>
  <si>
    <t>跳线</t>
  </si>
  <si>
    <t>1.规格:LC-LC双芯单模跳线</t>
  </si>
  <si>
    <t>030502008001</t>
  </si>
  <si>
    <t>12芯光纤配线架</t>
  </si>
  <si>
    <t>1.规格:12芯光纤配线架、材质：冷轧钢板、满配耦合器模块</t>
  </si>
  <si>
    <t>030412003001</t>
  </si>
  <si>
    <t>桥架</t>
  </si>
  <si>
    <t>200mmX100mmX2000mm足厚 1.2mm、槽式、带盖、热浸锌 / 喷塑</t>
  </si>
  <si>
    <t>030406002001</t>
  </si>
  <si>
    <t>20Kw在线式长延时，配64节12v100AH(含电池箱),保证突然断电时报警、监控设备正常工作.</t>
  </si>
  <si>
    <t>031301004003</t>
  </si>
  <si>
    <t>名称：桥架支架</t>
  </si>
  <si>
    <t>A2</t>
  </si>
  <si>
    <t>宿舍广播系统设备（接入机房广播服务器）</t>
  </si>
  <si>
    <t>030505005001</t>
  </si>
  <si>
    <t>走廊壁挂喇叭6W</t>
  </si>
  <si>
    <t>1、壁挂音箱采用一只优质5吋中低音和一只高音扬声器，二单元二分频；2、具有外型美观，安装方便，可靠性高，传输距离远，保真度高，使用方便等特点；3、外形为弧型，安装方式为壁挂式安装，4、可广泛应用于学校，车站，码头，宾馆，机场及体育馆等播音场所；5、额定功率：6W；6、输入电压：100V；7、频率范围：120Hz-15KHz(±15%)；8、灵敏度：88dB±3dB；</t>
  </si>
  <si>
    <t>第 7 页  共 10 页</t>
  </si>
  <si>
    <t>030413002001</t>
  </si>
  <si>
    <t>室外豪华型防水声柱(60W)</t>
  </si>
  <si>
    <t>1、外观美观，产品外壳主要采用铝质材料，网罩采用不锈钢钢网，抗腐蚀经久耐用。
2、安装方便灵活。
3、喇叭单元采用两分频设计。
4、输入电压：100V。
5、额定功率：60W。
6、频率响应：130Hz-18KHz (±10%）。
7、灵敏度：89dB ±3 dB。
8、最大声压级：107dB±1dB。
9、喇叭单元：LF：5"×4；HF：1"吋高音。</t>
  </si>
  <si>
    <t>第 8 页  共 10 页</t>
  </si>
  <si>
    <t>030505004001</t>
  </si>
  <si>
    <t>功率放大器</t>
  </si>
  <si>
    <t>2.1路TRS6.35接口,1路XLR输入接口,2路凤凰音频输入接口,1组（2路）莲花输入接口，1路莲花输出接口，一路紧急信号输入接口。
3.具有1路短路控制接口，1路短路报警强切接口，1路24V报警强切接口。4.采用100V定压输出、70V定压输出、定阻输出三种输出方式。
5.1路RS485接口：可通过RS485传输温度、电压、电流等参数，可以通过RS485进行远程开关功放模块电源。6.接口：RJ45网口1个，支持协议：TCP/IP,UDP,IGMP(组播）。7.网络音频信号优先或混音可选。8.输出功率：500W
9.输入灵敏度：775mv10.线路输出：775mv11.频率响应：100Hz-20KHz（定压 100V）20Hz-20KHz （+0.5dB~-3dB）（定阻）12.信噪比：≥100dBA (A 计权) 13.总谐波失真：≤1%(1kHz，额定输出功率)14.过载源电动势：≥20dB15.功放输出调整率：100Hz-16KHz &lt; 1V16.电源：AC 120V-250V/50Hz</t>
  </si>
  <si>
    <t>030405017003</t>
  </si>
  <si>
    <t>室外终端解码器</t>
  </si>
  <si>
    <t>1、具有硬件音频解码功能。2、接口：RJ45网口1个。3、支持协议：TCP/IP,UDP,IGMP(组播)。6、音频格式: MP3。4、采样率：  8K~48KHz。5、传输速率：10/100Mbps。</t>
  </si>
  <si>
    <t>第 9 页  共 10 页</t>
  </si>
  <si>
    <t>030412004196</t>
  </si>
  <si>
    <t>配线</t>
  </si>
  <si>
    <t>1.规格:RVV2*2.0</t>
  </si>
  <si>
    <t>030501015004</t>
  </si>
  <si>
    <t>A3</t>
  </si>
  <si>
    <t>宿舍热水和空调消费系统设备（接入机房一卡通服务器）</t>
  </si>
  <si>
    <t>030405017001</t>
  </si>
  <si>
    <t>4G水控一体机（含3年流量）</t>
  </si>
  <si>
    <t>1.静态功率&lt;1.5w
2.显示：6位数码显示；
3.工作环境：温度：-20℃～70℃ ；
4.读卡类型：IC系列为MIFARE ONE卡；
5.读卡频率：IC系列为13.56MHZ;
6.读写时间：≤500ms；
7.读写距离：3-5cm(54mm*85mm标准卡片)；
8.存储容量：12000条记录；
9.数据保存：FLASH保存数据，掉电不丢失。
10.黑名单存储数量：65535条；
11.通讯方式：4G
12.可与校园一卡通对接，兼顾消费便捷性与校方管控需求</t>
  </si>
  <si>
    <t>030505006001</t>
  </si>
  <si>
    <t>1.规格:12V3A</t>
  </si>
  <si>
    <t>第 10 页  共 10 页</t>
  </si>
  <si>
    <t>030405004001</t>
  </si>
  <si>
    <t>4G空调控制器</t>
  </si>
  <si>
    <t>1.显示：彩屏TFT（128*160）；
2.工作环境：温度：-20℃～70℃；
3.读卡类型：IC系列为MIFARE ONE卡；
4.读卡频率：IC系列为13.56MHZ；
5.读写时间：≤500ms；
6.读写距离：3-5cm(54mm*85mm标准卡片)；
7.数据保存：FLASH保存数据，掉电不丢失；
8.通讯方式：无线（4G）；
9.可与校园一卡通对接，兼顾消费便捷性与校方管控需求</t>
  </si>
  <si>
    <t>030405017002</t>
  </si>
  <si>
    <t>读卡器</t>
  </si>
  <si>
    <t>TCP通讯</t>
  </si>
  <si>
    <t>030405013001</t>
  </si>
  <si>
    <t>卡片</t>
  </si>
  <si>
    <t>定制彩卡</t>
  </si>
  <si>
    <t>价格 （元）</t>
  </si>
  <si>
    <t>031401009013</t>
  </si>
  <si>
    <t>031401011013</t>
  </si>
  <si>
    <t>031401010013</t>
  </si>
  <si>
    <t>031401012013</t>
  </si>
  <si>
    <t>031401021013</t>
  </si>
  <si>
    <t>工程名称：宿舍视频监控、广播、热水和空调消费设备系统1</t>
  </si>
  <si>
    <t xml:space="preserve">        第 1 页  共 4 页</t>
  </si>
  <si>
    <t>01292500003</t>
  </si>
  <si>
    <t>02191100001</t>
  </si>
  <si>
    <t>03010300043</t>
  </si>
  <si>
    <t xml:space="preserve">自攻螺钉 M6mm×40mm </t>
  </si>
  <si>
    <t>03010500154</t>
  </si>
  <si>
    <t xml:space="preserve">六角螺栓带帽带垫 综合 </t>
  </si>
  <si>
    <t>03010700005</t>
  </si>
  <si>
    <t xml:space="preserve">膨胀螺栓 M6×22 </t>
  </si>
  <si>
    <t>03110100002</t>
  </si>
  <si>
    <t>03110100006</t>
  </si>
  <si>
    <t>03110700009</t>
  </si>
  <si>
    <t>03130100021</t>
  </si>
  <si>
    <t>03130400001</t>
  </si>
  <si>
    <t>03210700020</t>
  </si>
  <si>
    <t>13011100002</t>
  </si>
  <si>
    <t>13011300003</t>
  </si>
  <si>
    <t xml:space="preserve">酚醛调和漆 各种颜色 </t>
  </si>
  <si>
    <t>13011300004</t>
  </si>
  <si>
    <t>13050300002</t>
  </si>
  <si>
    <t>13050300004</t>
  </si>
  <si>
    <t xml:space="preserve">酚醛防锈漆 各色 </t>
  </si>
  <si>
    <t xml:space="preserve">        第 2 页  共 4 页</t>
  </si>
  <si>
    <t>14330300001</t>
  </si>
  <si>
    <t>14390700001</t>
  </si>
  <si>
    <t xml:space="preserve">乙炔气 </t>
  </si>
  <si>
    <t>14390900001</t>
  </si>
  <si>
    <t xml:space="preserve">氧气 </t>
  </si>
  <si>
    <t>14430300018</t>
  </si>
  <si>
    <t xml:space="preserve">热塑管 dn20 </t>
  </si>
  <si>
    <t>17250000019</t>
  </si>
  <si>
    <t xml:space="preserve">塑料软管 dn5 </t>
  </si>
  <si>
    <t>27060300001</t>
  </si>
  <si>
    <t>29062300002</t>
  </si>
  <si>
    <t>29090100001</t>
  </si>
  <si>
    <t>29090100009</t>
  </si>
  <si>
    <t>BCCLF12</t>
  </si>
  <si>
    <t xml:space="preserve">室外豪华型防水声柱(60W) </t>
  </si>
  <si>
    <t>BCCLF3</t>
  </si>
  <si>
    <t xml:space="preserve">监控专用硬盘 </t>
  </si>
  <si>
    <t>BCCLF6</t>
  </si>
  <si>
    <t xml:space="preserve">4G水控一体机（含3年流量） </t>
  </si>
  <si>
    <t>BCCLF8@1</t>
  </si>
  <si>
    <t>电源 12V3A</t>
  </si>
  <si>
    <t>BCCLF9@1</t>
  </si>
  <si>
    <t>卡片 定制彩卡</t>
  </si>
  <si>
    <t>WJJ012703</t>
  </si>
  <si>
    <t xml:space="preserve">型钢 </t>
  </si>
  <si>
    <t>WJJ234304@1</t>
  </si>
  <si>
    <t xml:space="preserve">走廊壁挂喇叭6W </t>
  </si>
  <si>
    <t>WJJ280301@1</t>
  </si>
  <si>
    <t xml:space="preserve">RVV3*2.5主电源线缆 </t>
  </si>
  <si>
    <t xml:space="preserve">电源线RVV2*2.0 </t>
  </si>
  <si>
    <t>WJJ281107@1</t>
  </si>
  <si>
    <t>电力电缆 YJV3*6</t>
  </si>
  <si>
    <t xml:space="preserve">        第 3 页  共 4 页</t>
  </si>
  <si>
    <t xml:space="preserve">六类非屏蔽双绞线 </t>
  </si>
  <si>
    <t>槽式电缆桥架 200×100</t>
  </si>
  <si>
    <t xml:space="preserve">12芯室外铠装光缆 </t>
  </si>
  <si>
    <t>机柜 9U</t>
  </si>
  <si>
    <t xml:space="preserve">400万白光全彩筒型PoE网络摄像机 </t>
  </si>
  <si>
    <t xml:space="preserve">400W电梯专用POE摄像机 </t>
  </si>
  <si>
    <t>补充主材003</t>
  </si>
  <si>
    <t xml:space="preserve">7寸400万32倍全彩智能警戒球机 </t>
  </si>
  <si>
    <t xml:space="preserve">跳线 </t>
  </si>
  <si>
    <t>补充主材005</t>
  </si>
  <si>
    <t xml:space="preserve">球机铝合金支架 </t>
  </si>
  <si>
    <t xml:space="preserve">32盘硬盘录像机 </t>
  </si>
  <si>
    <t xml:space="preserve">16口POE接入交换机 </t>
  </si>
  <si>
    <t xml:space="preserve">无线网桥 </t>
  </si>
  <si>
    <t xml:space="preserve">10KVA定制配电箱 </t>
  </si>
  <si>
    <t xml:space="preserve">12芯光纤配线架 </t>
  </si>
  <si>
    <t>UPS电源 20Kw在线式长延时，配64节12v100AH(含电池箱)</t>
  </si>
  <si>
    <t xml:space="preserve">4G空调控制器 </t>
  </si>
  <si>
    <t>补充主材016@1</t>
  </si>
  <si>
    <t>读卡器 TCP通讯</t>
  </si>
  <si>
    <t xml:space="preserve">功率放大器 </t>
  </si>
  <si>
    <t xml:space="preserve">室外终端解码器 </t>
  </si>
  <si>
    <t>JX002</t>
  </si>
  <si>
    <t xml:space="preserve">电焊机(综合) </t>
  </si>
  <si>
    <t>J7-117</t>
  </si>
  <si>
    <t>砂轮切割机 砂轮直径(mm) 400 小</t>
  </si>
  <si>
    <t xml:space="preserve">        第 4 页  共 4 页</t>
  </si>
  <si>
    <t>J7-32</t>
  </si>
  <si>
    <t>立式钻床 钻孔直径(mm) 25 小</t>
  </si>
  <si>
    <t>Y1-1</t>
  </si>
  <si>
    <t xml:space="preserve">数字温度计 量程:-250～1767℃ </t>
  </si>
  <si>
    <t>Y39-2</t>
  </si>
  <si>
    <t xml:space="preserve">精密声级计 声压:38～140dB,频率:0Hz～18kHz </t>
  </si>
  <si>
    <t>工程名称：单项工程直饮水设备</t>
  </si>
  <si>
    <t>第 1 页  共 2 页</t>
  </si>
  <si>
    <t>031003018001</t>
  </si>
  <si>
    <t>直饮水设备</t>
  </si>
  <si>
    <t>1.型号: 一线品牌，四级过滤，紫外杀菌消毒，参照FY-2ARO型  
2.容积:18升
▲3.电源设有漏电保护器，电源220V 50Hz功率：≥2KW（提供所投直饮水机制造商申请的CQC认证证书，型号、电压、功率与投标产品一致）;
▲4.过滤：四级级或四级以上过滤（PP碳棒复合滤芯+颗粒活性炭滤芯+炭棒滤芯+超滤），符合《生活饮用水水质处理器卫生安全与功能评价规范一般水质处理器》(2001)的要求，净水流量：≥10L/min,额定总净水流量≥20000L。（需提供所投直饮水机制造商申请的涉及饮用水卫生安全产品许可批件且附件需与过滤等级一致，额定总净水流量≥20000L投标文件内用方框标示投标型号、净水流量、额定总净水流量等，未提供视为不满足）
▲5.饮水机整机需符合GB/T17626.6-2017,电磁兼容试验和测量技术射频场感应的传导骚扰抗扰度。（需提供所投直饮水机制造商申请的具有CMA的第三方机构出具的检测报告，检测报告首页需包括但不限于委托申请制造商名称等内容。报告内测试仪器设备需≥13项）；
▲6.直饮水机整机具有中国节能认证证书和环境标志认证证书，（需提供所投直饮水设备制造商申请的证书复印件，投标文件内用方框标示投标产品型号等）
▲7.直饮水制造商需具有全国工业产品生产许可证和安全生产标准化证书（投标文件中提供所投直饮水机制造商申请的证书）；
▲8.饮水设备具有产品责任险和公共责任险，累计赔偿限额≥9000万，每次事故责任限额≥3500万，公众责任险≥500万。提供有效期内所投产品制造商责任险保单复印件、购买保险的发票复印件和承保单位网站查询截图加盖公章。</t>
  </si>
  <si>
    <t>031003018002</t>
  </si>
  <si>
    <t>1.型号:一线品牌，四级过滤，紫外杀菌消毒，参照FY-12KS型  
2.容积:30升
▲3.电源设有漏电保护器，电源220V 50Hz功率：≥4.5KW（提供所投直饮水机制造商申请的CQC认证证书，型号、电压、功率与投标产品一致）;
▲4.过滤：四级级或四级以上过滤（PP碳棒复合滤芯+颗粒活性炭滤芯+炭棒滤芯+超滤），符合《生活饮用水水质处理器卫生安全与功能评价规范一般水质处理器》(2001)的要求，净水流量：≥10L/min,额定总净水流量≥20000L。（需提供所投直饮水机制造商申请的涉及饮用水卫生安全产品许可批件且附件需与过滤等级一致，额定总净水流量≥20000L投标文件内用方框标示投标型号、净水流量、额定总净水流量等，未提供视为不满足）
▲5.饮水机整机需符合GB/T17626.6-2017,电磁兼容试验和测量技术射频场感应的传导骚扰抗扰度。（需提供所投直饮水机制造商申请的具有CMA的第三方机构出具的检测报告，检测报告首页需包括但不限于委托申请制造商名称等内容。报告内测试仪器设备需≥13项）；
▲6.直饮水机整机具有中国节能认证证书和环境标志认证证书，（需提供所投直饮水设备制造商申请的证书复印件，投标文件内用方框标示投标产品型号等）
▲7.直饮水制造商需具有全国工业产品生产许可证和安全生产标准化证书（投标文件中提供所投直饮水机制造商申请的证书）；
▲8.饮水设备具有产品责任险和公共责任险，累计赔偿限额≥9000万，每次事故责任限额≥3500万，公众责任险≥500万。提供有效期内所投产品制造商责任险保单复印件、购买保险的发票复印件和承保单位网站查询截图加盖公章。</t>
  </si>
  <si>
    <t>031001008001</t>
  </si>
  <si>
    <t>塑料管</t>
  </si>
  <si>
    <t>1.材质:PPR管
2.规格:DE25
3.连接形式:热熔链接
4.压力试验及吹、洗设计要求:水压试验和水冲洗</t>
  </si>
  <si>
    <t>031001008002</t>
  </si>
  <si>
    <t>1.材质:PVC排水管
2.规格:DN50
3.连接形式:胶粘连接</t>
  </si>
  <si>
    <t>030402011001</t>
  </si>
  <si>
    <t>小配电箱</t>
  </si>
  <si>
    <t>1.明装 2.4～6位 32A漏电保护</t>
  </si>
  <si>
    <t>031301002001</t>
  </si>
  <si>
    <t>开孔打洞</t>
  </si>
  <si>
    <t>1.名称:排水管开孔2.规格:φ100  3.部位:排水管穿砖墙开孔4.结构类型:砖墙</t>
  </si>
  <si>
    <t>031301002002</t>
  </si>
  <si>
    <t>1.名称:给水管开孔 2.规格:φ50  3.部位:给水管穿砖墙开孔 4.结构类型:砖墙</t>
  </si>
  <si>
    <t>030412001001</t>
  </si>
  <si>
    <t>DN32PC配管</t>
  </si>
  <si>
    <t>1.材质:PC 2.明装 3.从配电箱接至饮水设备配电盒，每台按2m计</t>
  </si>
  <si>
    <t>030412001002</t>
  </si>
  <si>
    <t>DN20PC配管</t>
  </si>
  <si>
    <t>1.材质:PC 2.明装 3.从配电盒接入饮水设备，每台按3m计</t>
  </si>
  <si>
    <t>030412004001</t>
  </si>
  <si>
    <t>1.名称:BV6  2.配线形式:管内穿线 3.每台按2.5m计</t>
  </si>
  <si>
    <t>030412004002</t>
  </si>
  <si>
    <t>1.名称:BV2.5  2.配线形式:管内穿线  3.每台按3.5m计</t>
  </si>
  <si>
    <t>031002001001</t>
  </si>
  <si>
    <t>不锈钢角阀</t>
  </si>
  <si>
    <t>1.名称:不锈钢角阀 2.规格:DN25 3.每台按1只计</t>
  </si>
  <si>
    <t>031002008001</t>
  </si>
  <si>
    <t>配套软管</t>
  </si>
  <si>
    <t>1.每台按1根计</t>
  </si>
  <si>
    <t>第 2 页  共 2 页</t>
  </si>
  <si>
    <t>031401009010</t>
  </si>
  <si>
    <t>031401011010</t>
  </si>
  <si>
    <t>031401010010</t>
  </si>
  <si>
    <t>031401012010</t>
  </si>
  <si>
    <t>031401021010</t>
  </si>
  <si>
    <t>工程名称：直饮水设备</t>
  </si>
  <si>
    <t xml:space="preserve">        第 1 页  共 2 页</t>
  </si>
  <si>
    <t>02010300003</t>
  </si>
  <si>
    <t xml:space="preserve">石棉橡胶板 δ0.8mm～6mm </t>
  </si>
  <si>
    <t>02130300002</t>
  </si>
  <si>
    <t xml:space="preserve">聚四氟乙烯生料带 宽20mm </t>
  </si>
  <si>
    <t>02191100002</t>
  </si>
  <si>
    <t xml:space="preserve">塑料胀管 Φ6～8 </t>
  </si>
  <si>
    <t>03010300025</t>
  </si>
  <si>
    <t xml:space="preserve">木螺钉 M2mm～4mm×M6mm～65mm </t>
  </si>
  <si>
    <t>03110700008</t>
  </si>
  <si>
    <t xml:space="preserve">铁砂布 </t>
  </si>
  <si>
    <t>03130600008</t>
  </si>
  <si>
    <t xml:space="preserve">合金钢钻头 </t>
  </si>
  <si>
    <t>14030300001</t>
  </si>
  <si>
    <t xml:space="preserve">机油 </t>
  </si>
  <si>
    <t>14311500001</t>
  </si>
  <si>
    <t xml:space="preserve">丙酮 </t>
  </si>
  <si>
    <t>14410000013</t>
  </si>
  <si>
    <t xml:space="preserve">胶粘剂 </t>
  </si>
  <si>
    <t>14410000031</t>
  </si>
  <si>
    <t xml:space="preserve">粘接剂 </t>
  </si>
  <si>
    <t>18010100012</t>
  </si>
  <si>
    <t xml:space="preserve">镀锌玛钢六角内接头 DN25 </t>
  </si>
  <si>
    <t>18030100001</t>
  </si>
  <si>
    <t xml:space="preserve">透气帽(铅丝球) DN50 </t>
  </si>
  <si>
    <t>18030400025</t>
  </si>
  <si>
    <t xml:space="preserve">镀锌活接头 DN25 </t>
  </si>
  <si>
    <t xml:space="preserve">        第 2 页  共 2 页</t>
  </si>
  <si>
    <t>18250700004</t>
  </si>
  <si>
    <t xml:space="preserve">塑料管卡 50 </t>
  </si>
  <si>
    <t>28010300009</t>
  </si>
  <si>
    <t xml:space="preserve">硬铜绞线 TJ-6mm2 </t>
  </si>
  <si>
    <t>34110100002</t>
  </si>
  <si>
    <t>WJJ172567@1</t>
  </si>
  <si>
    <t>塑料给水管 DN25 PPR</t>
  </si>
  <si>
    <t>WJJ172568@1</t>
  </si>
  <si>
    <t>塑料排水管 DN50 PVC</t>
  </si>
  <si>
    <t>WJJ180926@1</t>
  </si>
  <si>
    <t>塑料排水管粘接管件 DN50 PVC</t>
  </si>
  <si>
    <t>WJJ180956@1</t>
  </si>
  <si>
    <t>室内塑料给水管热熔管件 DN25 PPR</t>
  </si>
  <si>
    <t>WJJ182110@1</t>
  </si>
  <si>
    <t xml:space="preserve">配套软管 </t>
  </si>
  <si>
    <t>WJJ190025@1</t>
  </si>
  <si>
    <t>不锈钢角阀 DN25</t>
  </si>
  <si>
    <t xml:space="preserve">BV6 </t>
  </si>
  <si>
    <t>WJJ280304@1</t>
  </si>
  <si>
    <t xml:space="preserve">BV2.5 </t>
  </si>
  <si>
    <t>WJJ290615@1</t>
  </si>
  <si>
    <t xml:space="preserve">DN32PC配管 </t>
  </si>
  <si>
    <t>WJJ290615@2</t>
  </si>
  <si>
    <t xml:space="preserve">DN20PC配管 </t>
  </si>
  <si>
    <t xml:space="preserve">小配电箱 </t>
  </si>
  <si>
    <t>直饮水设备 18L</t>
  </si>
  <si>
    <t>补充设备001@1</t>
  </si>
  <si>
    <t>直饮水设备 30L</t>
  </si>
  <si>
    <t>JX003</t>
  </si>
  <si>
    <t xml:space="preserve">吊装机械(综合) </t>
  </si>
  <si>
    <t>J7-124</t>
  </si>
  <si>
    <t>电锤 520W 小</t>
  </si>
  <si>
    <t>J7-77</t>
  </si>
  <si>
    <t>管子切断套丝机 管径(mm) 159 小</t>
  </si>
  <si>
    <t>J8-32</t>
  </si>
  <si>
    <t>试压泵 压力(MPa) 30 小</t>
  </si>
  <si>
    <t>J9-25</t>
  </si>
  <si>
    <t>热熔对接焊机 直径(mm) 160 小</t>
  </si>
</sst>
</file>

<file path=xl/styles.xml><?xml version="1.0" encoding="utf-8"?>
<styleSheet xmlns="http://schemas.openxmlformats.org/spreadsheetml/2006/main" xmlns:mc="http://schemas.openxmlformats.org/markup-compatibility/2006" xmlns:xr9="http://schemas.microsoft.com/office/spreadsheetml/2016/revision9" mc:Ignorable="xr9">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quot;圆&quot;&quot;整&quot;"/>
    <numFmt numFmtId="177" formatCode="[DBNum2][$RMB]General;[Red][DBNum2][$RMB]General"/>
    <numFmt numFmtId="178" formatCode="[DBNum2][$-804]&quot;厨&quot;&quot;房&quot;&quot;设&quot;&quot;备&quot;&quot;总&quot;&quot;额&quot;&quot;为&quot;&quot;人&quot;&quot;民&quot;&quot;币&quot;&quot;:&quot;General&quot;元&quot;&quot;整&quot;&quot;。&quot;"/>
    <numFmt numFmtId="179" formatCode="#,##0_ "/>
    <numFmt numFmtId="180" formatCode="&quot;￥&quot;#,##0.0;&quot;￥&quot;\-#,##0.0"/>
    <numFmt numFmtId="181" formatCode="0_);[Red]\(0\)"/>
    <numFmt numFmtId="182" formatCode="0.00_ "/>
    <numFmt numFmtId="183" formatCode="0.00_ ;[Red]\-0.00\ "/>
    <numFmt numFmtId="184" formatCode="0_ "/>
    <numFmt numFmtId="185" formatCode="0.0"/>
    <numFmt numFmtId="186" formatCode="\¥#,##0;\¥\-#,##0"/>
    <numFmt numFmtId="187" formatCode="#,##0.00_ "/>
    <numFmt numFmtId="188" formatCode="#,##0.0_ "/>
  </numFmts>
  <fonts count="70">
    <font>
      <sz val="9"/>
      <color theme="1"/>
      <name val="宋体"/>
      <charset val="134"/>
    </font>
    <font>
      <sz val="9"/>
      <color theme="1"/>
      <name val="等线"/>
      <charset val="134"/>
      <scheme val="minor"/>
    </font>
    <font>
      <b/>
      <sz val="18"/>
      <name val="宋体"/>
      <charset val="134"/>
    </font>
    <font>
      <sz val="9"/>
      <name val="宋体"/>
      <charset val="134"/>
    </font>
    <font>
      <sz val="10"/>
      <name val="宋体"/>
      <charset val="134"/>
    </font>
    <font>
      <sz val="18"/>
      <name val="宋体"/>
      <charset val="134"/>
    </font>
    <font>
      <sz val="10"/>
      <color theme="1"/>
      <name val="等线"/>
      <charset val="134"/>
      <scheme val="minor"/>
    </font>
    <font>
      <sz val="10"/>
      <name val="等线"/>
      <charset val="134"/>
      <scheme val="minor"/>
    </font>
    <font>
      <b/>
      <sz val="18"/>
      <color theme="1"/>
      <name val="黑体"/>
      <charset val="134"/>
    </font>
    <font>
      <b/>
      <sz val="10"/>
      <color theme="1"/>
      <name val="宋体"/>
      <charset val="134"/>
    </font>
    <font>
      <sz val="11"/>
      <name val="等线"/>
      <charset val="134"/>
      <scheme val="minor"/>
    </font>
    <font>
      <b/>
      <sz val="18"/>
      <name val="黑体"/>
      <charset val="134"/>
    </font>
    <font>
      <b/>
      <sz val="10"/>
      <name val="宋体"/>
      <charset val="134"/>
    </font>
    <font>
      <sz val="9"/>
      <name val="等线"/>
      <charset val="134"/>
      <scheme val="minor"/>
    </font>
    <font>
      <b/>
      <sz val="9"/>
      <name val="等线"/>
      <charset val="134"/>
      <scheme val="minor"/>
    </font>
    <font>
      <b/>
      <sz val="9"/>
      <name val="宋体"/>
      <charset val="134"/>
    </font>
    <font>
      <sz val="11"/>
      <color theme="1"/>
      <name val="等线"/>
      <charset val="134"/>
      <scheme val="minor"/>
    </font>
    <font>
      <sz val="11"/>
      <color theme="1"/>
      <name val="宋体"/>
      <charset val="134"/>
    </font>
    <font>
      <sz val="10"/>
      <color theme="1"/>
      <name val="宋体"/>
      <charset val="134"/>
    </font>
    <font>
      <b/>
      <sz val="10"/>
      <color theme="1"/>
      <name val="等线"/>
      <charset val="134"/>
      <scheme val="minor"/>
    </font>
    <font>
      <b/>
      <sz val="11"/>
      <color theme="1"/>
      <name val="宋体"/>
      <charset val="134"/>
    </font>
    <font>
      <b/>
      <sz val="10.5"/>
      <name val="宋体"/>
      <charset val="134"/>
    </font>
    <font>
      <b/>
      <sz val="9"/>
      <color theme="1"/>
      <name val="宋体"/>
      <charset val="134"/>
    </font>
    <font>
      <sz val="9"/>
      <color indexed="8"/>
      <name val="宋体"/>
      <charset val="134"/>
    </font>
    <font>
      <sz val="11"/>
      <name val="宋体"/>
      <charset val="134"/>
    </font>
    <font>
      <b/>
      <sz val="12"/>
      <name val="宋体"/>
      <charset val="134"/>
    </font>
    <font>
      <sz val="8"/>
      <name val="宋体"/>
      <charset val="134"/>
    </font>
    <font>
      <sz val="12"/>
      <name val="宋体"/>
      <charset val="134"/>
    </font>
    <font>
      <b/>
      <sz val="16"/>
      <color theme="1"/>
      <name val="宋体"/>
      <charset val="134"/>
    </font>
    <font>
      <sz val="8"/>
      <color theme="1"/>
      <name val="宋体"/>
      <charset val="134"/>
    </font>
    <font>
      <sz val="9"/>
      <color theme="1"/>
      <name val="Times New Roman"/>
      <charset val="134"/>
    </font>
    <font>
      <sz val="12"/>
      <color theme="1"/>
      <name val="宋体"/>
      <charset val="134"/>
    </font>
    <font>
      <sz val="13"/>
      <color theme="1"/>
      <name val="宋体"/>
      <charset val="134"/>
    </font>
    <font>
      <sz val="13"/>
      <color theme="1"/>
      <name val="等线"/>
      <charset val="134"/>
      <scheme val="minor"/>
    </font>
    <font>
      <sz val="14"/>
      <color theme="1"/>
      <name val="宋体"/>
      <charset val="134"/>
    </font>
    <font>
      <b/>
      <sz val="12"/>
      <color theme="1"/>
      <name val="宋体"/>
      <charset val="134"/>
    </font>
    <font>
      <sz val="12"/>
      <color theme="1"/>
      <name val="国标宋体"/>
      <charset val="134"/>
    </font>
    <font>
      <sz val="12"/>
      <color theme="1"/>
      <name val="等线"/>
      <charset val="134"/>
      <scheme val="minor"/>
    </font>
    <font>
      <b/>
      <sz val="12"/>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
      <sz val="10"/>
      <color indexed="8"/>
      <name val="宋体"/>
      <charset val="134"/>
    </font>
    <font>
      <sz val="11"/>
      <color indexed="8"/>
      <name val="Tahoma"/>
      <charset val="134"/>
    </font>
    <font>
      <sz val="10"/>
      <color indexed="8"/>
      <name val="Arial"/>
      <charset val="134"/>
    </font>
    <font>
      <sz val="12"/>
      <name val="Times New Roman"/>
      <charset val="0"/>
    </font>
    <font>
      <sz val="12"/>
      <name val="Times New Roman"/>
      <charset val="134"/>
    </font>
    <font>
      <sz val="10"/>
      <name val="Helv"/>
      <charset val="134"/>
    </font>
    <font>
      <sz val="9"/>
      <name val="Times New Roman"/>
      <charset val="134"/>
    </font>
    <font>
      <vertAlign val="superscript"/>
      <sz val="9"/>
      <color theme="1"/>
      <name val="宋体"/>
      <charset val="134"/>
    </font>
    <font>
      <vertAlign val="superscript"/>
      <sz val="9"/>
      <name val="宋体"/>
      <charset val="134"/>
    </font>
    <font>
      <sz val="10"/>
      <color rgb="FFFF0000"/>
      <name val="宋体"/>
      <charset val="134"/>
    </font>
    <font>
      <vertAlign val="subscript"/>
      <sz val="9"/>
      <color theme="1"/>
      <name val="宋体"/>
      <charset val="134"/>
    </font>
  </fonts>
  <fills count="37">
    <fill>
      <patternFill patternType="none"/>
    </fill>
    <fill>
      <patternFill patternType="gray125"/>
    </fill>
    <fill>
      <patternFill patternType="solid">
        <fgColor indexed="9"/>
        <bgColor indexed="1"/>
      </patternFill>
    </fill>
    <fill>
      <patternFill patternType="solid">
        <fgColor theme="0"/>
        <bgColor indexed="64"/>
      </patternFill>
    </fill>
    <fill>
      <patternFill patternType="solid">
        <fgColor theme="0"/>
        <bgColor indexed="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1"/>
        <bgColor indexed="64"/>
      </patternFill>
    </fill>
  </fills>
  <borders count="37">
    <border>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0">
    <xf numFmtId="0" fontId="0"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6" fillId="5" borderId="29"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30" applyNumberFormat="0" applyFill="0" applyAlignment="0" applyProtection="0">
      <alignment vertical="center"/>
    </xf>
    <xf numFmtId="0" fontId="45" fillId="0" borderId="30" applyNumberFormat="0" applyFill="0" applyAlignment="0" applyProtection="0">
      <alignment vertical="center"/>
    </xf>
    <xf numFmtId="0" fontId="46" fillId="0" borderId="31" applyNumberFormat="0" applyFill="0" applyAlignment="0" applyProtection="0">
      <alignment vertical="center"/>
    </xf>
    <xf numFmtId="0" fontId="46" fillId="0" borderId="0" applyNumberFormat="0" applyFill="0" applyBorder="0" applyAlignment="0" applyProtection="0">
      <alignment vertical="center"/>
    </xf>
    <xf numFmtId="0" fontId="47" fillId="6" borderId="32" applyNumberFormat="0" applyAlignment="0" applyProtection="0">
      <alignment vertical="center"/>
    </xf>
    <xf numFmtId="0" fontId="48" fillId="7" borderId="33" applyNumberFormat="0" applyAlignment="0" applyProtection="0">
      <alignment vertical="center"/>
    </xf>
    <xf numFmtId="0" fontId="49" fillId="7" borderId="32" applyNumberFormat="0" applyAlignment="0" applyProtection="0">
      <alignment vertical="center"/>
    </xf>
    <xf numFmtId="0" fontId="50" fillId="8" borderId="34" applyNumberFormat="0" applyAlignment="0" applyProtection="0">
      <alignment vertical="center"/>
    </xf>
    <xf numFmtId="0" fontId="51" fillId="0" borderId="35" applyNumberFormat="0" applyFill="0" applyAlignment="0" applyProtection="0">
      <alignment vertical="center"/>
    </xf>
    <xf numFmtId="0" fontId="52" fillId="0" borderId="36" applyNumberFormat="0" applyFill="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5" fillId="11" borderId="0" applyNumberFormat="0" applyBorder="0" applyAlignment="0" applyProtection="0">
      <alignment vertical="center"/>
    </xf>
    <xf numFmtId="0" fontId="56" fillId="12"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6" fillId="15" borderId="0" applyNumberFormat="0" applyBorder="0" applyAlignment="0" applyProtection="0">
      <alignment vertical="center"/>
    </xf>
    <xf numFmtId="0" fontId="56"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6" fillId="19" borderId="0" applyNumberFormat="0" applyBorder="0" applyAlignment="0" applyProtection="0">
      <alignment vertical="center"/>
    </xf>
    <xf numFmtId="0" fontId="56" fillId="20" borderId="0" applyNumberFormat="0" applyBorder="0" applyAlignment="0" applyProtection="0">
      <alignment vertical="center"/>
    </xf>
    <xf numFmtId="0" fontId="57" fillId="21" borderId="0" applyNumberFormat="0" applyBorder="0" applyAlignment="0" applyProtection="0">
      <alignment vertical="center"/>
    </xf>
    <xf numFmtId="0" fontId="57" fillId="22" borderId="0" applyNumberFormat="0" applyBorder="0" applyAlignment="0" applyProtection="0">
      <alignment vertical="center"/>
    </xf>
    <xf numFmtId="0" fontId="56" fillId="23" borderId="0" applyNumberFormat="0" applyBorder="0" applyAlignment="0" applyProtection="0">
      <alignment vertical="center"/>
    </xf>
    <xf numFmtId="0" fontId="56"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6" fillId="35" borderId="0" applyNumberFormat="0" applyBorder="0" applyAlignment="0" applyProtection="0">
      <alignment vertical="center"/>
    </xf>
    <xf numFmtId="0" fontId="16" fillId="0" borderId="0">
      <alignment vertical="center"/>
    </xf>
    <xf numFmtId="0" fontId="27" fillId="0" borderId="0"/>
    <xf numFmtId="176" fontId="16" fillId="0" borderId="0">
      <alignment vertical="center"/>
    </xf>
    <xf numFmtId="0" fontId="27" fillId="0" borderId="0">
      <protection locked="0"/>
    </xf>
    <xf numFmtId="0" fontId="27" fillId="0" borderId="0">
      <alignment vertical="center"/>
    </xf>
    <xf numFmtId="0" fontId="58" fillId="0" borderId="0">
      <alignment vertical="center"/>
    </xf>
    <xf numFmtId="0" fontId="59" fillId="0" borderId="0"/>
    <xf numFmtId="0" fontId="60" fillId="36" borderId="0" applyNumberFormat="0" applyBorder="0" applyAlignment="0" applyProtection="0">
      <alignment vertical="center"/>
    </xf>
    <xf numFmtId="0" fontId="37" fillId="0" borderId="0">
      <alignment vertical="center"/>
    </xf>
    <xf numFmtId="0" fontId="27" fillId="0" borderId="0">
      <alignment vertical="center"/>
    </xf>
    <xf numFmtId="0" fontId="61" fillId="0" borderId="0" applyBorder="0"/>
    <xf numFmtId="0" fontId="16" fillId="0" borderId="0">
      <alignment vertical="center"/>
    </xf>
    <xf numFmtId="0" fontId="62" fillId="0" borderId="0"/>
    <xf numFmtId="177" fontId="16" fillId="0" borderId="0">
      <alignment vertical="center"/>
    </xf>
    <xf numFmtId="0" fontId="63" fillId="0" borderId="0"/>
    <xf numFmtId="0" fontId="16" fillId="0" borderId="0">
      <alignment vertical="center"/>
    </xf>
    <xf numFmtId="0" fontId="16" fillId="0" borderId="0" applyBorder="0">
      <alignment vertical="center"/>
    </xf>
    <xf numFmtId="177" fontId="58" fillId="36" borderId="0" applyNumberFormat="0" applyBorder="0" applyAlignment="0" applyProtection="0">
      <alignment vertical="center"/>
    </xf>
    <xf numFmtId="177" fontId="64" fillId="0" borderId="0"/>
    <xf numFmtId="0" fontId="27" fillId="0" borderId="0" applyBorder="0">
      <alignment vertical="center"/>
    </xf>
    <xf numFmtId="0" fontId="16" fillId="0" borderId="0"/>
    <xf numFmtId="0" fontId="16" fillId="0" borderId="0">
      <alignment vertical="center"/>
    </xf>
    <xf numFmtId="0" fontId="27" fillId="0" borderId="0"/>
    <xf numFmtId="0" fontId="27" fillId="0" borderId="0">
      <alignment vertical="center"/>
    </xf>
    <xf numFmtId="0" fontId="58" fillId="0" borderId="0" applyBorder="0">
      <alignment vertical="center"/>
    </xf>
    <xf numFmtId="0" fontId="27" fillId="0" borderId="0">
      <alignment vertical="center"/>
    </xf>
    <xf numFmtId="0" fontId="27" fillId="0" borderId="0">
      <alignment vertical="center"/>
    </xf>
    <xf numFmtId="0" fontId="27" fillId="0" borderId="0"/>
    <xf numFmtId="178" fontId="16" fillId="0" borderId="0">
      <alignment vertical="center"/>
    </xf>
    <xf numFmtId="0" fontId="16" fillId="0" borderId="0" applyBorder="0"/>
    <xf numFmtId="0" fontId="1" fillId="0" borderId="0"/>
  </cellStyleXfs>
  <cellXfs count="437">
    <xf numFmtId="0" fontId="0" fillId="0" borderId="0" xfId="0">
      <alignment vertical="center"/>
    </xf>
    <xf numFmtId="0" fontId="1" fillId="0" borderId="0" xfId="79" applyFont="1" applyFill="1" applyAlignment="1"/>
    <xf numFmtId="0" fontId="2" fillId="2" borderId="0" xfId="79" applyFont="1" applyFill="1" applyAlignment="1">
      <alignment horizontal="center" vertical="center" wrapText="1"/>
    </xf>
    <xf numFmtId="0" fontId="3" fillId="2" borderId="0" xfId="79" applyFont="1" applyFill="1" applyAlignment="1">
      <alignment horizontal="left" vertical="center" wrapText="1"/>
    </xf>
    <xf numFmtId="0" fontId="3" fillId="2" borderId="0" xfId="79" applyFont="1" applyFill="1" applyAlignment="1">
      <alignment horizontal="center" vertical="center" wrapText="1"/>
    </xf>
    <xf numFmtId="0" fontId="3" fillId="2" borderId="0" xfId="79" applyFont="1" applyFill="1" applyAlignment="1">
      <alignment horizontal="right" vertical="center" wrapText="1"/>
    </xf>
    <xf numFmtId="0" fontId="3" fillId="2" borderId="1" xfId="79" applyFont="1" applyFill="1" applyBorder="1" applyAlignment="1">
      <alignment horizontal="center" vertical="center" wrapText="1"/>
    </xf>
    <xf numFmtId="0" fontId="3" fillId="2" borderId="2" xfId="79" applyFont="1" applyFill="1" applyBorder="1" applyAlignment="1">
      <alignment horizontal="center" vertical="center" wrapText="1"/>
    </xf>
    <xf numFmtId="0" fontId="3" fillId="2" borderId="3" xfId="79" applyFont="1" applyFill="1" applyBorder="1" applyAlignment="1">
      <alignment horizontal="center" vertical="center" wrapText="1"/>
    </xf>
    <xf numFmtId="0" fontId="3" fillId="2" borderId="4" xfId="79" applyFont="1" applyFill="1" applyBorder="1" applyAlignment="1">
      <alignment horizontal="center" vertical="center" wrapText="1"/>
    </xf>
    <xf numFmtId="0" fontId="3" fillId="2" borderId="5" xfId="79" applyFont="1" applyFill="1" applyBorder="1" applyAlignment="1">
      <alignment horizontal="center" vertical="center" wrapText="1"/>
    </xf>
    <xf numFmtId="0" fontId="3" fillId="2" borderId="6" xfId="79" applyFont="1" applyFill="1" applyBorder="1" applyAlignment="1">
      <alignment horizontal="center" vertical="center" wrapText="1"/>
    </xf>
    <xf numFmtId="0" fontId="3" fillId="2" borderId="5" xfId="79" applyFont="1" applyFill="1" applyBorder="1" applyAlignment="1">
      <alignment horizontal="left" vertical="center" wrapText="1"/>
    </xf>
    <xf numFmtId="0" fontId="3" fillId="2" borderId="5" xfId="79" applyFont="1" applyFill="1" applyBorder="1" applyAlignment="1">
      <alignment horizontal="right" vertical="center" wrapText="1"/>
    </xf>
    <xf numFmtId="0" fontId="3" fillId="2" borderId="6" xfId="79" applyFont="1" applyFill="1" applyBorder="1" applyAlignment="1">
      <alignment horizontal="left" vertical="center" wrapText="1"/>
    </xf>
    <xf numFmtId="0" fontId="3" fillId="2" borderId="7" xfId="79" applyFont="1" applyFill="1" applyBorder="1" applyAlignment="1">
      <alignment horizontal="center" vertical="center" wrapText="1"/>
    </xf>
    <xf numFmtId="0" fontId="3" fillId="2" borderId="8" xfId="79" applyFont="1" applyFill="1" applyBorder="1" applyAlignment="1">
      <alignment horizontal="center" vertical="center" wrapText="1"/>
    </xf>
    <xf numFmtId="0" fontId="3" fillId="2" borderId="8" xfId="79" applyFont="1" applyFill="1" applyBorder="1" applyAlignment="1">
      <alignment horizontal="right" vertical="center" wrapText="1"/>
    </xf>
    <xf numFmtId="0" fontId="3" fillId="2" borderId="9" xfId="79" applyFont="1" applyFill="1" applyBorder="1" applyAlignment="1">
      <alignment horizontal="left" vertical="center" wrapText="1"/>
    </xf>
    <xf numFmtId="0" fontId="2" fillId="2" borderId="0" xfId="79" applyFont="1" applyFill="1" applyAlignment="1">
      <alignment horizontal="right" vertical="center" wrapText="1"/>
    </xf>
    <xf numFmtId="0" fontId="4" fillId="2" borderId="0" xfId="79" applyFont="1" applyFill="1" applyAlignment="1">
      <alignment horizontal="left" wrapText="1"/>
    </xf>
    <xf numFmtId="0" fontId="4" fillId="2" borderId="0" xfId="79" applyFont="1" applyFill="1" applyAlignment="1">
      <alignment horizontal="right" wrapText="1"/>
    </xf>
    <xf numFmtId="0" fontId="4" fillId="2" borderId="1" xfId="79" applyFont="1" applyFill="1" applyBorder="1" applyAlignment="1">
      <alignment horizontal="center" vertical="center" wrapText="1"/>
    </xf>
    <xf numFmtId="0" fontId="4" fillId="2" borderId="2" xfId="79" applyFont="1" applyFill="1" applyBorder="1" applyAlignment="1">
      <alignment horizontal="center" vertical="center" wrapText="1"/>
    </xf>
    <xf numFmtId="0" fontId="4" fillId="2" borderId="3" xfId="79" applyFont="1" applyFill="1" applyBorder="1" applyAlignment="1">
      <alignment horizontal="center" vertical="center" wrapText="1"/>
    </xf>
    <xf numFmtId="0" fontId="4" fillId="2" borderId="4" xfId="79" applyFont="1" applyFill="1" applyBorder="1" applyAlignment="1">
      <alignment horizontal="center" vertical="center" wrapText="1"/>
    </xf>
    <xf numFmtId="0" fontId="4" fillId="2" borderId="5" xfId="79" applyFont="1" applyFill="1" applyBorder="1" applyAlignment="1">
      <alignment horizontal="left" vertical="center" wrapText="1"/>
    </xf>
    <xf numFmtId="0" fontId="4" fillId="2" borderId="5" xfId="79" applyFont="1" applyFill="1" applyBorder="1" applyAlignment="1">
      <alignment horizontal="right" vertical="center" wrapText="1"/>
    </xf>
    <xf numFmtId="0" fontId="4" fillId="2" borderId="6" xfId="79" applyFont="1" applyFill="1" applyBorder="1" applyAlignment="1">
      <alignment horizontal="left" vertical="center" wrapText="1"/>
    </xf>
    <xf numFmtId="0" fontId="4" fillId="2" borderId="7" xfId="79" applyFont="1" applyFill="1" applyBorder="1" applyAlignment="1">
      <alignment horizontal="center" vertical="center" wrapText="1"/>
    </xf>
    <xf numFmtId="0" fontId="4" fillId="2" borderId="8" xfId="79" applyFont="1" applyFill="1" applyBorder="1" applyAlignment="1">
      <alignment horizontal="center" vertical="center" wrapText="1"/>
    </xf>
    <xf numFmtId="0" fontId="4" fillId="2" borderId="8" xfId="79" applyFont="1" applyFill="1" applyBorder="1" applyAlignment="1">
      <alignment horizontal="right" vertical="center" wrapText="1"/>
    </xf>
    <xf numFmtId="0" fontId="4" fillId="2" borderId="9" xfId="79" applyFont="1" applyFill="1" applyBorder="1" applyAlignment="1">
      <alignment horizontal="center" vertical="center" wrapText="1"/>
    </xf>
    <xf numFmtId="0" fontId="5" fillId="2" borderId="0" xfId="79" applyFont="1" applyFill="1" applyAlignment="1">
      <alignment horizontal="left" vertical="center" wrapText="1"/>
    </xf>
    <xf numFmtId="0" fontId="3" fillId="2" borderId="0" xfId="79" applyFont="1" applyFill="1" applyAlignment="1">
      <alignment wrapText="1"/>
    </xf>
    <xf numFmtId="0" fontId="3" fillId="2" borderId="0" xfId="79" applyFont="1" applyFill="1" applyAlignment="1">
      <alignment horizontal="right" wrapText="1"/>
    </xf>
    <xf numFmtId="0" fontId="3" fillId="2" borderId="9" xfId="79" applyFont="1" applyFill="1" applyBorder="1" applyAlignment="1">
      <alignment horizontal="center" vertical="center" wrapText="1"/>
    </xf>
    <xf numFmtId="0" fontId="3" fillId="2" borderId="0" xfId="79" applyFont="1" applyFill="1" applyAlignment="1">
      <alignment vertical="top" wrapText="1"/>
    </xf>
    <xf numFmtId="0" fontId="1" fillId="3" borderId="0" xfId="79" applyFont="1" applyFill="1" applyAlignment="1"/>
    <xf numFmtId="0" fontId="4" fillId="2" borderId="5" xfId="79" applyFont="1" applyFill="1" applyBorder="1" applyAlignment="1">
      <alignment horizontal="center" vertical="center" wrapText="1"/>
    </xf>
    <xf numFmtId="0" fontId="4" fillId="2" borderId="6" xfId="79" applyFont="1" applyFill="1" applyBorder="1" applyAlignment="1">
      <alignment horizontal="center" vertical="center" wrapText="1"/>
    </xf>
    <xf numFmtId="0" fontId="4" fillId="4" borderId="4" xfId="79" applyFont="1" applyFill="1" applyBorder="1" applyAlignment="1">
      <alignment horizontal="center" vertical="center" wrapText="1"/>
    </xf>
    <xf numFmtId="0" fontId="4" fillId="4" borderId="5" xfId="79" applyFont="1" applyFill="1" applyBorder="1" applyAlignment="1">
      <alignment horizontal="left" vertical="center" wrapText="1"/>
    </xf>
    <xf numFmtId="0" fontId="4" fillId="4" borderId="5" xfId="79" applyFont="1" applyFill="1" applyBorder="1" applyAlignment="1">
      <alignment horizontal="center" vertical="center" wrapText="1"/>
    </xf>
    <xf numFmtId="0" fontId="4" fillId="4" borderId="5" xfId="79" applyFont="1" applyFill="1" applyBorder="1" applyAlignment="1">
      <alignment horizontal="right" vertical="center" wrapText="1"/>
    </xf>
    <xf numFmtId="0" fontId="3" fillId="4" borderId="5" xfId="79" applyFont="1" applyFill="1" applyBorder="1" applyAlignment="1">
      <alignment horizontal="right" vertical="center" wrapText="1"/>
    </xf>
    <xf numFmtId="0" fontId="3" fillId="4" borderId="6" xfId="79" applyFont="1" applyFill="1" applyBorder="1" applyAlignment="1">
      <alignment horizontal="right" vertical="center" wrapText="1"/>
    </xf>
    <xf numFmtId="0" fontId="3" fillId="2" borderId="6" xfId="79" applyFont="1" applyFill="1" applyBorder="1" applyAlignment="1">
      <alignment horizontal="right" vertical="center" wrapText="1"/>
    </xf>
    <xf numFmtId="0" fontId="3" fillId="2" borderId="9" xfId="79" applyFont="1" applyFill="1" applyBorder="1" applyAlignment="1">
      <alignment horizontal="right" vertical="center" wrapText="1"/>
    </xf>
    <xf numFmtId="0" fontId="3" fillId="2" borderId="0" xfId="79" applyFont="1" applyFill="1" applyAlignment="1">
      <alignment horizontal="left" vertical="top" wrapText="1"/>
    </xf>
    <xf numFmtId="0" fontId="3" fillId="2" borderId="10" xfId="79" applyFont="1" applyFill="1" applyBorder="1" applyAlignment="1">
      <alignment horizontal="center" vertical="center" wrapText="1"/>
    </xf>
    <xf numFmtId="0" fontId="3" fillId="2" borderId="11" xfId="79" applyFont="1" applyFill="1" applyBorder="1" applyAlignment="1">
      <alignment horizontal="center" vertical="center" wrapText="1"/>
    </xf>
    <xf numFmtId="0" fontId="3" fillId="2" borderId="12" xfId="79" applyFont="1" applyFill="1" applyBorder="1" applyAlignment="1">
      <alignment horizontal="right" vertical="center" wrapText="1"/>
    </xf>
    <xf numFmtId="0" fontId="3" fillId="2" borderId="0" xfId="79" applyFont="1" applyFill="1" applyAlignment="1">
      <alignment vertical="center" wrapText="1"/>
    </xf>
    <xf numFmtId="0" fontId="4" fillId="2" borderId="6" xfId="79" applyFont="1" applyFill="1" applyBorder="1" applyAlignment="1">
      <alignment horizontal="right" vertical="center" wrapText="1"/>
    </xf>
    <xf numFmtId="0" fontId="1" fillId="0" borderId="0" xfId="79"/>
    <xf numFmtId="0" fontId="0" fillId="0" borderId="0" xfId="0"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0" fillId="0" borderId="0" xfId="0" applyAlignment="1">
      <alignment horizontal="center" vertical="center" wrapText="1"/>
    </xf>
    <xf numFmtId="0" fontId="8" fillId="0" borderId="13" xfId="0" applyFont="1" applyBorder="1" applyAlignment="1">
      <alignment horizontal="center" vertical="center"/>
    </xf>
    <xf numFmtId="0" fontId="8" fillId="0" borderId="13" xfId="0" applyFont="1" applyBorder="1" applyAlignment="1">
      <alignment horizontal="center" vertical="center" wrapText="1"/>
    </xf>
    <xf numFmtId="0" fontId="9" fillId="0" borderId="13" xfId="0" applyFont="1" applyFill="1" applyBorder="1" applyAlignment="1">
      <alignment horizontal="center" vertical="center"/>
    </xf>
    <xf numFmtId="0" fontId="9" fillId="0" borderId="13"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13" xfId="0" applyFont="1" applyFill="1" applyBorder="1" applyAlignment="1">
      <alignment horizontal="center" vertical="center" wrapText="1"/>
    </xf>
    <xf numFmtId="0" fontId="0" fillId="0" borderId="13" xfId="0" applyFont="1" applyBorder="1" applyAlignment="1">
      <alignment horizontal="center" vertical="center"/>
    </xf>
    <xf numFmtId="0" fontId="0" fillId="0" borderId="13" xfId="0" applyFont="1" applyBorder="1" applyAlignment="1">
      <alignment horizontal="center" vertical="center" wrapText="1"/>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0" fontId="7" fillId="0" borderId="0" xfId="0" applyFont="1">
      <alignment vertical="center"/>
    </xf>
    <xf numFmtId="0" fontId="10" fillId="0" borderId="0" xfId="0" applyFont="1">
      <alignment vertical="center"/>
    </xf>
    <xf numFmtId="0" fontId="10"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179" fontId="11" fillId="0" borderId="0" xfId="0" applyNumberFormat="1" applyFont="1" applyFill="1" applyAlignment="1">
      <alignment horizontal="center" vertical="center"/>
    </xf>
    <xf numFmtId="0" fontId="4" fillId="0" borderId="0" xfId="0" applyFont="1" applyFill="1" applyAlignment="1">
      <alignment horizontal="right" vertical="center" wrapText="1"/>
    </xf>
    <xf numFmtId="0" fontId="4" fillId="0" borderId="0" xfId="0" applyFont="1" applyFill="1" applyAlignment="1">
      <alignment horizontal="right" vertical="center"/>
    </xf>
    <xf numFmtId="179" fontId="4" fillId="0" borderId="0" xfId="0" applyNumberFormat="1" applyFont="1" applyFill="1" applyAlignment="1">
      <alignment horizontal="right" vertical="center"/>
    </xf>
    <xf numFmtId="0" fontId="4" fillId="0" borderId="13"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3" xfId="0" applyFont="1" applyFill="1" applyBorder="1" applyAlignment="1">
      <alignment horizontal="center" vertical="center"/>
    </xf>
    <xf numFmtId="179" fontId="12" fillId="0" borderId="13" xfId="0" applyNumberFormat="1"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13" xfId="0" applyFont="1" applyFill="1" applyBorder="1" applyAlignment="1">
      <alignment horizontal="center" vertical="center"/>
    </xf>
    <xf numFmtId="179" fontId="3" fillId="0" borderId="13" xfId="0" applyNumberFormat="1" applyFont="1" applyFill="1" applyBorder="1" applyAlignment="1">
      <alignment horizontal="center" vertical="center"/>
    </xf>
    <xf numFmtId="0" fontId="13" fillId="0" borderId="13" xfId="0" applyFont="1" applyFill="1" applyBorder="1" applyAlignment="1">
      <alignment horizontal="center" vertical="center" wrapText="1"/>
    </xf>
    <xf numFmtId="0" fontId="13" fillId="0" borderId="13" xfId="0" applyFont="1" applyFill="1" applyBorder="1" applyAlignment="1">
      <alignment horizontal="center" vertical="center"/>
    </xf>
    <xf numFmtId="0" fontId="13" fillId="3" borderId="1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3" xfId="0" applyFont="1" applyFill="1" applyBorder="1" applyAlignment="1">
      <alignment horizontal="center" vertical="center"/>
    </xf>
    <xf numFmtId="0" fontId="13" fillId="0" borderId="13" xfId="0" applyFont="1" applyBorder="1" applyAlignment="1">
      <alignment horizontal="center" vertical="center"/>
    </xf>
    <xf numFmtId="179" fontId="14" fillId="0" borderId="13" xfId="0" applyNumberFormat="1" applyFont="1" applyFill="1" applyBorder="1" applyAlignment="1">
      <alignment horizontal="center" vertical="center"/>
    </xf>
    <xf numFmtId="0" fontId="7" fillId="3" borderId="0" xfId="0" applyFont="1" applyFill="1" applyAlignment="1">
      <alignment horizontal="center" vertical="center"/>
    </xf>
    <xf numFmtId="0" fontId="10" fillId="3" borderId="0" xfId="0" applyFont="1" applyFill="1">
      <alignment vertical="center"/>
    </xf>
    <xf numFmtId="0" fontId="10" fillId="3" borderId="0" xfId="0" applyFont="1" applyFill="1" applyAlignment="1">
      <alignment vertical="center"/>
    </xf>
    <xf numFmtId="0" fontId="10" fillId="3" borderId="0" xfId="0" applyFont="1" applyFill="1" applyAlignment="1">
      <alignment vertical="center" wrapText="1"/>
    </xf>
    <xf numFmtId="0" fontId="11" fillId="3" borderId="13" xfId="0" applyFont="1" applyFill="1" applyBorder="1" applyAlignment="1">
      <alignment horizontal="center" vertical="center" wrapText="1"/>
    </xf>
    <xf numFmtId="0" fontId="11" fillId="3" borderId="13" xfId="0" applyFont="1" applyFill="1" applyBorder="1" applyAlignment="1">
      <alignment horizontal="center" vertical="center"/>
    </xf>
    <xf numFmtId="179" fontId="11" fillId="3" borderId="13" xfId="0" applyNumberFormat="1" applyFont="1" applyFill="1" applyBorder="1" applyAlignment="1">
      <alignment horizontal="center" vertical="center"/>
    </xf>
    <xf numFmtId="0" fontId="12" fillId="3" borderId="13" xfId="0" applyFont="1" applyFill="1" applyBorder="1" applyAlignment="1">
      <alignment horizontal="center" vertical="center" wrapText="1"/>
    </xf>
    <xf numFmtId="0" fontId="12" fillId="3" borderId="13" xfId="0" applyFont="1" applyFill="1" applyBorder="1" applyAlignment="1">
      <alignment horizontal="center" vertical="center"/>
    </xf>
    <xf numFmtId="179" fontId="12" fillId="3" borderId="13" xfId="0" applyNumberFormat="1" applyFont="1" applyFill="1" applyBorder="1" applyAlignment="1">
      <alignment horizontal="center" vertical="center"/>
    </xf>
    <xf numFmtId="0" fontId="3" fillId="3" borderId="13" xfId="0" applyFont="1" applyFill="1" applyBorder="1" applyAlignment="1">
      <alignment horizontal="center" vertical="center" wrapText="1"/>
    </xf>
    <xf numFmtId="0" fontId="3" fillId="3" borderId="13" xfId="0" applyFont="1" applyFill="1" applyBorder="1" applyAlignment="1">
      <alignment horizontal="center" vertical="center"/>
    </xf>
    <xf numFmtId="0" fontId="15" fillId="3" borderId="13" xfId="0" applyFont="1" applyFill="1" applyBorder="1" applyAlignment="1">
      <alignment horizontal="center" vertical="center"/>
    </xf>
    <xf numFmtId="0" fontId="7" fillId="3" borderId="0" xfId="0" applyFont="1" applyFill="1" applyAlignment="1">
      <alignment horizontal="center" vertical="center" wrapText="1"/>
    </xf>
    <xf numFmtId="0" fontId="16" fillId="0" borderId="0" xfId="0" applyFont="1">
      <alignment vertical="center"/>
    </xf>
    <xf numFmtId="0" fontId="6" fillId="0" borderId="0" xfId="0" applyFont="1">
      <alignment vertical="center"/>
    </xf>
    <xf numFmtId="179" fontId="0" fillId="0" borderId="0" xfId="0" applyNumberFormat="1" applyFill="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179" fontId="8" fillId="0" borderId="0" xfId="0" applyNumberFormat="1" applyFont="1" applyFill="1" applyAlignment="1">
      <alignment horizontal="center" vertical="center"/>
    </xf>
    <xf numFmtId="0" fontId="17" fillId="0" borderId="0" xfId="0" applyFont="1" applyFill="1" applyAlignment="1">
      <alignment horizontal="right" vertical="center" wrapText="1"/>
    </xf>
    <xf numFmtId="0" fontId="17" fillId="0" borderId="0" xfId="0" applyFont="1" applyFill="1" applyAlignment="1">
      <alignment horizontal="right" vertical="center"/>
    </xf>
    <xf numFmtId="179" fontId="17" fillId="0" borderId="0" xfId="0" applyNumberFormat="1" applyFont="1" applyFill="1" applyAlignment="1">
      <alignment horizontal="right" vertical="center"/>
    </xf>
    <xf numFmtId="0" fontId="18" fillId="0" borderId="13" xfId="0" applyFont="1" applyFill="1" applyBorder="1" applyAlignment="1">
      <alignment horizontal="center" vertical="center" wrapText="1"/>
    </xf>
    <xf numFmtId="179" fontId="9" fillId="0" borderId="13" xfId="0" applyNumberFormat="1" applyFont="1" applyFill="1" applyBorder="1" applyAlignment="1">
      <alignment horizontal="center" vertical="center"/>
    </xf>
    <xf numFmtId="0" fontId="18" fillId="0" borderId="13" xfId="0" applyFont="1" applyFill="1" applyBorder="1" applyAlignment="1">
      <alignment horizontal="center" vertical="center"/>
    </xf>
    <xf numFmtId="179" fontId="6" fillId="0" borderId="13" xfId="0" applyNumberFormat="1" applyFont="1" applyFill="1" applyBorder="1" applyAlignment="1">
      <alignment horizontal="center" vertical="center"/>
    </xf>
    <xf numFmtId="0" fontId="18" fillId="0" borderId="13" xfId="0" applyFont="1" applyFill="1" applyBorder="1" applyAlignment="1">
      <alignment horizontal="left" vertical="center" wrapText="1"/>
    </xf>
    <xf numFmtId="0" fontId="6" fillId="0" borderId="13" xfId="0" applyFont="1" applyFill="1" applyBorder="1" applyAlignment="1">
      <alignment horizontal="center" vertical="center" wrapText="1"/>
    </xf>
    <xf numFmtId="0" fontId="19" fillId="0" borderId="13" xfId="0" applyFont="1" applyFill="1" applyBorder="1" applyAlignment="1">
      <alignment horizontal="center" vertical="center"/>
    </xf>
    <xf numFmtId="179" fontId="19" fillId="0" borderId="13" xfId="0" applyNumberFormat="1" applyFont="1" applyFill="1" applyBorder="1" applyAlignment="1">
      <alignment horizontal="center" vertical="center"/>
    </xf>
    <xf numFmtId="0" fontId="6" fillId="0" borderId="13" xfId="0" applyFont="1" applyFill="1" applyBorder="1" applyAlignment="1">
      <alignment horizontal="center" vertical="center"/>
    </xf>
    <xf numFmtId="0" fontId="20" fillId="0" borderId="14" xfId="0" applyFont="1" applyBorder="1" applyAlignment="1">
      <alignment horizontal="center" vertical="center"/>
    </xf>
    <xf numFmtId="0" fontId="21" fillId="0" borderId="15" xfId="0" applyFont="1" applyFill="1" applyBorder="1" applyAlignment="1" applyProtection="1">
      <alignment horizontal="center" vertical="center" wrapText="1"/>
      <protection locked="0"/>
    </xf>
    <xf numFmtId="0" fontId="21" fillId="0" borderId="15" xfId="0" applyFont="1" applyFill="1" applyBorder="1" applyAlignment="1">
      <alignment horizontal="center" vertical="center" wrapText="1"/>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0" fillId="0" borderId="17" xfId="0" applyFont="1" applyBorder="1" applyAlignment="1">
      <alignment horizontal="center" vertical="center" wrapText="1"/>
    </xf>
    <xf numFmtId="0" fontId="3" fillId="0" borderId="13" xfId="0" applyFont="1" applyFill="1" applyBorder="1" applyAlignment="1">
      <alignment horizontal="left" vertical="center" wrapText="1"/>
    </xf>
    <xf numFmtId="180" fontId="3" fillId="0" borderId="13" xfId="0" applyNumberFormat="1" applyFont="1" applyFill="1" applyBorder="1" applyAlignment="1">
      <alignment horizontal="center" vertical="center" wrapText="1"/>
    </xf>
    <xf numFmtId="180" fontId="3" fillId="0" borderId="18" xfId="0" applyNumberFormat="1" applyFont="1" applyFill="1" applyBorder="1" applyAlignment="1">
      <alignment horizontal="center" vertical="center" wrapText="1"/>
    </xf>
    <xf numFmtId="0" fontId="3" fillId="0" borderId="13" xfId="0" applyFont="1" applyFill="1" applyBorder="1" applyAlignment="1">
      <alignment horizontal="left" vertical="top" wrapText="1"/>
    </xf>
    <xf numFmtId="0" fontId="0" fillId="0" borderId="19" xfId="0" applyFont="1" applyBorder="1">
      <alignment vertical="center"/>
    </xf>
    <xf numFmtId="0" fontId="0" fillId="0" borderId="20" xfId="0" applyFont="1" applyBorder="1">
      <alignment vertical="center"/>
    </xf>
    <xf numFmtId="0" fontId="15" fillId="0" borderId="20" xfId="0" applyFont="1" applyBorder="1">
      <alignment vertical="center"/>
    </xf>
    <xf numFmtId="180" fontId="15" fillId="0" borderId="21" xfId="0"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179" fontId="8" fillId="0" borderId="0" xfId="0" applyNumberFormat="1" applyFont="1" applyFill="1" applyBorder="1" applyAlignment="1">
      <alignment horizontal="center" vertical="center"/>
    </xf>
    <xf numFmtId="0" fontId="18" fillId="0" borderId="0" xfId="0" applyFont="1" applyFill="1" applyBorder="1" applyAlignment="1">
      <alignment horizontal="right" vertical="center" wrapText="1"/>
    </xf>
    <xf numFmtId="0" fontId="18" fillId="0" borderId="0" xfId="0" applyFont="1" applyFill="1" applyBorder="1" applyAlignment="1">
      <alignment horizontal="right" vertical="center"/>
    </xf>
    <xf numFmtId="179" fontId="18" fillId="0" borderId="0" xfId="0" applyNumberFormat="1" applyFont="1" applyFill="1" applyBorder="1" applyAlignment="1">
      <alignment horizontal="right" vertical="center"/>
    </xf>
    <xf numFmtId="0" fontId="6" fillId="0" borderId="13"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22" fillId="0" borderId="13" xfId="0" applyFont="1" applyBorder="1" applyAlignment="1">
      <alignment horizontal="center" vertical="center"/>
    </xf>
    <xf numFmtId="0" fontId="0" fillId="0" borderId="0" xfId="0" applyFill="1" applyAlignment="1">
      <alignment horizontal="center" vertical="center"/>
    </xf>
    <xf numFmtId="0" fontId="6" fillId="0" borderId="0" xfId="0" applyFont="1" applyFill="1">
      <alignment vertical="center"/>
    </xf>
    <xf numFmtId="0" fontId="0" fillId="0" borderId="0" xfId="0" applyFill="1" applyAlignment="1">
      <alignment horizontal="left"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3" fillId="0" borderId="13" xfId="77" applyNumberFormat="1" applyFont="1" applyFill="1" applyBorder="1" applyAlignment="1">
      <alignment horizontal="center" vertical="center"/>
    </xf>
    <xf numFmtId="3" fontId="3" fillId="0" borderId="13" xfId="58" applyNumberFormat="1" applyFont="1" applyFill="1" applyBorder="1" applyAlignment="1">
      <alignment horizontal="center" vertical="center" wrapText="1"/>
    </xf>
    <xf numFmtId="0" fontId="3" fillId="0" borderId="13" xfId="77" applyNumberFormat="1" applyFont="1" applyFill="1" applyBorder="1" applyAlignment="1">
      <alignment horizontal="center" vertical="center" wrapText="1"/>
    </xf>
    <xf numFmtId="0" fontId="3" fillId="0" borderId="13" xfId="77" applyNumberFormat="1" applyFont="1" applyFill="1" applyBorder="1" applyAlignment="1">
      <alignment horizontal="left" vertical="center" wrapText="1"/>
    </xf>
    <xf numFmtId="181" fontId="3" fillId="0" borderId="13" xfId="58" applyNumberFormat="1" applyFont="1" applyFill="1" applyBorder="1" applyAlignment="1">
      <alignment horizontal="center" vertical="center" wrapText="1"/>
    </xf>
    <xf numFmtId="0" fontId="23" fillId="0" borderId="13" xfId="77" applyNumberFormat="1" applyFont="1" applyFill="1" applyBorder="1" applyAlignment="1">
      <alignment horizontal="center" vertical="center" wrapText="1"/>
    </xf>
    <xf numFmtId="179" fontId="23" fillId="0" borderId="13" xfId="77" applyNumberFormat="1" applyFont="1" applyFill="1" applyBorder="1" applyAlignment="1" applyProtection="1">
      <alignment horizontal="center" vertical="center"/>
      <protection locked="0"/>
    </xf>
    <xf numFmtId="182" fontId="3" fillId="0" borderId="13" xfId="58" applyNumberFormat="1" applyFont="1" applyFill="1" applyBorder="1" applyAlignment="1">
      <alignment horizontal="center" vertical="center" wrapText="1"/>
    </xf>
    <xf numFmtId="0" fontId="17" fillId="0" borderId="13" xfId="0" applyFont="1" applyFill="1" applyBorder="1" applyAlignment="1">
      <alignment horizontal="center" vertical="center"/>
    </xf>
    <xf numFmtId="0" fontId="17" fillId="0" borderId="22" xfId="0" applyFont="1" applyFill="1" applyBorder="1" applyAlignment="1">
      <alignment vertical="center"/>
    </xf>
    <xf numFmtId="0" fontId="22" fillId="0" borderId="13" xfId="0" applyFont="1" applyFill="1" applyBorder="1" applyAlignment="1">
      <alignment horizontal="center" vertical="center"/>
    </xf>
    <xf numFmtId="0" fontId="0" fillId="0" borderId="24" xfId="0" applyFill="1" applyBorder="1" applyAlignment="1">
      <alignment vertical="center"/>
    </xf>
    <xf numFmtId="0" fontId="10" fillId="3" borderId="0" xfId="0" applyFont="1" applyFill="1" applyAlignment="1">
      <alignment horizontal="center" vertical="center"/>
    </xf>
    <xf numFmtId="0" fontId="0" fillId="3" borderId="0" xfId="0" applyFill="1">
      <alignment vertical="center"/>
    </xf>
    <xf numFmtId="0" fontId="13" fillId="3" borderId="0" xfId="0" applyFont="1" applyFill="1" applyAlignment="1">
      <alignment horizontal="center" vertical="center"/>
    </xf>
    <xf numFmtId="0" fontId="13" fillId="3" borderId="0" xfId="0" applyFont="1" applyFill="1">
      <alignment vertical="center"/>
    </xf>
    <xf numFmtId="0" fontId="10" fillId="3" borderId="0" xfId="0" applyFont="1" applyFill="1" applyAlignment="1">
      <alignment horizontal="left" vertical="center"/>
    </xf>
    <xf numFmtId="0" fontId="11" fillId="3" borderId="0" xfId="0" applyFont="1" applyFill="1" applyAlignment="1">
      <alignment horizontal="center" vertical="center"/>
    </xf>
    <xf numFmtId="182" fontId="12" fillId="3" borderId="13" xfId="0" applyNumberFormat="1" applyFont="1" applyFill="1" applyBorder="1" applyAlignment="1">
      <alignment horizontal="center" vertical="center" wrapText="1"/>
    </xf>
    <xf numFmtId="3" fontId="15" fillId="3" borderId="13" xfId="50" applyNumberFormat="1" applyFont="1" applyFill="1" applyBorder="1" applyAlignment="1" applyProtection="1">
      <alignment horizontal="center" vertical="center"/>
      <protection locked="0"/>
    </xf>
    <xf numFmtId="49" fontId="3" fillId="3" borderId="13" xfId="0" applyNumberFormat="1" applyFont="1" applyFill="1" applyBorder="1" applyAlignment="1">
      <alignment horizontal="center" vertical="center" wrapText="1"/>
    </xf>
    <xf numFmtId="49" fontId="3" fillId="3" borderId="13" xfId="0" applyNumberFormat="1" applyFont="1" applyFill="1" applyBorder="1" applyAlignment="1">
      <alignment horizontal="center" vertical="center"/>
    </xf>
    <xf numFmtId="0" fontId="13" fillId="3" borderId="13" xfId="0" applyFont="1" applyFill="1" applyBorder="1" applyAlignment="1">
      <alignment horizontal="left" vertical="center" wrapText="1"/>
    </xf>
    <xf numFmtId="0" fontId="3" fillId="3" borderId="13" xfId="0" applyNumberFormat="1" applyFont="1" applyFill="1" applyBorder="1" applyAlignment="1">
      <alignment horizontal="center" vertical="center" wrapText="1"/>
    </xf>
    <xf numFmtId="182" fontId="3" fillId="3" borderId="13" xfId="0" applyNumberFormat="1" applyFont="1" applyFill="1" applyBorder="1" applyAlignment="1">
      <alignment horizontal="center" vertical="center" wrapText="1"/>
    </xf>
    <xf numFmtId="0" fontId="3" fillId="3" borderId="13" xfId="0" applyFont="1" applyFill="1" applyBorder="1" applyAlignment="1" applyProtection="1">
      <alignment horizontal="center" vertical="center"/>
      <protection locked="0"/>
    </xf>
    <xf numFmtId="0" fontId="15" fillId="3" borderId="13" xfId="0" applyFont="1" applyFill="1" applyBorder="1" applyAlignment="1" applyProtection="1">
      <alignment horizontal="center" vertical="center"/>
      <protection locked="0"/>
    </xf>
    <xf numFmtId="0" fontId="13" fillId="3" borderId="13" xfId="0" applyFont="1" applyFill="1" applyBorder="1" applyAlignment="1">
      <alignment horizontal="center" vertical="center"/>
    </xf>
    <xf numFmtId="0" fontId="3" fillId="3" borderId="13" xfId="0" applyFont="1" applyFill="1" applyBorder="1" applyAlignment="1">
      <alignment horizontal="left" vertical="center" wrapText="1"/>
    </xf>
    <xf numFmtId="0" fontId="3" fillId="3" borderId="13" xfId="0"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0" fontId="13" fillId="3" borderId="13" xfId="0" applyFont="1" applyFill="1" applyBorder="1">
      <alignment vertical="center"/>
    </xf>
    <xf numFmtId="0" fontId="13" fillId="3" borderId="13" xfId="0" applyFont="1" applyFill="1" applyBorder="1" applyAlignment="1">
      <alignment horizontal="left" vertical="center"/>
    </xf>
    <xf numFmtId="0" fontId="13" fillId="3" borderId="13" xfId="0" applyNumberFormat="1" applyFont="1" applyFill="1" applyBorder="1" applyAlignment="1">
      <alignment horizontal="center" vertical="center"/>
    </xf>
    <xf numFmtId="0" fontId="14" fillId="3" borderId="13" xfId="0" applyFont="1" applyFill="1" applyBorder="1" applyAlignment="1">
      <alignment horizontal="center" vertical="center"/>
    </xf>
    <xf numFmtId="0" fontId="3" fillId="3" borderId="13" xfId="0" applyNumberFormat="1" applyFont="1" applyFill="1" applyBorder="1" applyAlignment="1">
      <alignment horizontal="center" vertical="center"/>
    </xf>
    <xf numFmtId="0" fontId="0" fillId="3" borderId="0" xfId="0" applyFont="1" applyFill="1">
      <alignment vertical="center"/>
    </xf>
    <xf numFmtId="182" fontId="0" fillId="3" borderId="0" xfId="0" applyNumberFormat="1" applyFont="1" applyFill="1">
      <alignment vertical="center"/>
    </xf>
    <xf numFmtId="182" fontId="3" fillId="3" borderId="13" xfId="0" applyNumberFormat="1" applyFont="1" applyFill="1" applyBorder="1" applyAlignment="1" applyProtection="1">
      <alignment horizontal="center" vertical="center"/>
      <protection locked="0"/>
    </xf>
    <xf numFmtId="0" fontId="3" fillId="3" borderId="13" xfId="0" applyFont="1" applyFill="1" applyBorder="1">
      <alignment vertical="center"/>
    </xf>
    <xf numFmtId="0" fontId="3" fillId="3" borderId="13" xfId="0" applyFont="1" applyFill="1" applyBorder="1" applyAlignment="1">
      <alignment horizontal="left" vertical="center"/>
    </xf>
    <xf numFmtId="182" fontId="15" fillId="3" borderId="13" xfId="0" applyNumberFormat="1" applyFont="1" applyFill="1" applyBorder="1" applyAlignment="1">
      <alignment horizontal="center" vertical="center"/>
    </xf>
    <xf numFmtId="0" fontId="24" fillId="3" borderId="0" xfId="0" applyFont="1" applyFill="1">
      <alignment vertical="center"/>
    </xf>
    <xf numFmtId="0" fontId="15" fillId="3" borderId="0" xfId="0" applyFont="1" applyFill="1">
      <alignment vertical="center"/>
    </xf>
    <xf numFmtId="0" fontId="3" fillId="3" borderId="0" xfId="0" applyFont="1" applyFill="1">
      <alignment vertical="center"/>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182" fontId="24" fillId="3" borderId="0" xfId="0" applyNumberFormat="1" applyFont="1" applyFill="1" applyAlignment="1">
      <alignment horizontal="center" vertical="center"/>
    </xf>
    <xf numFmtId="182" fontId="11" fillId="3" borderId="0" xfId="0" applyNumberFormat="1" applyFont="1" applyFill="1" applyAlignment="1">
      <alignment horizontal="center" vertical="center"/>
    </xf>
    <xf numFmtId="0" fontId="25" fillId="3" borderId="13" xfId="0" applyFont="1" applyFill="1" applyBorder="1" applyAlignment="1">
      <alignment horizontal="center" vertical="center"/>
    </xf>
    <xf numFmtId="0" fontId="25" fillId="3" borderId="13" xfId="0" applyFont="1" applyFill="1" applyBorder="1" applyAlignment="1">
      <alignment horizontal="center" vertical="center" wrapText="1"/>
    </xf>
    <xf numFmtId="182" fontId="25" fillId="3" borderId="13" xfId="0" applyNumberFormat="1" applyFont="1" applyFill="1" applyBorder="1" applyAlignment="1">
      <alignment horizontal="center" vertical="center" wrapText="1"/>
    </xf>
    <xf numFmtId="0" fontId="15" fillId="3" borderId="22" xfId="0" applyFont="1" applyFill="1" applyBorder="1" applyAlignment="1">
      <alignment horizontal="center" vertical="center"/>
    </xf>
    <xf numFmtId="0" fontId="15" fillId="3" borderId="23"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13" xfId="0" applyFont="1" applyFill="1" applyBorder="1" applyAlignment="1">
      <alignment horizontal="left" vertical="center"/>
    </xf>
    <xf numFmtId="182" fontId="3" fillId="3" borderId="13" xfId="0" applyNumberFormat="1" applyFont="1" applyFill="1" applyBorder="1" applyAlignment="1">
      <alignment horizontal="center" vertical="center"/>
    </xf>
    <xf numFmtId="0" fontId="3" fillId="3" borderId="13" xfId="0" applyFont="1" applyFill="1" applyBorder="1" applyAlignment="1">
      <alignment vertical="center" wrapText="1"/>
    </xf>
    <xf numFmtId="0" fontId="3" fillId="3" borderId="13" xfId="77" applyNumberFormat="1" applyFont="1" applyFill="1" applyBorder="1" applyAlignment="1">
      <alignment vertical="center" wrapText="1"/>
    </xf>
    <xf numFmtId="0" fontId="15" fillId="3" borderId="13" xfId="0" applyFont="1" applyFill="1" applyBorder="1" applyAlignment="1" applyProtection="1">
      <alignment vertical="center"/>
      <protection locked="0"/>
    </xf>
    <xf numFmtId="0" fontId="15" fillId="3" borderId="13" xfId="0" applyFont="1" applyFill="1" applyBorder="1" applyAlignment="1">
      <alignment vertical="center" wrapText="1"/>
    </xf>
    <xf numFmtId="3" fontId="3" fillId="3" borderId="13" xfId="75" applyNumberFormat="1" applyFont="1" applyFill="1" applyBorder="1" applyAlignment="1" applyProtection="1">
      <alignment horizontal="left" vertical="center" wrapText="1"/>
      <protection locked="0"/>
    </xf>
    <xf numFmtId="0" fontId="3" fillId="3" borderId="13" xfId="77" applyNumberFormat="1" applyFont="1" applyFill="1" applyBorder="1" applyAlignment="1">
      <alignment horizontal="center" vertical="center" wrapText="1"/>
    </xf>
    <xf numFmtId="0" fontId="3" fillId="3" borderId="13" xfId="77" applyNumberFormat="1" applyFont="1" applyFill="1" applyBorder="1" applyAlignment="1">
      <alignment horizontal="center" vertical="center"/>
    </xf>
    <xf numFmtId="0" fontId="3" fillId="3" borderId="25" xfId="0" applyFont="1" applyFill="1" applyBorder="1" applyAlignment="1">
      <alignment horizontal="center" vertical="center"/>
    </xf>
    <xf numFmtId="0" fontId="26" fillId="3" borderId="13" xfId="0" applyFont="1" applyFill="1" applyBorder="1" applyAlignment="1">
      <alignment horizontal="left" vertical="center" wrapText="1"/>
    </xf>
    <xf numFmtId="0" fontId="3" fillId="3" borderId="0" xfId="0" applyFont="1" applyFill="1" applyAlignment="1">
      <alignment vertical="center" wrapText="1"/>
    </xf>
    <xf numFmtId="0" fontId="3" fillId="3" borderId="13" xfId="77" applyNumberFormat="1" applyFont="1" applyFill="1" applyBorder="1" applyAlignment="1">
      <alignment horizontal="left" vertical="center" wrapText="1"/>
    </xf>
    <xf numFmtId="0" fontId="15" fillId="3" borderId="13" xfId="0" applyFont="1" applyFill="1" applyBorder="1" applyAlignment="1">
      <alignment horizontal="left" vertical="center" wrapText="1"/>
    </xf>
    <xf numFmtId="0" fontId="3" fillId="3" borderId="13" xfId="0" applyFont="1" applyFill="1" applyBorder="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182" fontId="3" fillId="3" borderId="0" xfId="0" applyNumberFormat="1" applyFont="1" applyFill="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2"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4" xfId="0" applyFont="1" applyFill="1" applyBorder="1" applyAlignment="1">
      <alignment horizontal="center" vertical="center" wrapText="1"/>
    </xf>
    <xf numFmtId="182" fontId="3" fillId="0" borderId="13" xfId="0" applyNumberFormat="1" applyFont="1" applyFill="1" applyBorder="1" applyAlignment="1">
      <alignment horizontal="center" vertical="center"/>
    </xf>
    <xf numFmtId="0" fontId="27" fillId="3" borderId="0" xfId="0" applyFont="1" applyFill="1" applyAlignment="1">
      <alignment horizontal="center" vertical="center"/>
    </xf>
    <xf numFmtId="0" fontId="10" fillId="3" borderId="0" xfId="0" applyFont="1" applyFill="1" applyAlignment="1">
      <alignment horizontal="center" vertical="center" wrapText="1"/>
    </xf>
    <xf numFmtId="0" fontId="4" fillId="3" borderId="0" xfId="0" applyFont="1" applyFill="1" applyAlignment="1">
      <alignment horizontal="right" vertical="center" wrapText="1"/>
    </xf>
    <xf numFmtId="0" fontId="4" fillId="3" borderId="0" xfId="0" applyFont="1" applyFill="1" applyAlignment="1">
      <alignment horizontal="right" vertical="center"/>
    </xf>
    <xf numFmtId="0" fontId="4" fillId="3" borderId="0" xfId="0" applyFont="1" applyFill="1" applyAlignment="1">
      <alignment horizontal="center" vertical="center" wrapText="1"/>
    </xf>
    <xf numFmtId="0" fontId="3" fillId="3" borderId="13" xfId="0" applyFont="1" applyFill="1" applyBorder="1" applyAlignment="1">
      <alignment horizontal="left" vertical="top" wrapText="1"/>
    </xf>
    <xf numFmtId="0" fontId="15" fillId="3" borderId="13" xfId="0" applyFont="1" applyFill="1" applyBorder="1" applyAlignment="1">
      <alignment horizontal="center" vertical="center" wrapText="1"/>
    </xf>
    <xf numFmtId="182" fontId="13" fillId="3" borderId="13" xfId="0" applyNumberFormat="1" applyFont="1" applyFill="1" applyBorder="1" applyAlignment="1">
      <alignment horizontal="center" vertical="center"/>
    </xf>
    <xf numFmtId="182" fontId="13" fillId="3" borderId="13" xfId="0" applyNumberFormat="1" applyFont="1" applyFill="1" applyBorder="1" applyAlignment="1">
      <alignment horizontal="center" vertical="center" wrapText="1"/>
    </xf>
    <xf numFmtId="0" fontId="0" fillId="3" borderId="13"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0" fillId="3" borderId="0" xfId="0" applyFont="1" applyFill="1" applyBorder="1" applyAlignment="1">
      <alignment vertical="center"/>
    </xf>
    <xf numFmtId="0" fontId="22" fillId="3" borderId="0" xfId="0" applyFont="1" applyFill="1" applyBorder="1" applyAlignment="1">
      <alignment horizontal="center" vertical="center"/>
    </xf>
    <xf numFmtId="0" fontId="22" fillId="3" borderId="0" xfId="0" applyFont="1" applyFill="1" applyBorder="1" applyAlignment="1">
      <alignment horizontal="center"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182" fontId="0" fillId="3" borderId="0" xfId="0" applyNumberFormat="1" applyFont="1" applyFill="1" applyBorder="1" applyAlignment="1">
      <alignment horizontal="center" vertical="center"/>
    </xf>
    <xf numFmtId="0" fontId="0" fillId="3" borderId="0" xfId="0" applyFont="1" applyFill="1" applyBorder="1" applyAlignment="1">
      <alignment horizontal="center" vertical="center" wrapText="1"/>
    </xf>
    <xf numFmtId="0" fontId="28" fillId="3" borderId="0" xfId="0" applyFont="1" applyFill="1" applyAlignment="1">
      <alignment horizontal="center" vertical="center"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wrapText="1"/>
    </xf>
    <xf numFmtId="182" fontId="9" fillId="3" borderId="13" xfId="0" applyNumberFormat="1" applyFont="1" applyFill="1" applyBorder="1" applyAlignment="1">
      <alignment horizontal="center" vertical="center"/>
    </xf>
    <xf numFmtId="0" fontId="0" fillId="3" borderId="13" xfId="0" applyFont="1" applyFill="1" applyBorder="1" applyAlignment="1">
      <alignment horizontal="center" vertical="center"/>
    </xf>
    <xf numFmtId="0" fontId="22" fillId="3" borderId="13" xfId="0" applyFont="1" applyFill="1" applyBorder="1" applyAlignment="1">
      <alignment horizontal="left" vertical="center" wrapText="1"/>
    </xf>
    <xf numFmtId="182" fontId="0" fillId="3" borderId="13" xfId="0" applyNumberFormat="1" applyFont="1" applyFill="1" applyBorder="1" applyAlignment="1">
      <alignment horizontal="center" vertical="center"/>
    </xf>
    <xf numFmtId="0" fontId="0" fillId="3" borderId="13" xfId="0" applyFont="1" applyFill="1" applyBorder="1" applyAlignment="1">
      <alignment horizontal="left" vertical="center" wrapText="1"/>
    </xf>
    <xf numFmtId="183" fontId="0" fillId="3" borderId="13" xfId="0" applyNumberFormat="1" applyFont="1" applyFill="1" applyBorder="1" applyAlignment="1">
      <alignment horizontal="center" vertical="center" wrapText="1"/>
    </xf>
    <xf numFmtId="49" fontId="0" fillId="3" borderId="13" xfId="0" applyNumberFormat="1" applyFont="1" applyFill="1" applyBorder="1" applyAlignment="1">
      <alignment horizontal="left" vertical="center" wrapText="1"/>
    </xf>
    <xf numFmtId="0" fontId="0" fillId="3" borderId="13" xfId="64" applyFont="1" applyFill="1" applyBorder="1" applyAlignment="1">
      <alignment horizontal="center" vertical="center" wrapText="1"/>
    </xf>
    <xf numFmtId="0" fontId="0" fillId="3" borderId="13" xfId="64" applyNumberFormat="1" applyFont="1" applyFill="1" applyBorder="1" applyAlignment="1">
      <alignment horizontal="left" vertical="center" wrapText="1"/>
    </xf>
    <xf numFmtId="0" fontId="0" fillId="3" borderId="13" xfId="64" applyFont="1" applyFill="1" applyBorder="1" applyAlignment="1">
      <alignment horizontal="center" vertical="center"/>
    </xf>
    <xf numFmtId="0" fontId="0" fillId="3" borderId="13" xfId="64" applyFont="1" applyFill="1" applyBorder="1" applyAlignment="1">
      <alignment horizontal="left" vertical="center" wrapText="1"/>
    </xf>
    <xf numFmtId="0" fontId="22" fillId="3" borderId="13" xfId="0" applyFont="1" applyFill="1" applyBorder="1" applyAlignment="1">
      <alignment horizontal="center" vertical="center"/>
    </xf>
    <xf numFmtId="0" fontId="22" fillId="3" borderId="13" xfId="0" applyFont="1" applyFill="1" applyBorder="1" applyAlignment="1">
      <alignment horizontal="center" vertical="center" wrapText="1"/>
    </xf>
    <xf numFmtId="182" fontId="22" fillId="3" borderId="13" xfId="0" applyNumberFormat="1" applyFont="1" applyFill="1" applyBorder="1" applyAlignment="1">
      <alignment horizontal="center" vertical="center"/>
    </xf>
    <xf numFmtId="0" fontId="0" fillId="3" borderId="13" xfId="0" applyNumberFormat="1" applyFont="1" applyFill="1" applyBorder="1" applyAlignment="1">
      <alignment horizontal="center" vertical="center"/>
    </xf>
    <xf numFmtId="0" fontId="0" fillId="3" borderId="13" xfId="72" applyFont="1" applyFill="1" applyBorder="1" applyAlignment="1">
      <alignment horizontal="left" vertical="center" wrapText="1"/>
    </xf>
    <xf numFmtId="0" fontId="0" fillId="3" borderId="13" xfId="0" applyNumberFormat="1" applyFont="1" applyFill="1" applyBorder="1" applyAlignment="1">
      <alignment horizontal="center" vertical="center" wrapText="1"/>
    </xf>
    <xf numFmtId="0" fontId="0" fillId="3" borderId="13" xfId="64" applyFont="1" applyFill="1" applyBorder="1" applyAlignment="1">
      <alignment horizontal="left" vertical="top" wrapText="1"/>
    </xf>
    <xf numFmtId="49" fontId="0" fillId="3" borderId="13" xfId="0" applyNumberFormat="1" applyFont="1" applyFill="1" applyBorder="1" applyAlignment="1">
      <alignment horizontal="center" vertical="center"/>
    </xf>
    <xf numFmtId="49" fontId="0" fillId="3" borderId="13" xfId="0" applyNumberFormat="1" applyFont="1" applyFill="1" applyBorder="1" applyAlignment="1">
      <alignment horizontal="center" vertical="center" wrapText="1"/>
    </xf>
    <xf numFmtId="0" fontId="0" fillId="3" borderId="13" xfId="64" applyNumberFormat="1" applyFont="1" applyFill="1" applyBorder="1" applyAlignment="1">
      <alignment horizontal="center" vertical="center" wrapText="1"/>
    </xf>
    <xf numFmtId="0" fontId="0" fillId="3" borderId="13" xfId="74" applyNumberFormat="1" applyFont="1" applyFill="1" applyBorder="1" applyAlignment="1">
      <alignment horizontal="left" vertical="center" wrapText="1"/>
    </xf>
    <xf numFmtId="0" fontId="0" fillId="3" borderId="26" xfId="0" applyFont="1" applyFill="1" applyBorder="1" applyAlignment="1">
      <alignment horizontal="center" vertical="center"/>
    </xf>
    <xf numFmtId="0" fontId="0" fillId="3" borderId="26" xfId="0" applyFont="1" applyFill="1" applyBorder="1" applyAlignment="1">
      <alignment horizontal="center" vertical="center" wrapText="1"/>
    </xf>
    <xf numFmtId="0" fontId="0" fillId="3" borderId="26" xfId="0" applyFont="1" applyFill="1" applyBorder="1" applyAlignment="1">
      <alignment horizontal="left" vertical="center" wrapText="1"/>
    </xf>
    <xf numFmtId="182" fontId="0" fillId="3" borderId="26" xfId="0" applyNumberFormat="1" applyFont="1" applyFill="1" applyBorder="1" applyAlignment="1">
      <alignment horizontal="center" vertical="center"/>
    </xf>
    <xf numFmtId="0" fontId="0" fillId="3" borderId="27" xfId="0" applyFont="1" applyFill="1" applyBorder="1" applyAlignment="1">
      <alignment horizontal="center" vertical="center"/>
    </xf>
    <xf numFmtId="0" fontId="0" fillId="3" borderId="27" xfId="0" applyFont="1" applyFill="1" applyBorder="1" applyAlignment="1">
      <alignment horizontal="center" vertical="center" wrapText="1"/>
    </xf>
    <xf numFmtId="0" fontId="0" fillId="3" borderId="27" xfId="0" applyFont="1" applyFill="1" applyBorder="1" applyAlignment="1">
      <alignment horizontal="left" vertical="center" wrapText="1"/>
    </xf>
    <xf numFmtId="182" fontId="0" fillId="3" borderId="27" xfId="0" applyNumberFormat="1" applyFont="1" applyFill="1" applyBorder="1" applyAlignment="1">
      <alignment horizontal="center" vertical="center"/>
    </xf>
    <xf numFmtId="0" fontId="0" fillId="3" borderId="0" xfId="0" applyFont="1" applyFill="1" applyBorder="1" applyAlignment="1">
      <alignment horizontal="left" vertical="center"/>
    </xf>
    <xf numFmtId="0" fontId="0" fillId="3" borderId="13" xfId="0" applyFont="1" applyFill="1" applyBorder="1" applyAlignment="1">
      <alignment horizontal="center" vertical="top" wrapText="1"/>
    </xf>
    <xf numFmtId="0" fontId="0" fillId="3" borderId="13" xfId="74" applyFont="1" applyFill="1" applyBorder="1" applyAlignment="1">
      <alignment horizontal="center" vertical="center" wrapText="1"/>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left" vertical="center"/>
    </xf>
    <xf numFmtId="0" fontId="0" fillId="3" borderId="13" xfId="0" applyFont="1" applyFill="1" applyBorder="1" applyAlignment="1">
      <alignment vertical="center"/>
    </xf>
    <xf numFmtId="182" fontId="0" fillId="3" borderId="13" xfId="0" applyNumberFormat="1" applyFont="1" applyFill="1" applyBorder="1" applyAlignment="1">
      <alignment vertical="center"/>
    </xf>
    <xf numFmtId="0" fontId="0" fillId="3" borderId="13" xfId="0" applyFont="1" applyFill="1" applyBorder="1" applyAlignment="1">
      <alignment vertical="center" wrapText="1"/>
    </xf>
    <xf numFmtId="0" fontId="0" fillId="3" borderId="13" xfId="0" applyNumberFormat="1" applyFont="1" applyFill="1" applyBorder="1" applyAlignment="1">
      <alignment horizontal="left" vertical="center" wrapText="1"/>
    </xf>
    <xf numFmtId="184" fontId="0" fillId="3" borderId="13" xfId="53" applyNumberFormat="1" applyFont="1" applyFill="1" applyBorder="1" applyAlignment="1">
      <alignment horizontal="left" vertical="center" wrapText="1"/>
    </xf>
    <xf numFmtId="0" fontId="0" fillId="3" borderId="13" xfId="76" applyFont="1" applyFill="1" applyBorder="1" applyAlignment="1">
      <alignment horizontal="center" vertical="center" wrapText="1"/>
    </xf>
    <xf numFmtId="0" fontId="22" fillId="3" borderId="13" xfId="64" applyFont="1" applyFill="1" applyBorder="1" applyAlignment="1">
      <alignment horizontal="center" vertical="center"/>
    </xf>
    <xf numFmtId="0" fontId="22" fillId="3" borderId="13" xfId="64" applyFont="1" applyFill="1" applyBorder="1" applyAlignment="1">
      <alignment horizontal="center" vertical="center" wrapText="1"/>
    </xf>
    <xf numFmtId="0" fontId="22" fillId="3" borderId="13" xfId="64" applyFont="1" applyFill="1" applyBorder="1" applyAlignment="1">
      <alignment horizontal="left" vertical="center" wrapText="1"/>
    </xf>
    <xf numFmtId="182" fontId="22" fillId="3" borderId="13" xfId="64" applyNumberFormat="1" applyFont="1" applyFill="1" applyBorder="1" applyAlignment="1">
      <alignment horizontal="center" vertical="center"/>
    </xf>
    <xf numFmtId="185" fontId="0" fillId="3" borderId="13" xfId="0" applyNumberFormat="1" applyFont="1" applyFill="1" applyBorder="1" applyAlignment="1">
      <alignment horizontal="center" vertical="center"/>
    </xf>
    <xf numFmtId="185" fontId="0" fillId="3" borderId="13" xfId="0" applyNumberFormat="1" applyFont="1" applyFill="1" applyBorder="1" applyAlignment="1">
      <alignment horizontal="center" vertical="center" wrapText="1"/>
    </xf>
    <xf numFmtId="0" fontId="0" fillId="3" borderId="13" xfId="52" applyFont="1" applyFill="1" applyBorder="1" applyAlignment="1" applyProtection="1">
      <alignment horizontal="left" vertical="center" wrapText="1"/>
    </xf>
    <xf numFmtId="0" fontId="0" fillId="3" borderId="13" xfId="0" applyNumberFormat="1" applyFont="1" applyFill="1" applyBorder="1" applyAlignment="1" applyProtection="1">
      <alignment horizontal="center" vertical="center" wrapText="1"/>
    </xf>
    <xf numFmtId="0" fontId="0" fillId="3" borderId="13" xfId="64" applyFont="1" applyFill="1" applyBorder="1" applyAlignment="1" applyProtection="1">
      <alignment horizontal="left" vertical="center" wrapText="1"/>
    </xf>
    <xf numFmtId="0" fontId="0" fillId="3" borderId="13" xfId="77" applyNumberFormat="1" applyFont="1" applyFill="1" applyBorder="1" applyAlignment="1">
      <alignment horizontal="center" vertical="center" wrapText="1"/>
    </xf>
    <xf numFmtId="0" fontId="0" fillId="3" borderId="13" xfId="77" applyNumberFormat="1" applyFont="1" applyFill="1" applyBorder="1" applyAlignment="1">
      <alignment horizontal="left" vertical="center" wrapText="1"/>
    </xf>
    <xf numFmtId="0" fontId="0" fillId="3" borderId="13" xfId="0" applyFont="1" applyFill="1" applyBorder="1" applyAlignment="1">
      <alignment horizontal="left" vertical="top" wrapText="1"/>
    </xf>
    <xf numFmtId="178" fontId="0" fillId="3" borderId="13" xfId="77" applyFont="1" applyFill="1" applyBorder="1" applyAlignment="1">
      <alignment horizontal="center" vertical="center" wrapText="1"/>
    </xf>
    <xf numFmtId="178" fontId="0" fillId="3" borderId="13" xfId="77" applyFont="1" applyFill="1" applyBorder="1" applyAlignment="1">
      <alignment horizontal="left" vertical="center" wrapText="1"/>
    </xf>
    <xf numFmtId="178" fontId="0" fillId="3" borderId="13" xfId="77" applyFont="1" applyFill="1" applyBorder="1" applyAlignment="1">
      <alignment horizontal="center" vertical="center"/>
    </xf>
    <xf numFmtId="182" fontId="0" fillId="3" borderId="13" xfId="77" applyNumberFormat="1" applyFont="1" applyFill="1" applyBorder="1" applyAlignment="1">
      <alignment horizontal="center" vertical="center"/>
    </xf>
    <xf numFmtId="178" fontId="0" fillId="3" borderId="13" xfId="77" applyFont="1" applyFill="1" applyBorder="1" applyAlignment="1">
      <alignment horizontal="left" vertical="top" wrapText="1"/>
    </xf>
    <xf numFmtId="178" fontId="0" fillId="3" borderId="13" xfId="77" applyFont="1" applyFill="1" applyBorder="1" applyAlignment="1">
      <alignment horizontal="left" vertical="top" wrapText="1" shrinkToFit="1"/>
    </xf>
    <xf numFmtId="178" fontId="0" fillId="3" borderId="13" xfId="77" applyFont="1" applyFill="1" applyBorder="1" applyAlignment="1">
      <alignment horizontal="left" vertical="center" wrapText="1" shrinkToFit="1"/>
    </xf>
    <xf numFmtId="0" fontId="0" fillId="3" borderId="13" xfId="74" applyFont="1" applyFill="1" applyBorder="1" applyAlignment="1">
      <alignment horizontal="center" vertical="center"/>
    </xf>
    <xf numFmtId="182" fontId="22" fillId="3" borderId="13" xfId="74" applyNumberFormat="1" applyFont="1" applyFill="1" applyBorder="1" applyAlignment="1">
      <alignment horizontal="center" vertical="center"/>
    </xf>
    <xf numFmtId="0" fontId="0" fillId="3" borderId="22" xfId="51" applyNumberFormat="1" applyFont="1" applyFill="1" applyBorder="1" applyAlignment="1">
      <alignment horizontal="center" vertical="center"/>
    </xf>
    <xf numFmtId="0" fontId="0" fillId="3" borderId="23" xfId="51" applyNumberFormat="1" applyFont="1" applyFill="1" applyBorder="1" applyAlignment="1">
      <alignment horizontal="center" vertical="center"/>
    </xf>
    <xf numFmtId="0" fontId="0" fillId="3" borderId="24" xfId="51" applyNumberFormat="1" applyFont="1" applyFill="1" applyBorder="1" applyAlignment="1">
      <alignment horizontal="left" vertical="center"/>
    </xf>
    <xf numFmtId="0" fontId="0" fillId="3" borderId="13" xfId="51" applyNumberFormat="1" applyFont="1" applyFill="1" applyBorder="1" applyAlignment="1">
      <alignment vertical="center"/>
    </xf>
    <xf numFmtId="182" fontId="0" fillId="3" borderId="13" xfId="51" applyNumberFormat="1" applyFont="1" applyFill="1" applyBorder="1" applyAlignment="1">
      <alignment vertical="center"/>
    </xf>
    <xf numFmtId="0" fontId="0" fillId="3" borderId="13" xfId="51" applyNumberFormat="1" applyFont="1" applyFill="1" applyBorder="1" applyAlignment="1">
      <alignment vertical="center" wrapText="1"/>
    </xf>
    <xf numFmtId="0" fontId="0" fillId="3" borderId="13" xfId="51" applyNumberFormat="1" applyFont="1" applyFill="1" applyBorder="1" applyAlignment="1">
      <alignment horizontal="center" vertical="center"/>
    </xf>
    <xf numFmtId="0" fontId="0" fillId="3" borderId="13" xfId="51" applyNumberFormat="1" applyFont="1" applyFill="1" applyBorder="1" applyAlignment="1">
      <alignment horizontal="center" vertical="center" wrapText="1"/>
    </xf>
    <xf numFmtId="0" fontId="0" fillId="3" borderId="13" xfId="51" applyNumberFormat="1" applyFont="1" applyFill="1" applyBorder="1" applyAlignment="1">
      <alignment horizontal="left" vertical="center" wrapText="1"/>
    </xf>
    <xf numFmtId="182" fontId="0" fillId="3" borderId="13" xfId="51" applyNumberFormat="1" applyFont="1" applyFill="1" applyBorder="1" applyAlignment="1">
      <alignment horizontal="center" vertical="center"/>
    </xf>
    <xf numFmtId="0" fontId="0" fillId="3" borderId="26" xfId="51" applyNumberFormat="1" applyFont="1" applyFill="1" applyBorder="1" applyAlignment="1">
      <alignment horizontal="center" vertical="center"/>
    </xf>
    <xf numFmtId="0" fontId="0" fillId="3" borderId="26" xfId="51" applyNumberFormat="1" applyFont="1" applyFill="1" applyBorder="1" applyAlignment="1">
      <alignment horizontal="center" vertical="center" wrapText="1"/>
    </xf>
    <xf numFmtId="0" fontId="29" fillId="3" borderId="26" xfId="51" applyNumberFormat="1" applyFont="1" applyFill="1" applyBorder="1" applyAlignment="1">
      <alignment horizontal="left" vertical="top" wrapText="1"/>
    </xf>
    <xf numFmtId="182" fontId="0" fillId="3" borderId="26" xfId="51" applyNumberFormat="1" applyFont="1" applyFill="1" applyBorder="1" applyAlignment="1">
      <alignment horizontal="center" vertical="center"/>
    </xf>
    <xf numFmtId="0" fontId="0" fillId="3" borderId="28" xfId="51" applyNumberFormat="1" applyFont="1" applyFill="1" applyBorder="1" applyAlignment="1">
      <alignment horizontal="center" vertical="center"/>
    </xf>
    <xf numFmtId="0" fontId="0" fillId="3" borderId="28" xfId="51" applyNumberFormat="1" applyFont="1" applyFill="1" applyBorder="1" applyAlignment="1">
      <alignment horizontal="center" vertical="center" wrapText="1"/>
    </xf>
    <xf numFmtId="0" fontId="29" fillId="3" borderId="28" xfId="51" applyNumberFormat="1" applyFont="1" applyFill="1" applyBorder="1" applyAlignment="1">
      <alignment horizontal="left" vertical="top" wrapText="1"/>
    </xf>
    <xf numFmtId="0" fontId="0" fillId="3" borderId="28" xfId="0" applyFont="1" applyFill="1" applyBorder="1" applyAlignment="1">
      <alignment horizontal="center" vertical="center"/>
    </xf>
    <xf numFmtId="182" fontId="0" fillId="3" borderId="28" xfId="51" applyNumberFormat="1" applyFont="1" applyFill="1" applyBorder="1" applyAlignment="1">
      <alignment horizontal="center" vertical="center"/>
    </xf>
    <xf numFmtId="0" fontId="0" fillId="3" borderId="27" xfId="51" applyNumberFormat="1" applyFont="1" applyFill="1" applyBorder="1" applyAlignment="1">
      <alignment horizontal="center" vertical="center"/>
    </xf>
    <xf numFmtId="0" fontId="0" fillId="3" borderId="27" xfId="51" applyNumberFormat="1" applyFont="1" applyFill="1" applyBorder="1" applyAlignment="1">
      <alignment horizontal="center" vertical="center" wrapText="1"/>
    </xf>
    <xf numFmtId="0" fontId="29" fillId="3" borderId="27" xfId="51" applyNumberFormat="1" applyFont="1" applyFill="1" applyBorder="1" applyAlignment="1">
      <alignment horizontal="left" vertical="top" wrapText="1"/>
    </xf>
    <xf numFmtId="182" fontId="0" fillId="3" borderId="27" xfId="51" applyNumberFormat="1" applyFont="1" applyFill="1" applyBorder="1" applyAlignment="1">
      <alignment horizontal="center" vertical="center"/>
    </xf>
    <xf numFmtId="0" fontId="29" fillId="3" borderId="26" xfId="71" applyFont="1" applyFill="1" applyBorder="1" applyAlignment="1">
      <alignment horizontal="center" vertical="top" wrapText="1"/>
    </xf>
    <xf numFmtId="0" fontId="0" fillId="3" borderId="28" xfId="0" applyFont="1" applyFill="1" applyBorder="1" applyAlignment="1">
      <alignment horizontal="center" vertical="center" wrapText="1"/>
    </xf>
    <xf numFmtId="0" fontId="29" fillId="3" borderId="28" xfId="71" applyFont="1" applyFill="1" applyBorder="1" applyAlignment="1">
      <alignment horizontal="center" vertical="top" wrapText="1"/>
    </xf>
    <xf numFmtId="0" fontId="29" fillId="3" borderId="27" xfId="71" applyFont="1" applyFill="1" applyBorder="1" applyAlignment="1">
      <alignment horizontal="center" vertical="top" wrapText="1"/>
    </xf>
    <xf numFmtId="0" fontId="29" fillId="3" borderId="26" xfId="0" applyFont="1" applyFill="1" applyBorder="1" applyAlignment="1">
      <alignment horizontal="left" vertical="top" wrapText="1"/>
    </xf>
    <xf numFmtId="0" fontId="0" fillId="3" borderId="26" xfId="51" applyNumberFormat="1" applyFont="1" applyFill="1" applyBorder="1" applyAlignment="1">
      <alignment vertical="center"/>
    </xf>
    <xf numFmtId="0" fontId="29" fillId="3" borderId="28" xfId="0" applyFont="1" applyFill="1" applyBorder="1" applyAlignment="1">
      <alignment horizontal="left" vertical="top" wrapText="1"/>
    </xf>
    <xf numFmtId="0" fontId="0" fillId="3" borderId="27" xfId="51" applyNumberFormat="1" applyFont="1" applyFill="1" applyBorder="1" applyAlignment="1">
      <alignment vertical="center"/>
    </xf>
    <xf numFmtId="0" fontId="29" fillId="3" borderId="27" xfId="0" applyFont="1" applyFill="1" applyBorder="1" applyAlignment="1">
      <alignment horizontal="left" vertical="top" wrapText="1"/>
    </xf>
    <xf numFmtId="0" fontId="0" fillId="3" borderId="24" xfId="51" applyNumberFormat="1" applyFont="1" applyFill="1" applyBorder="1" applyAlignment="1">
      <alignment horizontal="center" vertical="center"/>
    </xf>
    <xf numFmtId="184" fontId="0" fillId="3" borderId="13" xfId="77" applyNumberFormat="1" applyFont="1" applyFill="1" applyBorder="1" applyAlignment="1">
      <alignment horizontal="center" vertical="center" wrapText="1"/>
    </xf>
    <xf numFmtId="184" fontId="0" fillId="3" borderId="13" xfId="77" applyNumberFormat="1" applyFont="1" applyFill="1" applyBorder="1" applyAlignment="1">
      <alignment horizontal="left" vertical="center" wrapText="1"/>
    </xf>
    <xf numFmtId="184" fontId="0" fillId="3" borderId="13" xfId="60" applyNumberFormat="1" applyFont="1" applyFill="1" applyBorder="1" applyAlignment="1">
      <alignment horizontal="center" vertical="center" wrapText="1"/>
    </xf>
    <xf numFmtId="184" fontId="0" fillId="3" borderId="13" xfId="60" applyNumberFormat="1" applyFont="1" applyFill="1" applyBorder="1" applyAlignment="1">
      <alignment horizontal="left" vertical="center" wrapText="1"/>
    </xf>
    <xf numFmtId="184" fontId="0" fillId="3" borderId="13" xfId="69" applyNumberFormat="1" applyFont="1" applyFill="1" applyBorder="1" applyAlignment="1">
      <alignment horizontal="center" vertical="center" wrapText="1"/>
    </xf>
    <xf numFmtId="184" fontId="0" fillId="3" borderId="13" xfId="69" applyNumberFormat="1" applyFont="1" applyFill="1" applyBorder="1" applyAlignment="1">
      <alignment horizontal="left" vertical="center" wrapText="1"/>
    </xf>
    <xf numFmtId="182" fontId="22" fillId="3" borderId="13" xfId="51" applyNumberFormat="1" applyFont="1" applyFill="1" applyBorder="1" applyAlignment="1">
      <alignment horizontal="center" vertical="center"/>
    </xf>
    <xf numFmtId="0" fontId="0" fillId="3" borderId="26" xfId="0" applyFont="1" applyFill="1" applyBorder="1" applyAlignment="1">
      <alignment horizontal="left" vertical="top" wrapText="1"/>
    </xf>
    <xf numFmtId="0" fontId="0" fillId="3" borderId="28"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6" xfId="51" applyNumberFormat="1" applyFont="1" applyFill="1" applyBorder="1" applyAlignment="1">
      <alignment horizontal="left" vertical="top" wrapText="1"/>
    </xf>
    <xf numFmtId="0" fontId="0" fillId="3" borderId="27" xfId="51" applyNumberFormat="1" applyFont="1" applyFill="1" applyBorder="1" applyAlignment="1">
      <alignment horizontal="left" vertical="top" wrapText="1"/>
    </xf>
    <xf numFmtId="0" fontId="0" fillId="3" borderId="13" xfId="51" applyNumberFormat="1" applyFont="1" applyFill="1" applyBorder="1" applyAlignment="1">
      <alignment horizontal="left" vertical="top" wrapText="1"/>
    </xf>
    <xf numFmtId="184" fontId="0" fillId="3" borderId="13" xfId="77" applyNumberFormat="1" applyFont="1" applyFill="1" applyBorder="1" applyAlignment="1">
      <alignment horizontal="center" vertical="center"/>
    </xf>
    <xf numFmtId="184" fontId="0" fillId="3" borderId="13" xfId="70" applyNumberFormat="1" applyFont="1" applyFill="1" applyBorder="1" applyAlignment="1">
      <alignment horizontal="center" vertical="center"/>
    </xf>
    <xf numFmtId="0" fontId="22" fillId="3" borderId="13" xfId="51" applyNumberFormat="1" applyFont="1" applyFill="1" applyBorder="1" applyAlignment="1">
      <alignment vertical="center"/>
    </xf>
    <xf numFmtId="0" fontId="22" fillId="3" borderId="13" xfId="51" applyNumberFormat="1" applyFont="1" applyFill="1" applyBorder="1" applyAlignment="1">
      <alignment horizontal="center" vertical="center"/>
    </xf>
    <xf numFmtId="186" fontId="0" fillId="3" borderId="13" xfId="0" applyNumberFormat="1" applyFont="1" applyFill="1" applyBorder="1" applyAlignment="1">
      <alignment horizontal="left" vertical="center" wrapText="1"/>
    </xf>
    <xf numFmtId="0" fontId="0" fillId="3" borderId="26" xfId="57" applyNumberFormat="1" applyFont="1" applyFill="1" applyBorder="1" applyAlignment="1" applyProtection="1">
      <alignment horizontal="center" vertical="center" wrapText="1"/>
    </xf>
    <xf numFmtId="0" fontId="0" fillId="3" borderId="26" xfId="0" applyNumberFormat="1" applyFont="1" applyFill="1" applyBorder="1" applyAlignment="1">
      <alignment horizontal="center" vertical="center"/>
    </xf>
    <xf numFmtId="0" fontId="0" fillId="3" borderId="27" xfId="57" applyNumberFormat="1" applyFont="1" applyFill="1" applyBorder="1" applyAlignment="1" applyProtection="1">
      <alignment horizontal="center" vertical="center" wrapText="1"/>
    </xf>
    <xf numFmtId="0" fontId="0" fillId="3" borderId="27" xfId="0" applyNumberFormat="1" applyFont="1" applyFill="1" applyBorder="1" applyAlignment="1">
      <alignment horizontal="center" vertical="center"/>
    </xf>
    <xf numFmtId="182" fontId="0" fillId="3" borderId="13" xfId="0" applyNumberFormat="1" applyFont="1" applyFill="1" applyBorder="1" applyAlignment="1">
      <alignment horizontal="center" vertical="center" wrapText="1"/>
    </xf>
    <xf numFmtId="1" fontId="0" fillId="3" borderId="13" xfId="0" applyNumberFormat="1" applyFont="1" applyFill="1" applyBorder="1" applyAlignment="1">
      <alignment horizontal="center" vertical="center" shrinkToFit="1"/>
    </xf>
    <xf numFmtId="182" fontId="0" fillId="3" borderId="13" xfId="0" applyNumberFormat="1" applyFont="1" applyFill="1" applyBorder="1" applyAlignment="1">
      <alignment horizontal="left" vertical="center" wrapText="1"/>
    </xf>
    <xf numFmtId="0" fontId="0" fillId="3" borderId="13" xfId="63" applyFont="1" applyFill="1" applyBorder="1" applyAlignment="1">
      <alignment horizontal="center" vertical="center" wrapText="1"/>
    </xf>
    <xf numFmtId="0" fontId="0" fillId="3" borderId="13" xfId="63" applyFont="1" applyFill="1" applyBorder="1" applyAlignment="1">
      <alignment vertical="center" wrapText="1"/>
    </xf>
    <xf numFmtId="0" fontId="0" fillId="3" borderId="26" xfId="63" applyFont="1" applyFill="1" applyBorder="1" applyAlignment="1">
      <alignment horizontal="center" vertical="center" wrapText="1"/>
    </xf>
    <xf numFmtId="0" fontId="0" fillId="3" borderId="26" xfId="63" applyFont="1" applyFill="1" applyBorder="1" applyAlignment="1">
      <alignment horizontal="left" vertical="center" wrapText="1"/>
    </xf>
    <xf numFmtId="182" fontId="0" fillId="3" borderId="26" xfId="0" applyNumberFormat="1" applyFont="1" applyFill="1" applyBorder="1" applyAlignment="1">
      <alignment horizontal="center" vertical="center" wrapText="1"/>
    </xf>
    <xf numFmtId="0" fontId="0" fillId="3" borderId="28" xfId="63" applyFont="1" applyFill="1" applyBorder="1" applyAlignment="1">
      <alignment horizontal="center" vertical="center" wrapText="1"/>
    </xf>
    <xf numFmtId="0" fontId="0" fillId="3" borderId="28" xfId="63" applyFont="1" applyFill="1" applyBorder="1" applyAlignment="1">
      <alignment horizontal="left" vertical="center" wrapText="1"/>
    </xf>
    <xf numFmtId="182" fontId="0" fillId="3" borderId="28" xfId="0" applyNumberFormat="1" applyFont="1" applyFill="1" applyBorder="1" applyAlignment="1">
      <alignment horizontal="center" vertical="center" wrapText="1"/>
    </xf>
    <xf numFmtId="0" fontId="0" fillId="3" borderId="27" xfId="63" applyFont="1" applyFill="1" applyBorder="1" applyAlignment="1">
      <alignment horizontal="center" vertical="center" wrapText="1"/>
    </xf>
    <xf numFmtId="0" fontId="0" fillId="3" borderId="27" xfId="63" applyFont="1" applyFill="1" applyBorder="1" applyAlignment="1">
      <alignment horizontal="left" vertical="center" wrapText="1"/>
    </xf>
    <xf numFmtId="182" fontId="0" fillId="3" borderId="27" xfId="0" applyNumberFormat="1" applyFont="1" applyFill="1" applyBorder="1" applyAlignment="1">
      <alignment horizontal="center" vertical="center" wrapText="1"/>
    </xf>
    <xf numFmtId="0" fontId="0" fillId="3" borderId="13" xfId="49" applyFont="1" applyFill="1" applyBorder="1" applyAlignment="1">
      <alignment horizontal="center" vertical="center" wrapText="1"/>
    </xf>
    <xf numFmtId="0" fontId="0" fillId="3" borderId="13" xfId="49" applyFont="1" applyFill="1" applyBorder="1" applyAlignment="1">
      <alignment horizontal="left" vertical="center" wrapText="1"/>
    </xf>
    <xf numFmtId="182" fontId="22" fillId="3" borderId="13" xfId="0" applyNumberFormat="1" applyFont="1" applyFill="1" applyBorder="1" applyAlignment="1">
      <alignment horizontal="center" vertical="center" wrapText="1"/>
    </xf>
    <xf numFmtId="0" fontId="0" fillId="3" borderId="13" xfId="0" applyNumberFormat="1" applyFont="1" applyFill="1" applyBorder="1" applyAlignment="1" applyProtection="1">
      <alignment horizontal="left" vertical="center" wrapText="1"/>
    </xf>
    <xf numFmtId="0" fontId="0" fillId="3" borderId="13" xfId="0" applyFont="1" applyFill="1" applyBorder="1" applyAlignment="1">
      <alignment horizontal="left" vertical="center"/>
    </xf>
    <xf numFmtId="0" fontId="0" fillId="3" borderId="13" xfId="0" applyFont="1" applyFill="1" applyBorder="1" applyAlignment="1">
      <alignment horizontal="left" wrapText="1"/>
    </xf>
    <xf numFmtId="0" fontId="0" fillId="3" borderId="13" xfId="0" applyFont="1" applyFill="1" applyBorder="1" applyAlignment="1" applyProtection="1">
      <alignment horizontal="left" vertical="center" wrapText="1"/>
      <protection locked="0"/>
    </xf>
    <xf numFmtId="0" fontId="0" fillId="3" borderId="13" xfId="0" applyNumberFormat="1" applyFont="1" applyFill="1" applyBorder="1" applyAlignment="1">
      <alignment horizontal="left" wrapText="1"/>
    </xf>
    <xf numFmtId="0" fontId="0" fillId="3" borderId="13" xfId="63" applyFont="1" applyFill="1" applyBorder="1" applyAlignment="1">
      <alignment horizontal="left" vertical="center" wrapText="1"/>
    </xf>
    <xf numFmtId="0" fontId="0" fillId="3" borderId="13" xfId="0" applyFont="1" applyFill="1" applyBorder="1" applyAlignment="1">
      <alignment horizontal="center"/>
    </xf>
    <xf numFmtId="0" fontId="30" fillId="3" borderId="13" xfId="0" applyFont="1" applyFill="1" applyBorder="1" applyAlignment="1">
      <alignment horizontal="left" vertical="center" wrapText="1"/>
    </xf>
    <xf numFmtId="0" fontId="0" fillId="3" borderId="0" xfId="0" applyFont="1" applyFill="1" applyBorder="1" applyAlignment="1">
      <alignment vertical="top"/>
    </xf>
    <xf numFmtId="184" fontId="0" fillId="3" borderId="26" xfId="0" applyNumberFormat="1" applyFont="1" applyFill="1" applyBorder="1" applyAlignment="1">
      <alignment horizontal="center" vertical="center" wrapText="1"/>
    </xf>
    <xf numFmtId="0" fontId="0" fillId="3" borderId="26" xfId="0" applyNumberFormat="1" applyFont="1" applyFill="1" applyBorder="1" applyAlignment="1">
      <alignment horizontal="center" vertical="center" wrapText="1"/>
    </xf>
    <xf numFmtId="0" fontId="30" fillId="3" borderId="13" xfId="0" applyFont="1" applyFill="1" applyBorder="1" applyAlignment="1">
      <alignment horizontal="center" vertical="center"/>
    </xf>
    <xf numFmtId="183" fontId="1" fillId="3" borderId="13" xfId="0" applyNumberFormat="1" applyFont="1" applyFill="1" applyBorder="1" applyAlignment="1">
      <alignment horizontal="center" vertical="center" wrapText="1"/>
    </xf>
    <xf numFmtId="0" fontId="0" fillId="3" borderId="0" xfId="0" applyFont="1" applyFill="1" applyAlignment="1">
      <alignment horizontal="left" vertical="center" wrapText="1"/>
    </xf>
    <xf numFmtId="0" fontId="0" fillId="3" borderId="13" xfId="65" applyNumberFormat="1" applyFont="1" applyFill="1" applyBorder="1" applyAlignment="1">
      <alignment horizontal="center" vertical="center" wrapText="1"/>
    </xf>
    <xf numFmtId="0" fontId="0" fillId="3" borderId="13" xfId="65" applyNumberFormat="1" applyFont="1" applyFill="1" applyBorder="1" applyAlignment="1">
      <alignment horizontal="left" vertical="center" wrapText="1"/>
    </xf>
    <xf numFmtId="0" fontId="10" fillId="0" borderId="0" xfId="0" applyFont="1" applyFill="1" applyAlignment="1">
      <alignment horizontal="center" vertical="center"/>
    </xf>
    <xf numFmtId="0" fontId="27" fillId="0" borderId="0" xfId="0" applyFont="1" applyFill="1" applyAlignment="1">
      <alignment horizontal="center" vertical="center"/>
    </xf>
    <xf numFmtId="0" fontId="10" fillId="0" borderId="0" xfId="0" applyFont="1" applyFill="1" applyAlignment="1">
      <alignment horizontal="center" vertical="center" wrapText="1"/>
    </xf>
    <xf numFmtId="0" fontId="11" fillId="0" borderId="0" xfId="0" applyFont="1" applyFill="1" applyAlignment="1">
      <alignment horizontal="center" vertical="center"/>
    </xf>
    <xf numFmtId="0" fontId="4" fillId="0" borderId="0" xfId="0" applyFont="1" applyFill="1" applyAlignment="1">
      <alignment horizontal="center" vertical="center" wrapText="1"/>
    </xf>
    <xf numFmtId="0" fontId="4" fillId="0" borderId="13" xfId="0" applyFont="1" applyFill="1" applyBorder="1" applyAlignment="1">
      <alignment horizontal="center" vertical="center"/>
    </xf>
    <xf numFmtId="182" fontId="4" fillId="0" borderId="13"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2" fillId="0" borderId="0" xfId="0" applyFont="1" applyFill="1" applyAlignment="1">
      <alignment horizontal="center" vertical="center"/>
    </xf>
    <xf numFmtId="0" fontId="33"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34" fillId="0" borderId="0" xfId="0" applyFont="1" applyAlignment="1">
      <alignment horizontal="center" vertical="center"/>
    </xf>
    <xf numFmtId="0" fontId="35" fillId="0" borderId="13" xfId="0" applyFont="1" applyBorder="1" applyAlignment="1">
      <alignment horizontal="center" vertical="center"/>
    </xf>
    <xf numFmtId="0" fontId="35" fillId="0" borderId="13" xfId="0" applyFont="1" applyBorder="1" applyAlignment="1">
      <alignment horizontal="center" vertical="center" wrapText="1"/>
    </xf>
    <xf numFmtId="0" fontId="31" fillId="0" borderId="13" xfId="0" applyFont="1" applyFill="1" applyBorder="1" applyAlignment="1">
      <alignment horizontal="center" vertical="center"/>
    </xf>
    <xf numFmtId="0" fontId="36" fillId="0" borderId="13" xfId="0" applyFont="1" applyFill="1" applyBorder="1" applyAlignment="1">
      <alignment horizontal="center" vertical="center" wrapText="1"/>
    </xf>
    <xf numFmtId="187" fontId="31" fillId="0" borderId="13" xfId="0" applyNumberFormat="1" applyFont="1" applyFill="1" applyBorder="1" applyAlignment="1">
      <alignment horizontal="center" vertical="center" wrapText="1"/>
    </xf>
    <xf numFmtId="188" fontId="31" fillId="0" borderId="13" xfId="0" applyNumberFormat="1" applyFont="1" applyBorder="1" applyAlignment="1">
      <alignment vertical="center"/>
    </xf>
    <xf numFmtId="187" fontId="27" fillId="0" borderId="13" xfId="0" applyNumberFormat="1" applyFont="1" applyFill="1" applyBorder="1" applyAlignment="1">
      <alignment horizontal="center" vertical="center" wrapText="1"/>
    </xf>
    <xf numFmtId="187" fontId="31" fillId="0" borderId="13" xfId="0" applyNumberFormat="1" applyFont="1" applyFill="1" applyBorder="1" applyAlignment="1">
      <alignment horizontal="center" vertical="center"/>
    </xf>
    <xf numFmtId="187" fontId="37" fillId="0" borderId="13" xfId="0" applyNumberFormat="1" applyFont="1" applyFill="1" applyBorder="1" applyAlignment="1">
      <alignment horizontal="center" vertical="center"/>
    </xf>
    <xf numFmtId="0" fontId="37" fillId="0" borderId="13" xfId="0" applyFont="1" applyBorder="1" applyAlignment="1">
      <alignment horizontal="center" vertical="center"/>
    </xf>
    <xf numFmtId="0" fontId="37" fillId="0" borderId="13" xfId="0" applyFont="1" applyBorder="1" applyAlignment="1">
      <alignment horizontal="center" vertical="center" wrapText="1"/>
    </xf>
    <xf numFmtId="0" fontId="38" fillId="0" borderId="13" xfId="0" applyFont="1" applyBorder="1" applyAlignment="1">
      <alignment horizontal="center" vertical="center"/>
    </xf>
  </cellXfs>
  <cellStyles count="8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4" xfId="49"/>
    <cellStyle name="常规_报价单样版(空白)_无名氏" xfId="50"/>
    <cellStyle name="常规 26" xfId="51"/>
    <cellStyle name="常规 5" xfId="52"/>
    <cellStyle name="常规_南村镇员岗剑父小学教学楼、行政楼" xfId="53"/>
    <cellStyle name="常规 43 3 3 2" xfId="54"/>
    <cellStyle name="常规_Sheet1_2" xfId="55"/>
    <cellStyle name="40% - 强调文字颜色 6 2 2 2 2" xfId="56"/>
    <cellStyle name="常规 4" xfId="57"/>
    <cellStyle name="常规 2 9 2" xfId="58"/>
    <cellStyle name="常规 43" xfId="59"/>
    <cellStyle name="常规 3 2 2 2" xfId="60"/>
    <cellStyle name="常规_设备清单_20061024" xfId="61"/>
    <cellStyle name="常规 10 10" xfId="62"/>
    <cellStyle name="常规_Sheet1" xfId="63"/>
    <cellStyle name="常规 2" xfId="64"/>
    <cellStyle name="常规 3 2" xfId="65"/>
    <cellStyle name="40% - 强调文字颜色 6 3 9" xfId="66"/>
    <cellStyle name="_ET_STYLE_NoName_00_ 3" xfId="67"/>
    <cellStyle name="常规 10 10 2" xfId="68"/>
    <cellStyle name="常规 2 2 2 2" xfId="69"/>
    <cellStyle name="常规 3 10 2" xfId="70"/>
    <cellStyle name="常规_塑钢结构" xfId="71"/>
    <cellStyle name="常规 2 2 2" xfId="72"/>
    <cellStyle name="常规 10 10 2 2" xfId="73"/>
    <cellStyle name="常规 10" xfId="74"/>
    <cellStyle name="常规_报价单样版(空白)_无名氏 2" xfId="75"/>
    <cellStyle name="常规 7" xfId="76"/>
    <cellStyle name="常规 3" xfId="77"/>
    <cellStyle name="常规 13" xfId="78"/>
    <cellStyle name="Normal" xfId="79"/>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6.png"/><Relationship Id="rId85" Type="http://schemas.openxmlformats.org/officeDocument/2006/relationships/image" Target="media/image92.png"/><Relationship Id="rId84" Type="http://schemas.openxmlformats.org/officeDocument/2006/relationships/image" Target="media/image91.jpeg"/><Relationship Id="rId83" Type="http://schemas.openxmlformats.org/officeDocument/2006/relationships/image" Target="media/image90.jpeg"/><Relationship Id="rId82" Type="http://schemas.openxmlformats.org/officeDocument/2006/relationships/image" Target="media/image89.jpeg"/><Relationship Id="rId81" Type="http://schemas.openxmlformats.org/officeDocument/2006/relationships/image" Target="media/image88.jpeg"/><Relationship Id="rId80" Type="http://schemas.openxmlformats.org/officeDocument/2006/relationships/image" Target="media/image87.jpeg"/><Relationship Id="rId8" Type="http://schemas.openxmlformats.org/officeDocument/2006/relationships/image" Target="media/image15.jpeg"/><Relationship Id="rId79" Type="http://schemas.openxmlformats.org/officeDocument/2006/relationships/image" Target="media/image86.png"/><Relationship Id="rId78" Type="http://schemas.openxmlformats.org/officeDocument/2006/relationships/image" Target="media/image85.jpeg"/><Relationship Id="rId77" Type="http://schemas.openxmlformats.org/officeDocument/2006/relationships/image" Target="media/image84.jpeg"/><Relationship Id="rId76" Type="http://schemas.openxmlformats.org/officeDocument/2006/relationships/image" Target="media/image83.jpeg"/><Relationship Id="rId75" Type="http://schemas.openxmlformats.org/officeDocument/2006/relationships/image" Target="media/image82.jpeg"/><Relationship Id="rId74" Type="http://schemas.openxmlformats.org/officeDocument/2006/relationships/image" Target="media/image81.jpeg"/><Relationship Id="rId73" Type="http://schemas.openxmlformats.org/officeDocument/2006/relationships/image" Target="media/image80.png"/><Relationship Id="rId72" Type="http://schemas.openxmlformats.org/officeDocument/2006/relationships/image" Target="media/image79.jpeg"/><Relationship Id="rId71" Type="http://schemas.openxmlformats.org/officeDocument/2006/relationships/image" Target="media/image78.jpeg"/><Relationship Id="rId70" Type="http://schemas.openxmlformats.org/officeDocument/2006/relationships/image" Target="media/image77.jpeg"/><Relationship Id="rId7" Type="http://schemas.openxmlformats.org/officeDocument/2006/relationships/image" Target="media/image14.png"/><Relationship Id="rId69" Type="http://schemas.openxmlformats.org/officeDocument/2006/relationships/image" Target="media/image76.jpeg"/><Relationship Id="rId68" Type="http://schemas.openxmlformats.org/officeDocument/2006/relationships/image" Target="media/image75.jpeg"/><Relationship Id="rId67" Type="http://schemas.openxmlformats.org/officeDocument/2006/relationships/image" Target="media/image74.jpeg"/><Relationship Id="rId66" Type="http://schemas.openxmlformats.org/officeDocument/2006/relationships/image" Target="media/image73.jpeg"/><Relationship Id="rId65" Type="http://schemas.openxmlformats.org/officeDocument/2006/relationships/image" Target="media/image72.jpeg"/><Relationship Id="rId64" Type="http://schemas.openxmlformats.org/officeDocument/2006/relationships/image" Target="media/image71.jpeg"/><Relationship Id="rId63" Type="http://schemas.openxmlformats.org/officeDocument/2006/relationships/image" Target="media/image70.jpeg"/><Relationship Id="rId62" Type="http://schemas.openxmlformats.org/officeDocument/2006/relationships/image" Target="media/image69.jpeg"/><Relationship Id="rId61" Type="http://schemas.openxmlformats.org/officeDocument/2006/relationships/image" Target="media/image68.png"/><Relationship Id="rId60" Type="http://schemas.openxmlformats.org/officeDocument/2006/relationships/image" Target="media/image67.png"/><Relationship Id="rId6" Type="http://schemas.openxmlformats.org/officeDocument/2006/relationships/image" Target="media/image13.png"/><Relationship Id="rId59" Type="http://schemas.openxmlformats.org/officeDocument/2006/relationships/image" Target="media/image66.jpeg"/><Relationship Id="rId58" Type="http://schemas.openxmlformats.org/officeDocument/2006/relationships/image" Target="media/image65.jpeg"/><Relationship Id="rId57" Type="http://schemas.openxmlformats.org/officeDocument/2006/relationships/image" Target="media/image64.png"/><Relationship Id="rId56" Type="http://schemas.openxmlformats.org/officeDocument/2006/relationships/image" Target="media/image63.jpeg"/><Relationship Id="rId55" Type="http://schemas.openxmlformats.org/officeDocument/2006/relationships/image" Target="media/image62.png"/><Relationship Id="rId54" Type="http://schemas.openxmlformats.org/officeDocument/2006/relationships/image" Target="media/image61.jpeg"/><Relationship Id="rId53" Type="http://schemas.openxmlformats.org/officeDocument/2006/relationships/image" Target="media/image60.jpeg"/><Relationship Id="rId52" Type="http://schemas.openxmlformats.org/officeDocument/2006/relationships/image" Target="media/image59.jpeg"/><Relationship Id="rId51" Type="http://schemas.openxmlformats.org/officeDocument/2006/relationships/image" Target="media/image58.jpeg"/><Relationship Id="rId50" Type="http://schemas.openxmlformats.org/officeDocument/2006/relationships/image" Target="media/image57.png"/><Relationship Id="rId5" Type="http://schemas.openxmlformats.org/officeDocument/2006/relationships/image" Target="media/image12.jpeg"/><Relationship Id="rId49" Type="http://schemas.openxmlformats.org/officeDocument/2006/relationships/image" Target="media/image56.png"/><Relationship Id="rId48" Type="http://schemas.openxmlformats.org/officeDocument/2006/relationships/image" Target="media/image55.png"/><Relationship Id="rId47" Type="http://schemas.openxmlformats.org/officeDocument/2006/relationships/image" Target="media/image54.jpeg"/><Relationship Id="rId46" Type="http://schemas.openxmlformats.org/officeDocument/2006/relationships/image" Target="media/image53.jpeg"/><Relationship Id="rId45" Type="http://schemas.openxmlformats.org/officeDocument/2006/relationships/image" Target="media/image52.jpeg"/><Relationship Id="rId44" Type="http://schemas.openxmlformats.org/officeDocument/2006/relationships/image" Target="media/image51.jpeg"/><Relationship Id="rId43" Type="http://schemas.openxmlformats.org/officeDocument/2006/relationships/image" Target="media/image50.jpeg"/><Relationship Id="rId42" Type="http://schemas.openxmlformats.org/officeDocument/2006/relationships/image" Target="media/image49.png"/><Relationship Id="rId41" Type="http://schemas.openxmlformats.org/officeDocument/2006/relationships/image" Target="media/image48.jpeg"/><Relationship Id="rId40" Type="http://schemas.openxmlformats.org/officeDocument/2006/relationships/image" Target="media/image47.png"/><Relationship Id="rId4" Type="http://schemas.openxmlformats.org/officeDocument/2006/relationships/image" Target="media/image11.png"/><Relationship Id="rId39" Type="http://schemas.openxmlformats.org/officeDocument/2006/relationships/image" Target="media/image46.jpeg"/><Relationship Id="rId38" Type="http://schemas.openxmlformats.org/officeDocument/2006/relationships/image" Target="media/image45.png"/><Relationship Id="rId37" Type="http://schemas.openxmlformats.org/officeDocument/2006/relationships/image" Target="media/image44.jpeg"/><Relationship Id="rId36" Type="http://schemas.openxmlformats.org/officeDocument/2006/relationships/image" Target="media/image43.jpeg"/><Relationship Id="rId35" Type="http://schemas.openxmlformats.org/officeDocument/2006/relationships/image" Target="media/image42.jpeg"/><Relationship Id="rId34" Type="http://schemas.openxmlformats.org/officeDocument/2006/relationships/image" Target="media/image41.jpeg"/><Relationship Id="rId33" Type="http://schemas.openxmlformats.org/officeDocument/2006/relationships/image" Target="media/image40.jpeg"/><Relationship Id="rId32" Type="http://schemas.openxmlformats.org/officeDocument/2006/relationships/image" Target="media/image39.png"/><Relationship Id="rId31" Type="http://schemas.openxmlformats.org/officeDocument/2006/relationships/image" Target="media/image38.jpeg"/><Relationship Id="rId30" Type="http://schemas.openxmlformats.org/officeDocument/2006/relationships/image" Target="media/image37.png"/><Relationship Id="rId3" Type="http://schemas.openxmlformats.org/officeDocument/2006/relationships/image" Target="media/image10.png"/><Relationship Id="rId29" Type="http://schemas.openxmlformats.org/officeDocument/2006/relationships/image" Target="media/image36.png"/><Relationship Id="rId28" Type="http://schemas.openxmlformats.org/officeDocument/2006/relationships/image" Target="media/image35.png"/><Relationship Id="rId27" Type="http://schemas.openxmlformats.org/officeDocument/2006/relationships/image" Target="media/image34.jpeg"/><Relationship Id="rId26" Type="http://schemas.openxmlformats.org/officeDocument/2006/relationships/image" Target="media/image33.png"/><Relationship Id="rId25" Type="http://schemas.openxmlformats.org/officeDocument/2006/relationships/image" Target="media/image32.png"/><Relationship Id="rId24" Type="http://schemas.openxmlformats.org/officeDocument/2006/relationships/image" Target="media/image31.jpeg"/><Relationship Id="rId23" Type="http://schemas.openxmlformats.org/officeDocument/2006/relationships/image" Target="media/image30.png"/><Relationship Id="rId22" Type="http://schemas.openxmlformats.org/officeDocument/2006/relationships/image" Target="media/image29.jpeg"/><Relationship Id="rId21" Type="http://schemas.openxmlformats.org/officeDocument/2006/relationships/image" Target="media/image28.jpeg"/><Relationship Id="rId20" Type="http://schemas.openxmlformats.org/officeDocument/2006/relationships/image" Target="media/image27.png"/><Relationship Id="rId2" Type="http://schemas.openxmlformats.org/officeDocument/2006/relationships/image" Target="NULL" TargetMode="External"/><Relationship Id="rId19" Type="http://schemas.openxmlformats.org/officeDocument/2006/relationships/image" Target="media/image26.jpeg"/><Relationship Id="rId18" Type="http://schemas.openxmlformats.org/officeDocument/2006/relationships/image" Target="media/image25.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jpe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jpeg"/><Relationship Id="rId10" Type="http://schemas.openxmlformats.org/officeDocument/2006/relationships/image" Target="media/image17.jpeg"/><Relationship Id="rId1" Type="http://schemas.openxmlformats.org/officeDocument/2006/relationships/image" Target="media/image9.jpe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5" Type="http://schemas.openxmlformats.org/officeDocument/2006/relationships/styles" Target="styles.xml"/><Relationship Id="rId34" Type="http://www.wps.cn/officeDocument/2020/cellImage" Target="cellimages.xml"/><Relationship Id="rId33" Type="http://schemas.openxmlformats.org/officeDocument/2006/relationships/sharedStrings" Target="sharedStrings.xml"/><Relationship Id="rId32" Type="http://schemas.openxmlformats.org/officeDocument/2006/relationships/theme" Target="theme/theme1.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464</xdr:row>
      <xdr:rowOff>0</xdr:rowOff>
    </xdr:from>
    <xdr:to>
      <xdr:col>5</xdr:col>
      <xdr:colOff>38100</xdr:colOff>
      <xdr:row>464</xdr:row>
      <xdr:rowOff>76200</xdr:rowOff>
    </xdr:to>
    <xdr:pic>
      <xdr:nvPicPr>
        <xdr:cNvPr id="2" name="图片 1"/>
        <xdr:cNvPicPr>
          <a:picLocks noChangeAspect="1"/>
        </xdr:cNvPicPr>
      </xdr:nvPicPr>
      <xdr:blipFill>
        <a:blip r:embed="rId1"/>
        <a:stretch>
          <a:fillRect/>
        </a:stretch>
      </xdr:blipFill>
      <xdr:spPr>
        <a:xfrm>
          <a:off x="7669530" y="332412975"/>
          <a:ext cx="38100" cy="76200"/>
        </a:xfrm>
        <a:prstGeom prst="rect">
          <a:avLst/>
        </a:prstGeom>
        <a:noFill/>
        <a:ln w="9525">
          <a:noFill/>
        </a:ln>
      </xdr:spPr>
    </xdr:pic>
    <xdr:clientData/>
  </xdr:twoCellAnchor>
  <xdr:twoCellAnchor editAs="oneCell">
    <xdr:from>
      <xdr:col>8</xdr:col>
      <xdr:colOff>0</xdr:colOff>
      <xdr:row>464</xdr:row>
      <xdr:rowOff>0</xdr:rowOff>
    </xdr:from>
    <xdr:to>
      <xdr:col>8</xdr:col>
      <xdr:colOff>38100</xdr:colOff>
      <xdr:row>464</xdr:row>
      <xdr:rowOff>76200</xdr:rowOff>
    </xdr:to>
    <xdr:pic>
      <xdr:nvPicPr>
        <xdr:cNvPr id="3" name="图片 2"/>
        <xdr:cNvPicPr>
          <a:picLocks noChangeAspect="1"/>
        </xdr:cNvPicPr>
      </xdr:nvPicPr>
      <xdr:blipFill>
        <a:blip r:embed="rId1"/>
        <a:stretch>
          <a:fillRect/>
        </a:stretch>
      </xdr:blipFill>
      <xdr:spPr>
        <a:xfrm>
          <a:off x="9775825" y="332412975"/>
          <a:ext cx="38100" cy="76200"/>
        </a:xfrm>
        <a:prstGeom prst="rect">
          <a:avLst/>
        </a:prstGeom>
        <a:noFill/>
        <a:ln w="9525">
          <a:noFill/>
        </a:ln>
      </xdr:spPr>
    </xdr:pic>
    <xdr:clientData/>
  </xdr:twoCellAnchor>
  <xdr:twoCellAnchor editAs="oneCell">
    <xdr:from>
      <xdr:col>5</xdr:col>
      <xdr:colOff>0</xdr:colOff>
      <xdr:row>0</xdr:row>
      <xdr:rowOff>0</xdr:rowOff>
    </xdr:from>
    <xdr:to>
      <xdr:col>5</xdr:col>
      <xdr:colOff>38100</xdr:colOff>
      <xdr:row>0</xdr:row>
      <xdr:rowOff>76200</xdr:rowOff>
    </xdr:to>
    <xdr:pic>
      <xdr:nvPicPr>
        <xdr:cNvPr id="5" name="图片 1"/>
        <xdr:cNvPicPr>
          <a:picLocks noChangeAspect="1"/>
        </xdr:cNvPicPr>
      </xdr:nvPicPr>
      <xdr:blipFill>
        <a:blip r:embed="rId1"/>
        <a:stretch>
          <a:fillRect/>
        </a:stretch>
      </xdr:blipFill>
      <xdr:spPr>
        <a:xfrm>
          <a:off x="7669530" y="0"/>
          <a:ext cx="38100" cy="76200"/>
        </a:xfrm>
        <a:prstGeom prst="rect">
          <a:avLst/>
        </a:prstGeom>
        <a:noFill/>
        <a:ln w="9525">
          <a:noFill/>
        </a:ln>
      </xdr:spPr>
    </xdr:pic>
    <xdr:clientData/>
  </xdr:twoCellAnchor>
  <xdr:twoCellAnchor editAs="oneCell">
    <xdr:from>
      <xdr:col>5</xdr:col>
      <xdr:colOff>0</xdr:colOff>
      <xdr:row>1669</xdr:row>
      <xdr:rowOff>0</xdr:rowOff>
    </xdr:from>
    <xdr:to>
      <xdr:col>5</xdr:col>
      <xdr:colOff>38100</xdr:colOff>
      <xdr:row>1669</xdr:row>
      <xdr:rowOff>76200</xdr:rowOff>
    </xdr:to>
    <xdr:pic>
      <xdr:nvPicPr>
        <xdr:cNvPr id="6" name="图片 5"/>
        <xdr:cNvPicPr>
          <a:picLocks noChangeAspect="1"/>
        </xdr:cNvPicPr>
      </xdr:nvPicPr>
      <xdr:blipFill>
        <a:blip r:embed="rId1"/>
        <a:stretch>
          <a:fillRect/>
        </a:stretch>
      </xdr:blipFill>
      <xdr:spPr>
        <a:xfrm>
          <a:off x="7669530" y="1078877700"/>
          <a:ext cx="38100" cy="76200"/>
        </a:xfrm>
        <a:prstGeom prst="rect">
          <a:avLst/>
        </a:prstGeom>
        <a:noFill/>
        <a:ln w="9525">
          <a:noFill/>
        </a:ln>
      </xdr:spPr>
    </xdr:pic>
    <xdr:clientData/>
  </xdr:twoCellAnchor>
  <xdr:twoCellAnchor editAs="oneCell">
    <xdr:from>
      <xdr:col>8</xdr:col>
      <xdr:colOff>0</xdr:colOff>
      <xdr:row>1587</xdr:row>
      <xdr:rowOff>0</xdr:rowOff>
    </xdr:from>
    <xdr:to>
      <xdr:col>8</xdr:col>
      <xdr:colOff>38100</xdr:colOff>
      <xdr:row>1587</xdr:row>
      <xdr:rowOff>76200</xdr:rowOff>
    </xdr:to>
    <xdr:pic>
      <xdr:nvPicPr>
        <xdr:cNvPr id="7" name="图片 6"/>
        <xdr:cNvPicPr>
          <a:picLocks noChangeAspect="1"/>
        </xdr:cNvPicPr>
      </xdr:nvPicPr>
      <xdr:blipFill>
        <a:blip r:embed="rId1"/>
        <a:stretch>
          <a:fillRect/>
        </a:stretch>
      </xdr:blipFill>
      <xdr:spPr>
        <a:xfrm>
          <a:off x="9775825" y="992295450"/>
          <a:ext cx="38100" cy="76200"/>
        </a:xfrm>
        <a:prstGeom prst="rect">
          <a:avLst/>
        </a:prstGeom>
        <a:noFill/>
        <a:ln w="9525">
          <a:noFill/>
        </a:ln>
      </xdr:spPr>
    </xdr:pic>
    <xdr:clientData/>
  </xdr:twoCellAnchor>
  <xdr:twoCellAnchor editAs="oneCell">
    <xdr:from>
      <xdr:col>5</xdr:col>
      <xdr:colOff>0</xdr:colOff>
      <xdr:row>214</xdr:row>
      <xdr:rowOff>0</xdr:rowOff>
    </xdr:from>
    <xdr:to>
      <xdr:col>5</xdr:col>
      <xdr:colOff>38100</xdr:colOff>
      <xdr:row>214</xdr:row>
      <xdr:rowOff>76200</xdr:rowOff>
    </xdr:to>
    <xdr:pic>
      <xdr:nvPicPr>
        <xdr:cNvPr id="8" name="图片 7"/>
        <xdr:cNvPicPr>
          <a:picLocks noChangeAspect="1"/>
        </xdr:cNvPicPr>
      </xdr:nvPicPr>
      <xdr:blipFill>
        <a:blip r:embed="rId1"/>
        <a:stretch>
          <a:fillRect/>
        </a:stretch>
      </xdr:blipFill>
      <xdr:spPr>
        <a:xfrm>
          <a:off x="7669530" y="137017125"/>
          <a:ext cx="38100" cy="76200"/>
        </a:xfrm>
        <a:prstGeom prst="rect">
          <a:avLst/>
        </a:prstGeom>
        <a:noFill/>
        <a:ln w="9525">
          <a:noFill/>
        </a:ln>
      </xdr:spPr>
    </xdr:pic>
    <xdr:clientData/>
  </xdr:twoCellAnchor>
  <xdr:twoCellAnchor editAs="oneCell">
    <xdr:from>
      <xdr:col>8</xdr:col>
      <xdr:colOff>0</xdr:colOff>
      <xdr:row>540</xdr:row>
      <xdr:rowOff>0</xdr:rowOff>
    </xdr:from>
    <xdr:to>
      <xdr:col>8</xdr:col>
      <xdr:colOff>38100</xdr:colOff>
      <xdr:row>540</xdr:row>
      <xdr:rowOff>76200</xdr:rowOff>
    </xdr:to>
    <xdr:pic>
      <xdr:nvPicPr>
        <xdr:cNvPr id="9" name="图片 8"/>
        <xdr:cNvPicPr>
          <a:picLocks noChangeAspect="1"/>
        </xdr:cNvPicPr>
      </xdr:nvPicPr>
      <xdr:blipFill>
        <a:blip r:embed="rId1"/>
        <a:stretch>
          <a:fillRect/>
        </a:stretch>
      </xdr:blipFill>
      <xdr:spPr>
        <a:xfrm>
          <a:off x="9775825" y="404882350"/>
          <a:ext cx="38100" cy="76200"/>
        </a:xfrm>
        <a:prstGeom prst="rect">
          <a:avLst/>
        </a:prstGeom>
        <a:noFill/>
        <a:ln w="9525">
          <a:noFill/>
        </a:ln>
      </xdr:spPr>
    </xdr:pic>
    <xdr:clientData/>
  </xdr:twoCellAnchor>
  <xdr:twoCellAnchor editAs="oneCell">
    <xdr:from>
      <xdr:col>5</xdr:col>
      <xdr:colOff>0</xdr:colOff>
      <xdr:row>240</xdr:row>
      <xdr:rowOff>0</xdr:rowOff>
    </xdr:from>
    <xdr:to>
      <xdr:col>5</xdr:col>
      <xdr:colOff>38100</xdr:colOff>
      <xdr:row>240</xdr:row>
      <xdr:rowOff>76200</xdr:rowOff>
    </xdr:to>
    <xdr:pic>
      <xdr:nvPicPr>
        <xdr:cNvPr id="10" name="图片 9"/>
        <xdr:cNvPicPr>
          <a:picLocks noChangeAspect="1"/>
        </xdr:cNvPicPr>
      </xdr:nvPicPr>
      <xdr:blipFill>
        <a:blip r:embed="rId1"/>
        <a:stretch>
          <a:fillRect/>
        </a:stretch>
      </xdr:blipFill>
      <xdr:spPr>
        <a:xfrm>
          <a:off x="7669530" y="159442150"/>
          <a:ext cx="38100" cy="76200"/>
        </a:xfrm>
        <a:prstGeom prst="rect">
          <a:avLst/>
        </a:prstGeom>
        <a:noFill/>
        <a:ln w="9525">
          <a:noFill/>
        </a:ln>
      </xdr:spPr>
    </xdr:pic>
    <xdr:clientData/>
  </xdr:twoCellAnchor>
  <xdr:twoCellAnchor editAs="oneCell">
    <xdr:from>
      <xdr:col>9</xdr:col>
      <xdr:colOff>600075</xdr:colOff>
      <xdr:row>2864</xdr:row>
      <xdr:rowOff>190500</xdr:rowOff>
    </xdr:from>
    <xdr:to>
      <xdr:col>10</xdr:col>
      <xdr:colOff>514985</xdr:colOff>
      <xdr:row>2865</xdr:row>
      <xdr:rowOff>408940</xdr:rowOff>
    </xdr:to>
    <xdr:pic>
      <xdr:nvPicPr>
        <xdr:cNvPr id="11" name="图片 54"/>
        <xdr:cNvPicPr>
          <a:picLocks noChangeAspect="1"/>
        </xdr:cNvPicPr>
      </xdr:nvPicPr>
      <xdr:blipFill>
        <a:blip r:embed="rId2"/>
        <a:stretch>
          <a:fillRect/>
        </a:stretch>
      </xdr:blipFill>
      <xdr:spPr>
        <a:xfrm>
          <a:off x="11061700" y="1440307000"/>
          <a:ext cx="763270" cy="408940"/>
        </a:xfrm>
        <a:prstGeom prst="rect">
          <a:avLst/>
        </a:prstGeom>
        <a:noFill/>
        <a:ln w="9525">
          <a:noFill/>
        </a:ln>
      </xdr:spPr>
    </xdr:pic>
    <xdr:clientData/>
  </xdr:twoCellAnchor>
  <xdr:twoCellAnchor editAs="oneCell">
    <xdr:from>
      <xdr:col>9</xdr:col>
      <xdr:colOff>7620</xdr:colOff>
      <xdr:row>2863</xdr:row>
      <xdr:rowOff>0</xdr:rowOff>
    </xdr:from>
    <xdr:to>
      <xdr:col>9</xdr:col>
      <xdr:colOff>608965</xdr:colOff>
      <xdr:row>2863</xdr:row>
      <xdr:rowOff>385445</xdr:rowOff>
    </xdr:to>
    <xdr:pic>
      <xdr:nvPicPr>
        <xdr:cNvPr id="12" name="图片 55"/>
        <xdr:cNvPicPr>
          <a:picLocks noChangeAspect="1"/>
        </xdr:cNvPicPr>
      </xdr:nvPicPr>
      <xdr:blipFill>
        <a:blip r:embed="rId3"/>
        <a:stretch>
          <a:fillRect/>
        </a:stretch>
      </xdr:blipFill>
      <xdr:spPr>
        <a:xfrm>
          <a:off x="10469245" y="1438402000"/>
          <a:ext cx="601345" cy="385445"/>
        </a:xfrm>
        <a:prstGeom prst="rect">
          <a:avLst/>
        </a:prstGeom>
        <a:noFill/>
        <a:ln w="9525">
          <a:noFill/>
        </a:ln>
      </xdr:spPr>
    </xdr:pic>
    <xdr:clientData/>
  </xdr:twoCellAnchor>
  <xdr:twoCellAnchor editAs="oneCell">
    <xdr:from>
      <xdr:col>5</xdr:col>
      <xdr:colOff>0</xdr:colOff>
      <xdr:row>239</xdr:row>
      <xdr:rowOff>0</xdr:rowOff>
    </xdr:from>
    <xdr:to>
      <xdr:col>5</xdr:col>
      <xdr:colOff>38100</xdr:colOff>
      <xdr:row>239</xdr:row>
      <xdr:rowOff>76200</xdr:rowOff>
    </xdr:to>
    <xdr:pic>
      <xdr:nvPicPr>
        <xdr:cNvPr id="13" name="图片 12"/>
        <xdr:cNvPicPr>
          <a:picLocks noChangeAspect="1"/>
        </xdr:cNvPicPr>
      </xdr:nvPicPr>
      <xdr:blipFill>
        <a:blip r:embed="rId1"/>
        <a:stretch>
          <a:fillRect/>
        </a:stretch>
      </xdr:blipFill>
      <xdr:spPr>
        <a:xfrm>
          <a:off x="7669530" y="158727775"/>
          <a:ext cx="38100" cy="76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228600</xdr:colOff>
      <xdr:row>55</xdr:row>
      <xdr:rowOff>0</xdr:rowOff>
    </xdr:to>
    <xdr:pic>
      <xdr:nvPicPr>
        <xdr:cNvPr id="2" name="图片 1"/>
        <xdr:cNvPicPr>
          <a:picLocks noChangeAspect="1"/>
        </xdr:cNvPicPr>
      </xdr:nvPicPr>
      <xdr:blipFill>
        <a:blip r:embed="rId1"/>
        <a:stretch>
          <a:fillRect/>
        </a:stretch>
      </xdr:blipFill>
      <xdr:spPr>
        <a:xfrm>
          <a:off x="0" y="0"/>
          <a:ext cx="5562600" cy="7858125"/>
        </a:xfrm>
        <a:prstGeom prst="rect">
          <a:avLst/>
        </a:prstGeom>
        <a:noFill/>
        <a:ln w="9525">
          <a:noFill/>
        </a:ln>
      </xdr:spPr>
    </xdr:pic>
    <xdr:clientData/>
  </xdr:twoCellAnchor>
  <xdr:twoCellAnchor editAs="oneCell">
    <xdr:from>
      <xdr:col>10</xdr:col>
      <xdr:colOff>171450</xdr:colOff>
      <xdr:row>0</xdr:row>
      <xdr:rowOff>635</xdr:rowOff>
    </xdr:from>
    <xdr:to>
      <xdr:col>20</xdr:col>
      <xdr:colOff>447675</xdr:colOff>
      <xdr:row>54</xdr:row>
      <xdr:rowOff>105410</xdr:rowOff>
    </xdr:to>
    <xdr:pic>
      <xdr:nvPicPr>
        <xdr:cNvPr id="3" name="图片 2"/>
        <xdr:cNvPicPr>
          <a:picLocks noChangeAspect="1"/>
        </xdr:cNvPicPr>
      </xdr:nvPicPr>
      <xdr:blipFill>
        <a:blip r:embed="rId2"/>
        <a:stretch>
          <a:fillRect/>
        </a:stretch>
      </xdr:blipFill>
      <xdr:spPr>
        <a:xfrm>
          <a:off x="5505450" y="635"/>
          <a:ext cx="5610225" cy="7820025"/>
        </a:xfrm>
        <a:prstGeom prst="rect">
          <a:avLst/>
        </a:prstGeom>
        <a:noFill/>
        <a:ln w="9525">
          <a:noFill/>
        </a:ln>
      </xdr:spPr>
    </xdr:pic>
    <xdr:clientData/>
  </xdr:twoCellAnchor>
  <xdr:twoCellAnchor editAs="oneCell">
    <xdr:from>
      <xdr:col>0</xdr:col>
      <xdr:colOff>635</xdr:colOff>
      <xdr:row>54</xdr:row>
      <xdr:rowOff>133350</xdr:rowOff>
    </xdr:from>
    <xdr:to>
      <xdr:col>10</xdr:col>
      <xdr:colOff>276860</xdr:colOff>
      <xdr:row>110</xdr:row>
      <xdr:rowOff>9525</xdr:rowOff>
    </xdr:to>
    <xdr:pic>
      <xdr:nvPicPr>
        <xdr:cNvPr id="4" name="图片 3"/>
        <xdr:cNvPicPr>
          <a:picLocks noChangeAspect="1"/>
        </xdr:cNvPicPr>
      </xdr:nvPicPr>
      <xdr:blipFill>
        <a:blip r:embed="rId3"/>
        <a:stretch>
          <a:fillRect/>
        </a:stretch>
      </xdr:blipFill>
      <xdr:spPr>
        <a:xfrm>
          <a:off x="635" y="7848600"/>
          <a:ext cx="5610225" cy="7877175"/>
        </a:xfrm>
        <a:prstGeom prst="rect">
          <a:avLst/>
        </a:prstGeom>
        <a:noFill/>
        <a:ln w="9525">
          <a:noFill/>
        </a:ln>
      </xdr:spPr>
    </xdr:pic>
    <xdr:clientData/>
  </xdr:twoCellAnchor>
  <xdr:twoCellAnchor editAs="oneCell">
    <xdr:from>
      <xdr:col>10</xdr:col>
      <xdr:colOff>76200</xdr:colOff>
      <xdr:row>55</xdr:row>
      <xdr:rowOff>9525</xdr:rowOff>
    </xdr:from>
    <xdr:to>
      <xdr:col>20</xdr:col>
      <xdr:colOff>333375</xdr:colOff>
      <xdr:row>109</xdr:row>
      <xdr:rowOff>95250</xdr:rowOff>
    </xdr:to>
    <xdr:pic>
      <xdr:nvPicPr>
        <xdr:cNvPr id="5" name="图片 4"/>
        <xdr:cNvPicPr>
          <a:picLocks noChangeAspect="1"/>
        </xdr:cNvPicPr>
      </xdr:nvPicPr>
      <xdr:blipFill>
        <a:blip r:embed="rId4"/>
        <a:stretch>
          <a:fillRect/>
        </a:stretch>
      </xdr:blipFill>
      <xdr:spPr>
        <a:xfrm>
          <a:off x="5410200" y="7867650"/>
          <a:ext cx="5591175" cy="7800975"/>
        </a:xfrm>
        <a:prstGeom prst="rect">
          <a:avLst/>
        </a:prstGeom>
        <a:noFill/>
        <a:ln w="9525">
          <a:noFill/>
        </a:ln>
      </xdr:spPr>
    </xdr:pic>
    <xdr:clientData/>
  </xdr:twoCellAnchor>
  <xdr:twoCellAnchor editAs="oneCell">
    <xdr:from>
      <xdr:col>0</xdr:col>
      <xdr:colOff>635</xdr:colOff>
      <xdr:row>110</xdr:row>
      <xdr:rowOff>19050</xdr:rowOff>
    </xdr:from>
    <xdr:to>
      <xdr:col>10</xdr:col>
      <xdr:colOff>305435</xdr:colOff>
      <xdr:row>165</xdr:row>
      <xdr:rowOff>38100</xdr:rowOff>
    </xdr:to>
    <xdr:pic>
      <xdr:nvPicPr>
        <xdr:cNvPr id="7" name="图片 6"/>
        <xdr:cNvPicPr>
          <a:picLocks noChangeAspect="1"/>
        </xdr:cNvPicPr>
      </xdr:nvPicPr>
      <xdr:blipFill>
        <a:blip r:embed="rId5"/>
        <a:stretch>
          <a:fillRect/>
        </a:stretch>
      </xdr:blipFill>
      <xdr:spPr>
        <a:xfrm>
          <a:off x="635" y="15735300"/>
          <a:ext cx="5638800" cy="78771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view="pageBreakPreview" zoomScaleNormal="100" workbookViewId="0">
      <selection activeCell="I10" sqref="I10"/>
    </sheetView>
  </sheetViews>
  <sheetFormatPr defaultColWidth="12" defaultRowHeight="11.25" outlineLevelCol="6"/>
  <cols>
    <col min="1" max="1" width="10.1777777777778" style="56" customWidth="1"/>
    <col min="2" max="2" width="40.5111111111111" style="59" customWidth="1"/>
    <col min="3" max="3" width="29.8444444444444" style="56" customWidth="1"/>
    <col min="4" max="4" width="21.5111111111111" style="56" customWidth="1"/>
    <col min="5" max="5" width="34" style="56" customWidth="1"/>
    <col min="6" max="6" width="18.8444444444444" style="56" hidden="1" customWidth="1"/>
    <col min="7" max="7" width="17.6666666666667" style="56"/>
    <col min="8" max="16384" width="12" style="56"/>
  </cols>
  <sheetData>
    <row r="1" s="56" customFormat="1" ht="52" customHeight="1" spans="1:7">
      <c r="A1" s="110" t="s">
        <v>0</v>
      </c>
      <c r="B1" s="110"/>
      <c r="C1" s="110"/>
      <c r="D1" s="110"/>
    </row>
    <row r="2" s="418" customFormat="1" ht="26" customHeight="1" spans="1:7">
      <c r="A2" s="422"/>
      <c r="B2" s="423"/>
      <c r="C2" s="422"/>
      <c r="D2" s="424" t="s">
        <v>1</v>
      </c>
    </row>
    <row r="3" s="419" customFormat="1" ht="40" customHeight="1" spans="1:7">
      <c r="A3" s="425" t="s">
        <v>2</v>
      </c>
      <c r="B3" s="426" t="s">
        <v>3</v>
      </c>
      <c r="C3" s="425" t="s">
        <v>4</v>
      </c>
      <c r="D3" s="425" t="s">
        <v>5</v>
      </c>
    </row>
    <row r="4" s="420" customFormat="1" ht="37" customHeight="1" spans="1:7">
      <c r="A4" s="427">
        <v>1</v>
      </c>
      <c r="B4" s="428" t="s">
        <v>6</v>
      </c>
      <c r="C4" s="429"/>
      <c r="D4" s="430"/>
      <c r="E4" s="419"/>
    </row>
    <row r="5" s="420" customFormat="1" ht="37" customHeight="1" spans="1:7">
      <c r="A5" s="427">
        <v>2</v>
      </c>
      <c r="B5" s="428" t="s">
        <v>7</v>
      </c>
      <c r="C5" s="431"/>
      <c r="D5" s="430" t="s">
        <v>8</v>
      </c>
      <c r="E5" s="419"/>
    </row>
    <row r="6" s="420" customFormat="1" ht="37" customHeight="1" spans="1:7">
      <c r="A6" s="427">
        <v>3</v>
      </c>
      <c r="B6" s="428" t="s">
        <v>9</v>
      </c>
      <c r="C6" s="432"/>
      <c r="D6" s="430"/>
      <c r="E6" s="419"/>
    </row>
    <row r="7" s="420" customFormat="1" ht="37" customHeight="1" spans="1:7">
      <c r="A7" s="427">
        <v>4</v>
      </c>
      <c r="B7" s="428" t="s">
        <v>10</v>
      </c>
      <c r="C7" s="432"/>
      <c r="D7" s="430"/>
      <c r="E7" s="419"/>
    </row>
    <row r="8" s="419" customFormat="1" ht="37" customHeight="1" spans="1:7">
      <c r="A8" s="427">
        <v>5</v>
      </c>
      <c r="B8" s="428" t="s">
        <v>11</v>
      </c>
      <c r="C8" s="432"/>
      <c r="D8" s="430" t="s">
        <v>8</v>
      </c>
      <c r="E8" s="419"/>
      <c r="F8" s="420"/>
      <c r="G8" s="420"/>
    </row>
    <row r="9" s="419" customFormat="1" ht="37" customHeight="1" spans="1:7">
      <c r="A9" s="427">
        <v>6</v>
      </c>
      <c r="B9" s="428" t="s">
        <v>12</v>
      </c>
      <c r="C9" s="432"/>
      <c r="D9" s="430"/>
      <c r="E9" s="419"/>
      <c r="F9" s="420"/>
      <c r="G9" s="420"/>
    </row>
    <row r="10" s="421" customFormat="1" ht="37" customHeight="1" spans="1:7">
      <c r="A10" s="427">
        <v>7</v>
      </c>
      <c r="B10" s="428" t="s">
        <v>13</v>
      </c>
      <c r="C10" s="433"/>
      <c r="D10" s="430" t="s">
        <v>8</v>
      </c>
      <c r="E10" s="421"/>
      <c r="F10" s="420"/>
      <c r="G10" s="420"/>
    </row>
    <row r="11" s="421" customFormat="1" ht="37" customHeight="1" spans="1:7">
      <c r="A11" s="427">
        <v>8</v>
      </c>
      <c r="B11" s="428" t="s">
        <v>14</v>
      </c>
      <c r="C11" s="433"/>
      <c r="D11" s="430"/>
      <c r="E11" s="421"/>
      <c r="F11" s="420"/>
      <c r="G11" s="420"/>
    </row>
    <row r="12" s="421" customFormat="1" ht="37" customHeight="1" spans="1:7">
      <c r="A12" s="427">
        <v>9</v>
      </c>
      <c r="B12" s="428" t="s">
        <v>15</v>
      </c>
      <c r="C12" s="433"/>
      <c r="D12" s="430"/>
      <c r="E12" s="421"/>
      <c r="F12" s="420"/>
      <c r="G12" s="420"/>
    </row>
    <row r="13" s="421" customFormat="1" ht="37" customHeight="1" spans="1:7">
      <c r="A13" s="427">
        <v>10</v>
      </c>
      <c r="B13" s="428" t="s">
        <v>16</v>
      </c>
      <c r="C13" s="433"/>
      <c r="D13" s="430"/>
      <c r="E13" s="421"/>
      <c r="F13" s="420"/>
      <c r="G13" s="420"/>
    </row>
    <row r="14" s="421" customFormat="1" ht="37" customHeight="1" spans="1:7">
      <c r="A14" s="427">
        <v>11</v>
      </c>
      <c r="B14" s="428" t="s">
        <v>17</v>
      </c>
      <c r="C14" s="433"/>
      <c r="D14" s="430"/>
      <c r="E14" s="421"/>
      <c r="F14" s="420"/>
      <c r="G14" s="420"/>
    </row>
    <row r="15" ht="37" customHeight="1" spans="1:7">
      <c r="A15" s="434">
        <v>12</v>
      </c>
      <c r="B15" s="435" t="s">
        <v>18</v>
      </c>
      <c r="C15" s="436"/>
      <c r="D15" s="434"/>
    </row>
    <row r="16" ht="28" customHeight="1"/>
    <row r="17" ht="28" customHeight="1"/>
    <row r="18" ht="28" customHeight="1"/>
    <row r="19" ht="28" customHeight="1"/>
    <row r="20" ht="28" customHeight="1"/>
    <row r="21" ht="28" customHeight="1"/>
  </sheetData>
  <mergeCells count="1">
    <mergeCell ref="A1:D1"/>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
  <sheetViews>
    <sheetView view="pageBreakPreview" zoomScaleNormal="100" workbookViewId="0">
      <selection activeCell="G9" sqref="G9"/>
    </sheetView>
  </sheetViews>
  <sheetFormatPr defaultColWidth="11.6333333333333" defaultRowHeight="11.25" outlineLevelCol="6"/>
  <cols>
    <col min="1" max="1" width="11.6333333333333" style="56"/>
    <col min="2" max="2" width="42.6666666666667" style="56" customWidth="1"/>
    <col min="3" max="6" width="19.3333333333333" style="56" customWidth="1"/>
    <col min="7" max="7" width="34.1777777777778" style="56" customWidth="1"/>
    <col min="8" max="16384" width="11.6333333333333" style="56"/>
  </cols>
  <sheetData>
    <row r="1" s="56" customFormat="1" ht="41" customHeight="1" spans="1:7">
      <c r="A1" s="139" t="s">
        <v>4603</v>
      </c>
      <c r="B1" s="139"/>
      <c r="C1" s="139"/>
      <c r="D1" s="140"/>
      <c r="E1" s="140"/>
      <c r="F1" s="141"/>
      <c r="G1" s="140"/>
    </row>
    <row r="2" s="57" customFormat="1" ht="30" customHeight="1" spans="1:7">
      <c r="A2" s="142" t="s">
        <v>20</v>
      </c>
      <c r="B2" s="142"/>
      <c r="C2" s="142"/>
      <c r="D2" s="143"/>
      <c r="E2" s="143"/>
      <c r="F2" s="144"/>
      <c r="G2" s="143"/>
    </row>
    <row r="3" s="57" customFormat="1" ht="30" customHeight="1" spans="1:7">
      <c r="A3" s="63" t="s">
        <v>2</v>
      </c>
      <c r="B3" s="63" t="s">
        <v>4604</v>
      </c>
      <c r="C3" s="62" t="s">
        <v>24</v>
      </c>
      <c r="D3" s="62" t="s">
        <v>23</v>
      </c>
      <c r="E3" s="62" t="s">
        <v>25</v>
      </c>
      <c r="F3" s="117" t="s">
        <v>4605</v>
      </c>
      <c r="G3" s="63" t="s">
        <v>5</v>
      </c>
    </row>
    <row r="4" s="57" customFormat="1" ht="30" customHeight="1" spans="1:7">
      <c r="A4" s="65">
        <v>1</v>
      </c>
      <c r="B4" s="66" t="s">
        <v>4606</v>
      </c>
      <c r="C4" s="66">
        <v>40000</v>
      </c>
      <c r="D4" s="66" t="s">
        <v>4607</v>
      </c>
      <c r="E4" s="64">
        <v>38</v>
      </c>
      <c r="F4" s="66">
        <f>C4*E4</f>
        <v>1520000</v>
      </c>
      <c r="G4" s="145" t="s">
        <v>4608</v>
      </c>
    </row>
    <row r="5" s="57" customFormat="1" ht="30" customHeight="1" spans="1:7">
      <c r="A5" s="65">
        <v>2</v>
      </c>
      <c r="B5" s="66" t="s">
        <v>4609</v>
      </c>
      <c r="C5" s="66">
        <v>1</v>
      </c>
      <c r="D5" s="66" t="s">
        <v>75</v>
      </c>
      <c r="E5" s="64"/>
      <c r="F5" s="66"/>
      <c r="G5" s="145" t="s">
        <v>4610</v>
      </c>
    </row>
    <row r="6" s="57" customFormat="1" ht="30" customHeight="1" spans="1:7">
      <c r="A6" s="65">
        <v>3</v>
      </c>
      <c r="B6" s="66" t="s">
        <v>4611</v>
      </c>
      <c r="C6" s="66">
        <v>1</v>
      </c>
      <c r="D6" s="66" t="s">
        <v>75</v>
      </c>
      <c r="E6" s="64">
        <v>0</v>
      </c>
      <c r="F6" s="66">
        <f>C6*E6</f>
        <v>0</v>
      </c>
      <c r="G6" s="145" t="s">
        <v>4612</v>
      </c>
    </row>
    <row r="7" s="57" customFormat="1" ht="30" customHeight="1" spans="1:7">
      <c r="A7" s="65">
        <v>4</v>
      </c>
      <c r="B7" s="146" t="s">
        <v>26</v>
      </c>
      <c r="C7" s="147"/>
      <c r="D7" s="147"/>
      <c r="E7" s="148"/>
      <c r="F7" s="149"/>
      <c r="G7" s="145"/>
    </row>
    <row r="8" s="57" customFormat="1" ht="30" customHeight="1"/>
    <row r="9" s="57" customFormat="1" ht="30" customHeight="1"/>
  </sheetData>
  <mergeCells count="3">
    <mergeCell ref="A1:G1"/>
    <mergeCell ref="A2:G2"/>
    <mergeCell ref="B7:E7"/>
  </mergeCells>
  <pageMargins left="0.75" right="0.75" top="1" bottom="1" header="0.5" footer="0.5"/>
  <pageSetup paperSize="9" scale="9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2"/>
  <sheetViews>
    <sheetView view="pageBreakPreview" zoomScaleNormal="100" topLeftCell="A8" workbookViewId="0">
      <selection activeCell="G12" sqref="G12"/>
    </sheetView>
  </sheetViews>
  <sheetFormatPr defaultColWidth="12" defaultRowHeight="11.25" outlineLevelCol="6"/>
  <cols>
    <col min="1" max="1" width="7.8" customWidth="1"/>
    <col min="2" max="2" width="18.1777777777778" customWidth="1"/>
    <col min="3" max="3" width="85.6333333333333" customWidth="1"/>
    <col min="4" max="4" width="8.62222222222222" customWidth="1"/>
    <col min="5" max="5" width="8.71111111111111" customWidth="1"/>
    <col min="6" max="6" width="14.8222222222222" customWidth="1"/>
    <col min="7" max="7" width="23.4444444444444" customWidth="1"/>
  </cols>
  <sheetData>
    <row r="1" ht="46" customHeight="1" spans="1:7">
      <c r="A1" s="111" t="s">
        <v>4613</v>
      </c>
      <c r="B1" s="111"/>
      <c r="C1" s="111"/>
      <c r="D1" s="111"/>
      <c r="E1" s="111"/>
      <c r="F1" s="111"/>
      <c r="G1" s="111"/>
    </row>
    <row r="2" ht="25" customHeight="1" spans="1:7">
      <c r="A2" s="125" t="s">
        <v>2</v>
      </c>
      <c r="B2" s="126" t="s">
        <v>21</v>
      </c>
      <c r="C2" s="127" t="s">
        <v>4614</v>
      </c>
      <c r="D2" s="128" t="s">
        <v>23</v>
      </c>
      <c r="E2" s="128" t="s">
        <v>24</v>
      </c>
      <c r="F2" s="128" t="s">
        <v>25</v>
      </c>
      <c r="G2" s="129" t="s">
        <v>4605</v>
      </c>
    </row>
    <row r="3" ht="91" customHeight="1" spans="1:7">
      <c r="A3" s="130">
        <v>1</v>
      </c>
      <c r="B3" s="65" t="s">
        <v>4615</v>
      </c>
      <c r="C3" s="131" t="s">
        <v>4616</v>
      </c>
      <c r="D3" s="67" t="s">
        <v>75</v>
      </c>
      <c r="E3" s="67">
        <v>50</v>
      </c>
      <c r="F3" s="132"/>
      <c r="G3" s="133"/>
    </row>
    <row r="4" ht="95" customHeight="1" spans="1:7">
      <c r="A4" s="130">
        <v>2</v>
      </c>
      <c r="B4" s="65" t="s">
        <v>4617</v>
      </c>
      <c r="C4" s="131" t="s">
        <v>4618</v>
      </c>
      <c r="D4" s="67" t="s">
        <v>75</v>
      </c>
      <c r="E4" s="67">
        <v>6</v>
      </c>
      <c r="F4" s="132"/>
      <c r="G4" s="133"/>
    </row>
    <row r="5" ht="45" customHeight="1" spans="1:7">
      <c r="A5" s="130">
        <v>3</v>
      </c>
      <c r="B5" s="65" t="s">
        <v>4619</v>
      </c>
      <c r="C5" s="131" t="s">
        <v>4620</v>
      </c>
      <c r="D5" s="67" t="s">
        <v>75</v>
      </c>
      <c r="E5" s="67">
        <v>10</v>
      </c>
      <c r="F5" s="132"/>
      <c r="G5" s="133"/>
    </row>
    <row r="6" ht="76" customHeight="1" spans="1:7">
      <c r="A6" s="130">
        <v>4</v>
      </c>
      <c r="B6" s="65" t="s">
        <v>4621</v>
      </c>
      <c r="C6" s="131" t="s">
        <v>4622</v>
      </c>
      <c r="D6" s="67" t="s">
        <v>138</v>
      </c>
      <c r="E6" s="64">
        <v>10</v>
      </c>
      <c r="F6" s="132"/>
      <c r="G6" s="133"/>
    </row>
    <row r="7" ht="106" customHeight="1" spans="1:7">
      <c r="A7" s="130">
        <v>5</v>
      </c>
      <c r="B7" s="65" t="s">
        <v>4623</v>
      </c>
      <c r="C7" s="134" t="s">
        <v>4624</v>
      </c>
      <c r="D7" s="67" t="s">
        <v>138</v>
      </c>
      <c r="E7" s="64">
        <v>1</v>
      </c>
      <c r="F7" s="132"/>
      <c r="G7" s="133"/>
    </row>
    <row r="8" ht="54" customHeight="1" spans="1:7">
      <c r="A8" s="130">
        <v>6</v>
      </c>
      <c r="B8" s="65" t="s">
        <v>4625</v>
      </c>
      <c r="C8" s="131" t="s">
        <v>4626</v>
      </c>
      <c r="D8" s="67" t="s">
        <v>138</v>
      </c>
      <c r="E8" s="64">
        <v>1</v>
      </c>
      <c r="F8" s="132"/>
      <c r="G8" s="133"/>
    </row>
    <row r="9" ht="101" customHeight="1" spans="1:7">
      <c r="A9" s="130">
        <v>7</v>
      </c>
      <c r="B9" s="65" t="s">
        <v>4627</v>
      </c>
      <c r="C9" s="134" t="s">
        <v>4628</v>
      </c>
      <c r="D9" s="67" t="s">
        <v>138</v>
      </c>
      <c r="E9" s="64">
        <v>27</v>
      </c>
      <c r="F9" s="132"/>
      <c r="G9" s="133"/>
    </row>
    <row r="10" ht="110" customHeight="1" spans="1:7">
      <c r="A10" s="130">
        <v>8</v>
      </c>
      <c r="B10" s="65" t="s">
        <v>4629</v>
      </c>
      <c r="C10" s="134" t="s">
        <v>4624</v>
      </c>
      <c r="D10" s="67" t="s">
        <v>138</v>
      </c>
      <c r="E10" s="64">
        <v>3</v>
      </c>
      <c r="F10" s="132"/>
      <c r="G10" s="133"/>
    </row>
    <row r="11" ht="58" customHeight="1" spans="1:7">
      <c r="A11" s="130">
        <v>9</v>
      </c>
      <c r="B11" s="83" t="s">
        <v>4630</v>
      </c>
      <c r="C11" s="134" t="s">
        <v>4626</v>
      </c>
      <c r="D11" s="67" t="s">
        <v>138</v>
      </c>
      <c r="E11" s="84">
        <v>2</v>
      </c>
      <c r="F11" s="132"/>
      <c r="G11" s="133"/>
    </row>
    <row r="12" ht="28" customHeight="1" spans="1:7">
      <c r="A12" s="135"/>
      <c r="B12" s="136"/>
      <c r="C12" s="137" t="s">
        <v>4631</v>
      </c>
      <c r="D12" s="137"/>
      <c r="E12" s="137"/>
      <c r="F12" s="137"/>
      <c r="G12" s="138">
        <f>SUM(G3:G11)</f>
        <v>0</v>
      </c>
    </row>
  </sheetData>
  <mergeCells count="1">
    <mergeCell ref="A1:G1"/>
  </mergeCells>
  <pageMargins left="0.751388888888889" right="0.751388888888889" top="1" bottom="1" header="0.5" footer="0.5"/>
  <pageSetup paperSize="9" scale="96"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1"/>
  <sheetViews>
    <sheetView view="pageBreakPreview" zoomScaleNormal="100" workbookViewId="0">
      <selection activeCell="K15" sqref="K15"/>
    </sheetView>
  </sheetViews>
  <sheetFormatPr defaultColWidth="12" defaultRowHeight="11.25" outlineLevelCol="6"/>
  <cols>
    <col min="2" max="2" width="22.3333333333333" style="56" customWidth="1"/>
    <col min="3" max="5" width="11.8444444444444" style="56" customWidth="1"/>
    <col min="6" max="6" width="11.8444444444444" style="109" customWidth="1"/>
    <col min="7" max="7" width="29.5111111111111" style="56" customWidth="1"/>
  </cols>
  <sheetData>
    <row r="1" ht="44" customHeight="1" spans="1:7">
      <c r="A1" s="110" t="s">
        <v>4632</v>
      </c>
      <c r="B1" s="110"/>
      <c r="C1" s="110"/>
      <c r="D1" s="111"/>
      <c r="E1" s="111"/>
      <c r="F1" s="112"/>
      <c r="G1" s="111"/>
    </row>
    <row r="2" s="107" customFormat="1" ht="27" customHeight="1" spans="1:7">
      <c r="A2" s="113" t="s">
        <v>20</v>
      </c>
      <c r="B2" s="113"/>
      <c r="C2" s="113"/>
      <c r="D2" s="114"/>
      <c r="E2" s="114"/>
      <c r="F2" s="115"/>
      <c r="G2" s="114"/>
    </row>
    <row r="3" s="108" customFormat="1" ht="30" customHeight="1" spans="1:7">
      <c r="A3" s="116" t="s">
        <v>4633</v>
      </c>
      <c r="B3" s="63" t="s">
        <v>4604</v>
      </c>
      <c r="C3" s="62" t="s">
        <v>24</v>
      </c>
      <c r="D3" s="62" t="s">
        <v>23</v>
      </c>
      <c r="E3" s="62" t="s">
        <v>25</v>
      </c>
      <c r="F3" s="117" t="s">
        <v>4605</v>
      </c>
      <c r="G3" s="63" t="s">
        <v>5</v>
      </c>
    </row>
    <row r="4" s="108" customFormat="1" ht="30" customHeight="1" spans="1:7">
      <c r="A4" s="116" t="s">
        <v>4634</v>
      </c>
      <c r="B4" s="116" t="s">
        <v>4635</v>
      </c>
      <c r="C4" s="118">
        <v>24</v>
      </c>
      <c r="D4" s="118" t="s">
        <v>198</v>
      </c>
      <c r="E4" s="118"/>
      <c r="F4" s="119"/>
      <c r="G4" s="120" t="s">
        <v>4636</v>
      </c>
    </row>
    <row r="5" s="108" customFormat="1" ht="30" customHeight="1" spans="1:7">
      <c r="A5" s="116"/>
      <c r="B5" s="116" t="s">
        <v>4637</v>
      </c>
      <c r="C5" s="116">
        <v>1</v>
      </c>
      <c r="D5" s="116" t="s">
        <v>198</v>
      </c>
      <c r="E5" s="116"/>
      <c r="F5" s="119"/>
      <c r="G5" s="120" t="s">
        <v>4638</v>
      </c>
    </row>
    <row r="6" s="108" customFormat="1" ht="30" customHeight="1" spans="1:7">
      <c r="A6" s="116"/>
      <c r="B6" s="116" t="s">
        <v>4639</v>
      </c>
      <c r="C6" s="116">
        <v>1000</v>
      </c>
      <c r="D6" s="116" t="s">
        <v>92</v>
      </c>
      <c r="E6" s="116"/>
      <c r="F6" s="119"/>
      <c r="G6" s="120" t="s">
        <v>4640</v>
      </c>
    </row>
    <row r="7" s="108" customFormat="1" ht="30" customHeight="1" spans="1:7">
      <c r="A7" s="116"/>
      <c r="B7" s="116" t="s">
        <v>4641</v>
      </c>
      <c r="C7" s="116">
        <v>6000</v>
      </c>
      <c r="D7" s="116" t="s">
        <v>92</v>
      </c>
      <c r="E7" s="116"/>
      <c r="F7" s="119"/>
      <c r="G7" s="120" t="s">
        <v>4642</v>
      </c>
    </row>
    <row r="8" s="108" customFormat="1" ht="30" customHeight="1" spans="1:7">
      <c r="A8" s="121" t="s">
        <v>4643</v>
      </c>
      <c r="B8" s="116" t="s">
        <v>4644</v>
      </c>
      <c r="C8" s="116">
        <v>6</v>
      </c>
      <c r="D8" s="116" t="s">
        <v>138</v>
      </c>
      <c r="E8" s="116"/>
      <c r="F8" s="119"/>
      <c r="G8" s="120" t="s">
        <v>4645</v>
      </c>
    </row>
    <row r="9" s="108" customFormat="1" ht="30" customHeight="1" spans="1:7">
      <c r="A9" s="121"/>
      <c r="B9" s="116" t="s">
        <v>4646</v>
      </c>
      <c r="C9" s="116">
        <v>1</v>
      </c>
      <c r="D9" s="116" t="s">
        <v>138</v>
      </c>
      <c r="E9" s="116">
        <v>15000</v>
      </c>
      <c r="F9" s="119">
        <v>15000</v>
      </c>
      <c r="G9" s="120" t="s">
        <v>4647</v>
      </c>
    </row>
    <row r="10" s="108" customFormat="1" ht="30" customHeight="1" spans="1:7">
      <c r="A10" s="121"/>
      <c r="B10" s="116" t="s">
        <v>4648</v>
      </c>
      <c r="C10" s="116">
        <v>8</v>
      </c>
      <c r="D10" s="116" t="s">
        <v>3892</v>
      </c>
      <c r="E10" s="116"/>
      <c r="F10" s="119"/>
      <c r="G10" s="120" t="s">
        <v>4649</v>
      </c>
    </row>
    <row r="11" s="108" customFormat="1" ht="30" customHeight="1" spans="1:7">
      <c r="A11" s="121"/>
      <c r="B11" s="116" t="s">
        <v>4650</v>
      </c>
      <c r="C11" s="116">
        <v>200</v>
      </c>
      <c r="D11" s="116" t="s">
        <v>760</v>
      </c>
      <c r="E11" s="116"/>
      <c r="F11" s="119"/>
      <c r="G11" s="120" t="s">
        <v>4651</v>
      </c>
    </row>
    <row r="12" s="108" customFormat="1" ht="30" customHeight="1" spans="1:7">
      <c r="A12" s="121"/>
      <c r="B12" s="116" t="s">
        <v>4652</v>
      </c>
      <c r="C12" s="116">
        <v>1</v>
      </c>
      <c r="D12" s="116" t="s">
        <v>138</v>
      </c>
      <c r="E12" s="116"/>
      <c r="F12" s="119"/>
      <c r="G12" s="120" t="s">
        <v>4653</v>
      </c>
    </row>
    <row r="13" s="108" customFormat="1" ht="30" customHeight="1" spans="1:7">
      <c r="A13" s="121"/>
      <c r="B13" s="116" t="s">
        <v>4654</v>
      </c>
      <c r="C13" s="116">
        <v>2</v>
      </c>
      <c r="D13" s="116" t="s">
        <v>138</v>
      </c>
      <c r="E13" s="116"/>
      <c r="F13" s="119"/>
      <c r="G13" s="120" t="s">
        <v>4655</v>
      </c>
    </row>
    <row r="14" s="108" customFormat="1" ht="30" customHeight="1" spans="1:7">
      <c r="A14" s="121"/>
      <c r="B14" s="116" t="s">
        <v>1398</v>
      </c>
      <c r="C14" s="116">
        <v>1</v>
      </c>
      <c r="D14" s="116" t="s">
        <v>138</v>
      </c>
      <c r="E14" s="116"/>
      <c r="F14" s="119"/>
      <c r="G14" s="120" t="s">
        <v>4656</v>
      </c>
    </row>
    <row r="15" s="108" customFormat="1" ht="30" customHeight="1" spans="1:7">
      <c r="A15" s="121"/>
      <c r="B15" s="116" t="s">
        <v>4657</v>
      </c>
      <c r="C15" s="116">
        <v>1</v>
      </c>
      <c r="D15" s="116" t="s">
        <v>138</v>
      </c>
      <c r="E15" s="116"/>
      <c r="F15" s="119"/>
      <c r="G15" s="120" t="s">
        <v>4658</v>
      </c>
    </row>
    <row r="16" s="108" customFormat="1" ht="30" customHeight="1" spans="1:7">
      <c r="A16" s="121"/>
      <c r="B16" s="116" t="s">
        <v>4659</v>
      </c>
      <c r="C16" s="116">
        <v>1</v>
      </c>
      <c r="D16" s="116" t="s">
        <v>138</v>
      </c>
      <c r="E16" s="116">
        <v>1680</v>
      </c>
      <c r="F16" s="119">
        <v>1680</v>
      </c>
      <c r="G16" s="120" t="s">
        <v>4660</v>
      </c>
    </row>
    <row r="17" s="108" customFormat="1" ht="30" customHeight="1" spans="1:7">
      <c r="A17" s="121"/>
      <c r="B17" s="116" t="s">
        <v>4661</v>
      </c>
      <c r="C17" s="116">
        <v>2</v>
      </c>
      <c r="D17" s="116" t="s">
        <v>92</v>
      </c>
      <c r="E17" s="116"/>
      <c r="F17" s="119"/>
      <c r="G17" s="120" t="s">
        <v>4662</v>
      </c>
    </row>
    <row r="18" s="108" customFormat="1" ht="30" customHeight="1" spans="1:7">
      <c r="A18" s="121"/>
      <c r="B18" s="116" t="s">
        <v>4663</v>
      </c>
      <c r="C18" s="116">
        <v>10</v>
      </c>
      <c r="D18" s="116" t="s">
        <v>422</v>
      </c>
      <c r="E18" s="116"/>
      <c r="F18" s="119"/>
      <c r="G18" s="120" t="s">
        <v>4664</v>
      </c>
    </row>
    <row r="19" s="108" customFormat="1" ht="30" customHeight="1" spans="1:7">
      <c r="A19" s="121"/>
      <c r="B19" s="116" t="s">
        <v>4665</v>
      </c>
      <c r="C19" s="116">
        <v>1</v>
      </c>
      <c r="D19" s="116" t="s">
        <v>138</v>
      </c>
      <c r="E19" s="116"/>
      <c r="F19" s="119"/>
      <c r="G19" s="120" t="s">
        <v>4666</v>
      </c>
    </row>
    <row r="20" s="108" customFormat="1" ht="30" customHeight="1" spans="1:7">
      <c r="A20" s="121"/>
      <c r="B20" s="116" t="s">
        <v>1239</v>
      </c>
      <c r="C20" s="116">
        <v>6</v>
      </c>
      <c r="D20" s="116" t="s">
        <v>92</v>
      </c>
      <c r="E20" s="116"/>
      <c r="F20" s="119"/>
      <c r="G20" s="120" t="s">
        <v>4667</v>
      </c>
    </row>
    <row r="21" s="108" customFormat="1" ht="30" customHeight="1" spans="1:7">
      <c r="A21" s="122" t="s">
        <v>26</v>
      </c>
      <c r="B21" s="122"/>
      <c r="C21" s="122"/>
      <c r="D21" s="122"/>
      <c r="E21" s="122"/>
      <c r="F21" s="123">
        <f>SUM(F4:F20)</f>
        <v>16680</v>
      </c>
      <c r="G21" s="124"/>
    </row>
  </sheetData>
  <mergeCells count="6">
    <mergeCell ref="A1:G1"/>
    <mergeCell ref="A2:G2"/>
    <mergeCell ref="A21:E21"/>
    <mergeCell ref="A4:A7"/>
    <mergeCell ref="A8:A11"/>
    <mergeCell ref="A12:A20"/>
  </mergeCells>
  <pageMargins left="0.751388888888889" right="0.751388888888889" top="0.629861111111111" bottom="0.629861111111111" header="0.5" footer="0.5"/>
  <pageSetup paperSize="9" scale="95" fitToHeight="0"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13"/>
  <sheetViews>
    <sheetView view="pageBreakPreview" zoomScale="130" zoomScaleNormal="100" workbookViewId="0">
      <selection activeCell="J16" sqref="J16"/>
    </sheetView>
  </sheetViews>
  <sheetFormatPr defaultColWidth="12.1888888888889" defaultRowHeight="14.25" outlineLevelCol="6"/>
  <cols>
    <col min="1" max="1" width="12.1888888888889" style="94"/>
    <col min="2" max="2" width="19.5111111111111" style="95" customWidth="1"/>
    <col min="3" max="6" width="11.8444444444444" style="94" customWidth="1"/>
    <col min="7" max="7" width="32.3333333333333" style="96" customWidth="1"/>
    <col min="8" max="16384" width="12.1888888888889" style="94"/>
  </cols>
  <sheetData>
    <row r="1" ht="39" customHeight="1" spans="1:7">
      <c r="A1" s="97" t="s">
        <v>4668</v>
      </c>
      <c r="B1" s="98"/>
      <c r="C1" s="97"/>
      <c r="D1" s="98"/>
      <c r="E1" s="98"/>
      <c r="F1" s="99"/>
      <c r="G1" s="97"/>
    </row>
    <row r="2" s="93" customFormat="1" ht="26" customHeight="1" spans="1:7">
      <c r="A2" s="100"/>
      <c r="B2" s="101" t="s">
        <v>21</v>
      </c>
      <c r="C2" s="100" t="s">
        <v>24</v>
      </c>
      <c r="D2" s="101" t="s">
        <v>23</v>
      </c>
      <c r="E2" s="101" t="s">
        <v>25</v>
      </c>
      <c r="F2" s="102" t="s">
        <v>4669</v>
      </c>
      <c r="G2" s="100" t="s">
        <v>4670</v>
      </c>
    </row>
    <row r="3" s="93" customFormat="1" ht="26" customHeight="1" spans="1:7">
      <c r="A3" s="103" t="s">
        <v>4671</v>
      </c>
      <c r="B3" s="104" t="s">
        <v>4672</v>
      </c>
      <c r="C3" s="104">
        <v>30</v>
      </c>
      <c r="D3" s="104" t="s">
        <v>4673</v>
      </c>
      <c r="E3" s="104"/>
      <c r="F3" s="104"/>
      <c r="G3" s="103" t="s">
        <v>4674</v>
      </c>
    </row>
    <row r="4" s="93" customFormat="1" ht="26" customHeight="1" spans="1:7">
      <c r="A4" s="103"/>
      <c r="B4" s="104" t="s">
        <v>4675</v>
      </c>
      <c r="C4" s="104">
        <v>6</v>
      </c>
      <c r="D4" s="104" t="s">
        <v>973</v>
      </c>
      <c r="E4" s="104"/>
      <c r="F4" s="104"/>
      <c r="G4" s="103" t="s">
        <v>4676</v>
      </c>
    </row>
    <row r="5" s="93" customFormat="1" ht="26" customHeight="1" spans="1:7">
      <c r="A5" s="103"/>
      <c r="B5" s="104" t="s">
        <v>4677</v>
      </c>
      <c r="C5" s="104">
        <v>50</v>
      </c>
      <c r="D5" s="104" t="s">
        <v>156</v>
      </c>
      <c r="E5" s="104"/>
      <c r="F5" s="104"/>
      <c r="G5" s="103" t="s">
        <v>4678</v>
      </c>
    </row>
    <row r="6" s="93" customFormat="1" ht="26" customHeight="1" spans="1:7">
      <c r="A6" s="103"/>
      <c r="B6" s="104" t="s">
        <v>4679</v>
      </c>
      <c r="C6" s="104">
        <v>30</v>
      </c>
      <c r="D6" s="104" t="s">
        <v>4680</v>
      </c>
      <c r="E6" s="104"/>
      <c r="F6" s="104"/>
      <c r="G6" s="103"/>
    </row>
    <row r="7" s="93" customFormat="1" ht="26" customHeight="1" spans="1:7">
      <c r="A7" s="103"/>
      <c r="B7" s="104" t="s">
        <v>4681</v>
      </c>
      <c r="C7" s="104">
        <v>1</v>
      </c>
      <c r="D7" s="104" t="s">
        <v>92</v>
      </c>
      <c r="E7" s="104"/>
      <c r="F7" s="104"/>
      <c r="G7" s="103" t="s">
        <v>4682</v>
      </c>
    </row>
    <row r="8" s="93" customFormat="1" ht="26" customHeight="1" spans="1:7">
      <c r="A8" s="103"/>
      <c r="B8" s="104" t="s">
        <v>4683</v>
      </c>
      <c r="C8" s="104">
        <v>1</v>
      </c>
      <c r="D8" s="104" t="s">
        <v>92</v>
      </c>
      <c r="E8" s="104"/>
      <c r="F8" s="104"/>
      <c r="G8" s="103" t="s">
        <v>4684</v>
      </c>
    </row>
    <row r="9" s="93" customFormat="1" ht="26" customHeight="1" spans="1:7">
      <c r="A9" s="103"/>
      <c r="B9" s="104" t="s">
        <v>4685</v>
      </c>
      <c r="C9" s="104">
        <v>2</v>
      </c>
      <c r="D9" s="104" t="s">
        <v>92</v>
      </c>
      <c r="E9" s="104"/>
      <c r="F9" s="104"/>
      <c r="G9" s="103" t="s">
        <v>4686</v>
      </c>
    </row>
    <row r="10" s="93" customFormat="1" ht="26" customHeight="1" spans="1:7">
      <c r="A10" s="103"/>
      <c r="B10" s="104" t="s">
        <v>4687</v>
      </c>
      <c r="C10" s="104">
        <v>5</v>
      </c>
      <c r="D10" s="104" t="s">
        <v>760</v>
      </c>
      <c r="E10" s="104"/>
      <c r="F10" s="104"/>
      <c r="G10" s="103" t="s">
        <v>4688</v>
      </c>
    </row>
    <row r="11" s="93" customFormat="1" ht="26" customHeight="1" spans="1:7">
      <c r="A11" s="103"/>
      <c r="B11" s="104" t="s">
        <v>4689</v>
      </c>
      <c r="C11" s="104">
        <v>10</v>
      </c>
      <c r="D11" s="104" t="s">
        <v>198</v>
      </c>
      <c r="E11" s="104"/>
      <c r="F11" s="104"/>
      <c r="G11" s="103" t="s">
        <v>4690</v>
      </c>
    </row>
    <row r="12" s="93" customFormat="1" ht="26" customHeight="1" spans="1:7">
      <c r="A12" s="103"/>
      <c r="B12" s="104" t="s">
        <v>4691</v>
      </c>
      <c r="C12" s="104">
        <v>20</v>
      </c>
      <c r="D12" s="104" t="s">
        <v>156</v>
      </c>
      <c r="E12" s="104"/>
      <c r="F12" s="104"/>
      <c r="G12" s="103" t="s">
        <v>4692</v>
      </c>
    </row>
    <row r="13" s="93" customFormat="1" ht="26" customHeight="1" spans="1:7">
      <c r="A13" s="103"/>
      <c r="B13" s="104" t="s">
        <v>4693</v>
      </c>
      <c r="C13" s="104">
        <v>60</v>
      </c>
      <c r="D13" s="104" t="s">
        <v>92</v>
      </c>
      <c r="E13" s="104"/>
      <c r="F13" s="104"/>
      <c r="G13" s="103" t="s">
        <v>4694</v>
      </c>
    </row>
    <row r="14" s="93" customFormat="1" ht="26" customHeight="1" spans="1:7">
      <c r="A14" s="103"/>
      <c r="B14" s="104" t="s">
        <v>4695</v>
      </c>
      <c r="C14" s="104">
        <v>2</v>
      </c>
      <c r="D14" s="104" t="s">
        <v>92</v>
      </c>
      <c r="E14" s="104"/>
      <c r="F14" s="104"/>
      <c r="G14" s="103" t="s">
        <v>4694</v>
      </c>
    </row>
    <row r="15" s="93" customFormat="1" ht="26" customHeight="1" spans="1:7">
      <c r="A15" s="103"/>
      <c r="B15" s="104" t="s">
        <v>4696</v>
      </c>
      <c r="C15" s="104">
        <v>1</v>
      </c>
      <c r="D15" s="104" t="s">
        <v>854</v>
      </c>
      <c r="E15" s="104"/>
      <c r="F15" s="104"/>
      <c r="G15" s="103" t="s">
        <v>4697</v>
      </c>
    </row>
    <row r="16" s="93" customFormat="1" ht="26" customHeight="1" spans="1:7">
      <c r="A16" s="103"/>
      <c r="B16" s="104" t="s">
        <v>4698</v>
      </c>
      <c r="C16" s="104">
        <v>6</v>
      </c>
      <c r="D16" s="104" t="s">
        <v>363</v>
      </c>
      <c r="E16" s="104"/>
      <c r="F16" s="104"/>
      <c r="G16" s="103" t="s">
        <v>4699</v>
      </c>
    </row>
    <row r="17" s="93" customFormat="1" ht="26" customHeight="1" spans="1:7">
      <c r="A17" s="103"/>
      <c r="B17" s="104" t="s">
        <v>4700</v>
      </c>
      <c r="C17" s="104">
        <v>6</v>
      </c>
      <c r="D17" s="104" t="s">
        <v>363</v>
      </c>
      <c r="E17" s="104"/>
      <c r="F17" s="104"/>
      <c r="G17" s="103" t="s">
        <v>4701</v>
      </c>
    </row>
    <row r="18" s="93" customFormat="1" ht="26" customHeight="1" spans="1:7">
      <c r="A18" s="103"/>
      <c r="B18" s="104" t="s">
        <v>4702</v>
      </c>
      <c r="C18" s="104">
        <v>5</v>
      </c>
      <c r="D18" s="104" t="s">
        <v>156</v>
      </c>
      <c r="E18" s="104"/>
      <c r="F18" s="104"/>
      <c r="G18" s="103" t="s">
        <v>4697</v>
      </c>
    </row>
    <row r="19" s="93" customFormat="1" ht="26" customHeight="1" spans="1:7">
      <c r="A19" s="103"/>
      <c r="B19" s="104" t="s">
        <v>4703</v>
      </c>
      <c r="C19" s="104">
        <v>20</v>
      </c>
      <c r="D19" s="104" t="s">
        <v>363</v>
      </c>
      <c r="E19" s="104"/>
      <c r="F19" s="104"/>
      <c r="G19" s="103" t="s">
        <v>4704</v>
      </c>
    </row>
    <row r="20" s="93" customFormat="1" ht="26" customHeight="1" spans="1:7">
      <c r="A20" s="103"/>
      <c r="B20" s="104" t="s">
        <v>4705</v>
      </c>
      <c r="C20" s="104">
        <v>2</v>
      </c>
      <c r="D20" s="104" t="s">
        <v>446</v>
      </c>
      <c r="E20" s="104"/>
      <c r="F20" s="104"/>
      <c r="G20" s="103"/>
    </row>
    <row r="21" s="93" customFormat="1" ht="26" customHeight="1" spans="1:7">
      <c r="A21" s="103"/>
      <c r="B21" s="104" t="s">
        <v>4706</v>
      </c>
      <c r="C21" s="104">
        <v>2</v>
      </c>
      <c r="D21" s="104" t="s">
        <v>446</v>
      </c>
      <c r="E21" s="104"/>
      <c r="F21" s="104"/>
      <c r="G21" s="103"/>
    </row>
    <row r="22" s="93" customFormat="1" ht="26" customHeight="1" spans="1:7">
      <c r="A22" s="103"/>
      <c r="B22" s="104" t="s">
        <v>4707</v>
      </c>
      <c r="C22" s="104">
        <v>2</v>
      </c>
      <c r="D22" s="104" t="s">
        <v>446</v>
      </c>
      <c r="E22" s="104"/>
      <c r="F22" s="104"/>
      <c r="G22" s="103"/>
    </row>
    <row r="23" s="93" customFormat="1" ht="26" customHeight="1" spans="1:7">
      <c r="A23" s="103"/>
      <c r="B23" s="104" t="s">
        <v>4708</v>
      </c>
      <c r="C23" s="104">
        <v>2</v>
      </c>
      <c r="D23" s="104" t="s">
        <v>446</v>
      </c>
      <c r="E23" s="104"/>
      <c r="F23" s="104"/>
      <c r="G23" s="103"/>
    </row>
    <row r="24" s="93" customFormat="1" ht="26" customHeight="1" spans="1:7">
      <c r="A24" s="103"/>
      <c r="B24" s="104" t="s">
        <v>4709</v>
      </c>
      <c r="C24" s="104">
        <v>2</v>
      </c>
      <c r="D24" s="104" t="s">
        <v>446</v>
      </c>
      <c r="E24" s="104"/>
      <c r="F24" s="104"/>
      <c r="G24" s="103"/>
    </row>
    <row r="25" s="93" customFormat="1" ht="26" customHeight="1" spans="1:7">
      <c r="A25" s="103"/>
      <c r="B25" s="104" t="s">
        <v>4710</v>
      </c>
      <c r="C25" s="104">
        <v>2</v>
      </c>
      <c r="D25" s="104" t="s">
        <v>446</v>
      </c>
      <c r="E25" s="104"/>
      <c r="F25" s="104"/>
      <c r="G25" s="103"/>
    </row>
    <row r="26" s="93" customFormat="1" ht="26" customHeight="1" spans="1:7">
      <c r="A26" s="103"/>
      <c r="B26" s="104" t="s">
        <v>4711</v>
      </c>
      <c r="C26" s="104">
        <v>16</v>
      </c>
      <c r="D26" s="104" t="s">
        <v>92</v>
      </c>
      <c r="E26" s="104"/>
      <c r="F26" s="104"/>
      <c r="G26" s="103"/>
    </row>
    <row r="27" s="93" customFormat="1" ht="26" customHeight="1" spans="1:7">
      <c r="A27" s="103"/>
      <c r="B27" s="104" t="s">
        <v>4712</v>
      </c>
      <c r="C27" s="104">
        <v>20</v>
      </c>
      <c r="D27" s="104" t="s">
        <v>446</v>
      </c>
      <c r="E27" s="104"/>
      <c r="F27" s="104"/>
      <c r="G27" s="103" t="s">
        <v>4713</v>
      </c>
    </row>
    <row r="28" s="93" customFormat="1" ht="26" customHeight="1" spans="1:7">
      <c r="A28" s="103"/>
      <c r="B28" s="104" t="s">
        <v>4714</v>
      </c>
      <c r="C28" s="104">
        <v>1000</v>
      </c>
      <c r="D28" s="104" t="s">
        <v>363</v>
      </c>
      <c r="E28" s="104"/>
      <c r="F28" s="104"/>
      <c r="G28" s="103" t="s">
        <v>4715</v>
      </c>
    </row>
    <row r="29" s="93" customFormat="1" ht="26" customHeight="1" spans="1:7">
      <c r="A29" s="103"/>
      <c r="B29" s="104" t="s">
        <v>4716</v>
      </c>
      <c r="C29" s="104">
        <v>50</v>
      </c>
      <c r="D29" s="104" t="s">
        <v>4680</v>
      </c>
      <c r="E29" s="104"/>
      <c r="F29" s="104"/>
      <c r="G29" s="103" t="s">
        <v>4717</v>
      </c>
    </row>
    <row r="30" s="93" customFormat="1" ht="26" customHeight="1" spans="1:7">
      <c r="A30" s="103"/>
      <c r="B30" s="104" t="s">
        <v>4718</v>
      </c>
      <c r="C30" s="104">
        <v>100</v>
      </c>
      <c r="D30" s="104" t="s">
        <v>92</v>
      </c>
      <c r="E30" s="104"/>
      <c r="F30" s="104"/>
      <c r="G30" s="103" t="s">
        <v>4719</v>
      </c>
    </row>
    <row r="31" s="93" customFormat="1" ht="26" customHeight="1" spans="1:7">
      <c r="A31" s="103"/>
      <c r="B31" s="104" t="s">
        <v>4720</v>
      </c>
      <c r="C31" s="104">
        <v>100</v>
      </c>
      <c r="D31" s="104" t="s">
        <v>92</v>
      </c>
      <c r="E31" s="104"/>
      <c r="F31" s="104"/>
      <c r="G31" s="103" t="s">
        <v>4688</v>
      </c>
    </row>
    <row r="32" s="93" customFormat="1" ht="26" customHeight="1" spans="1:7">
      <c r="A32" s="103" t="s">
        <v>4721</v>
      </c>
      <c r="B32" s="104" t="s">
        <v>4722</v>
      </c>
      <c r="C32" s="104">
        <v>150</v>
      </c>
      <c r="D32" s="104" t="s">
        <v>92</v>
      </c>
      <c r="E32" s="104"/>
      <c r="F32" s="104"/>
      <c r="G32" s="103" t="s">
        <v>4723</v>
      </c>
    </row>
    <row r="33" s="93" customFormat="1" ht="26" customHeight="1" spans="1:7">
      <c r="A33" s="103"/>
      <c r="B33" s="104" t="s">
        <v>4724</v>
      </c>
      <c r="C33" s="104">
        <v>20</v>
      </c>
      <c r="D33" s="104" t="s">
        <v>92</v>
      </c>
      <c r="E33" s="104"/>
      <c r="F33" s="104"/>
      <c r="G33" s="103" t="s">
        <v>4725</v>
      </c>
    </row>
    <row r="34" s="93" customFormat="1" ht="26" customHeight="1" spans="1:7">
      <c r="A34" s="103"/>
      <c r="B34" s="104" t="s">
        <v>4726</v>
      </c>
      <c r="C34" s="104">
        <v>20</v>
      </c>
      <c r="D34" s="104" t="s">
        <v>92</v>
      </c>
      <c r="E34" s="104"/>
      <c r="F34" s="104"/>
      <c r="G34" s="103" t="s">
        <v>4727</v>
      </c>
    </row>
    <row r="35" s="93" customFormat="1" ht="26" customHeight="1" spans="1:7">
      <c r="A35" s="103"/>
      <c r="B35" s="104" t="s">
        <v>4728</v>
      </c>
      <c r="C35" s="104">
        <v>150</v>
      </c>
      <c r="D35" s="104" t="s">
        <v>92</v>
      </c>
      <c r="E35" s="104"/>
      <c r="F35" s="104"/>
      <c r="G35" s="103" t="s">
        <v>4729</v>
      </c>
    </row>
    <row r="36" s="93" customFormat="1" ht="26" customHeight="1" spans="1:7">
      <c r="A36" s="103"/>
      <c r="B36" s="104" t="s">
        <v>4730</v>
      </c>
      <c r="C36" s="104">
        <v>150</v>
      </c>
      <c r="D36" s="104" t="s">
        <v>92</v>
      </c>
      <c r="E36" s="104"/>
      <c r="F36" s="104"/>
      <c r="G36" s="103" t="s">
        <v>4729</v>
      </c>
    </row>
    <row r="37" s="93" customFormat="1" ht="26" customHeight="1" spans="1:7">
      <c r="A37" s="103"/>
      <c r="B37" s="104" t="s">
        <v>4731</v>
      </c>
      <c r="C37" s="104">
        <v>60</v>
      </c>
      <c r="D37" s="104" t="s">
        <v>854</v>
      </c>
      <c r="E37" s="104"/>
      <c r="F37" s="104"/>
      <c r="G37" s="103" t="s">
        <v>4732</v>
      </c>
    </row>
    <row r="38" s="93" customFormat="1" ht="26" customHeight="1" spans="1:7">
      <c r="A38" s="103"/>
      <c r="B38" s="104" t="s">
        <v>4733</v>
      </c>
      <c r="C38" s="104">
        <v>200</v>
      </c>
      <c r="D38" s="104" t="s">
        <v>92</v>
      </c>
      <c r="E38" s="104"/>
      <c r="F38" s="104"/>
      <c r="G38" s="103" t="s">
        <v>4734</v>
      </c>
    </row>
    <row r="39" s="93" customFormat="1" ht="26" customHeight="1" spans="1:7">
      <c r="A39" s="103"/>
      <c r="B39" s="104" t="s">
        <v>4735</v>
      </c>
      <c r="C39" s="104">
        <v>30</v>
      </c>
      <c r="D39" s="104" t="s">
        <v>138</v>
      </c>
      <c r="E39" s="104"/>
      <c r="F39" s="104"/>
      <c r="G39" s="103" t="s">
        <v>4736</v>
      </c>
    </row>
    <row r="40" s="93" customFormat="1" ht="26" customHeight="1" spans="1:7">
      <c r="A40" s="103"/>
      <c r="B40" s="104" t="s">
        <v>4737</v>
      </c>
      <c r="C40" s="104">
        <v>60</v>
      </c>
      <c r="D40" s="104" t="s">
        <v>854</v>
      </c>
      <c r="E40" s="104"/>
      <c r="F40" s="104"/>
      <c r="G40" s="103"/>
    </row>
    <row r="41" s="93" customFormat="1" ht="26" customHeight="1" spans="1:7">
      <c r="A41" s="103"/>
      <c r="B41" s="104" t="s">
        <v>4738</v>
      </c>
      <c r="C41" s="104">
        <v>150</v>
      </c>
      <c r="D41" s="104" t="s">
        <v>854</v>
      </c>
      <c r="E41" s="104"/>
      <c r="F41" s="104"/>
      <c r="G41" s="103" t="s">
        <v>4739</v>
      </c>
    </row>
    <row r="42" s="93" customFormat="1" ht="26" customHeight="1" spans="1:7">
      <c r="A42" s="103"/>
      <c r="B42" s="104" t="s">
        <v>4740</v>
      </c>
      <c r="C42" s="104">
        <v>20</v>
      </c>
      <c r="D42" s="104" t="s">
        <v>854</v>
      </c>
      <c r="E42" s="104"/>
      <c r="F42" s="104"/>
      <c r="G42" s="103" t="s">
        <v>4741</v>
      </c>
    </row>
    <row r="43" s="93" customFormat="1" ht="26" customHeight="1" spans="1:7">
      <c r="A43" s="103"/>
      <c r="B43" s="104" t="s">
        <v>4742</v>
      </c>
      <c r="C43" s="104">
        <v>15</v>
      </c>
      <c r="D43" s="104" t="s">
        <v>92</v>
      </c>
      <c r="E43" s="104"/>
      <c r="F43" s="104"/>
      <c r="G43" s="103" t="s">
        <v>4743</v>
      </c>
    </row>
    <row r="44" s="93" customFormat="1" ht="26" customHeight="1" spans="1:7">
      <c r="A44" s="103"/>
      <c r="B44" s="104" t="s">
        <v>4744</v>
      </c>
      <c r="C44" s="104">
        <v>600</v>
      </c>
      <c r="D44" s="104" t="s">
        <v>92</v>
      </c>
      <c r="E44" s="104"/>
      <c r="F44" s="104"/>
      <c r="G44" s="103" t="s">
        <v>4745</v>
      </c>
    </row>
    <row r="45" s="93" customFormat="1" ht="26" customHeight="1" spans="1:7">
      <c r="A45" s="103"/>
      <c r="B45" s="104" t="s">
        <v>4746</v>
      </c>
      <c r="C45" s="104">
        <v>50</v>
      </c>
      <c r="D45" s="104" t="s">
        <v>92</v>
      </c>
      <c r="E45" s="104"/>
      <c r="F45" s="104"/>
      <c r="G45" s="103" t="s">
        <v>4747</v>
      </c>
    </row>
    <row r="46" s="93" customFormat="1" ht="26" customHeight="1" spans="1:7">
      <c r="A46" s="103"/>
      <c r="B46" s="104" t="s">
        <v>4748</v>
      </c>
      <c r="C46" s="104">
        <v>20</v>
      </c>
      <c r="D46" s="104" t="s">
        <v>92</v>
      </c>
      <c r="E46" s="104"/>
      <c r="F46" s="104"/>
      <c r="G46" s="103" t="s">
        <v>4749</v>
      </c>
    </row>
    <row r="47" s="93" customFormat="1" ht="26" customHeight="1" spans="1:7">
      <c r="A47" s="103"/>
      <c r="B47" s="104" t="s">
        <v>4750</v>
      </c>
      <c r="C47" s="104">
        <v>30</v>
      </c>
      <c r="D47" s="104" t="s">
        <v>92</v>
      </c>
      <c r="E47" s="104"/>
      <c r="F47" s="104"/>
      <c r="G47" s="103" t="s">
        <v>4751</v>
      </c>
    </row>
    <row r="48" s="93" customFormat="1" ht="26" customHeight="1" spans="1:7">
      <c r="A48" s="103"/>
      <c r="B48" s="104" t="s">
        <v>4752</v>
      </c>
      <c r="C48" s="104">
        <v>10</v>
      </c>
      <c r="D48" s="104" t="s">
        <v>242</v>
      </c>
      <c r="E48" s="104"/>
      <c r="F48" s="104"/>
      <c r="G48" s="103" t="s">
        <v>4753</v>
      </c>
    </row>
    <row r="49" s="93" customFormat="1" ht="26" customHeight="1" spans="1:7">
      <c r="A49" s="103"/>
      <c r="B49" s="104" t="s">
        <v>4754</v>
      </c>
      <c r="C49" s="104">
        <v>1</v>
      </c>
      <c r="D49" s="104" t="s">
        <v>854</v>
      </c>
      <c r="E49" s="104"/>
      <c r="F49" s="104"/>
      <c r="G49" s="103" t="s">
        <v>4755</v>
      </c>
    </row>
    <row r="50" s="93" customFormat="1" ht="26" customHeight="1" spans="1:7">
      <c r="A50" s="103"/>
      <c r="B50" s="104" t="s">
        <v>4754</v>
      </c>
      <c r="C50" s="104">
        <v>1</v>
      </c>
      <c r="D50" s="104" t="s">
        <v>854</v>
      </c>
      <c r="E50" s="104"/>
      <c r="F50" s="104"/>
      <c r="G50" s="103" t="s">
        <v>4756</v>
      </c>
    </row>
    <row r="51" s="93" customFormat="1" ht="26" customHeight="1" spans="1:7">
      <c r="A51" s="103"/>
      <c r="B51" s="104" t="s">
        <v>4757</v>
      </c>
      <c r="C51" s="104">
        <v>6</v>
      </c>
      <c r="D51" s="104" t="s">
        <v>4680</v>
      </c>
      <c r="E51" s="104"/>
      <c r="F51" s="104"/>
      <c r="G51" s="103"/>
    </row>
    <row r="52" s="93" customFormat="1" ht="26" customHeight="1" spans="1:7">
      <c r="A52" s="103"/>
      <c r="B52" s="104" t="s">
        <v>4758</v>
      </c>
      <c r="C52" s="104">
        <v>2</v>
      </c>
      <c r="D52" s="104" t="s">
        <v>854</v>
      </c>
      <c r="E52" s="104"/>
      <c r="F52" s="104"/>
      <c r="G52" s="103" t="s">
        <v>4759</v>
      </c>
    </row>
    <row r="53" s="93" customFormat="1" ht="26" customHeight="1" spans="1:7">
      <c r="A53" s="103"/>
      <c r="B53" s="104" t="s">
        <v>4760</v>
      </c>
      <c r="C53" s="104">
        <v>8</v>
      </c>
      <c r="D53" s="104" t="s">
        <v>854</v>
      </c>
      <c r="E53" s="104"/>
      <c r="F53" s="104"/>
      <c r="G53" s="103" t="s">
        <v>4761</v>
      </c>
    </row>
    <row r="54" s="93" customFormat="1" ht="26" customHeight="1" spans="1:7">
      <c r="A54" s="103"/>
      <c r="B54" s="104" t="s">
        <v>4762</v>
      </c>
      <c r="C54" s="104">
        <v>8</v>
      </c>
      <c r="D54" s="104" t="s">
        <v>854</v>
      </c>
      <c r="E54" s="104"/>
      <c r="F54" s="104"/>
      <c r="G54" s="103" t="s">
        <v>4763</v>
      </c>
    </row>
    <row r="55" s="93" customFormat="1" ht="26" customHeight="1" spans="1:7">
      <c r="A55" s="103"/>
      <c r="B55" s="104" t="s">
        <v>4764</v>
      </c>
      <c r="C55" s="104">
        <v>11</v>
      </c>
      <c r="D55" s="104" t="s">
        <v>854</v>
      </c>
      <c r="E55" s="104"/>
      <c r="F55" s="104"/>
      <c r="G55" s="103" t="s">
        <v>4765</v>
      </c>
    </row>
    <row r="56" s="93" customFormat="1" ht="26" customHeight="1" spans="1:7">
      <c r="A56" s="103"/>
      <c r="B56" s="104" t="s">
        <v>4766</v>
      </c>
      <c r="C56" s="104">
        <v>2</v>
      </c>
      <c r="D56" s="104" t="s">
        <v>854</v>
      </c>
      <c r="E56" s="104"/>
      <c r="F56" s="104"/>
      <c r="G56" s="103" t="s">
        <v>4767</v>
      </c>
    </row>
    <row r="57" s="93" customFormat="1" ht="26" customHeight="1" spans="1:7">
      <c r="A57" s="103"/>
      <c r="B57" s="104" t="s">
        <v>4768</v>
      </c>
      <c r="C57" s="104">
        <v>50</v>
      </c>
      <c r="D57" s="104" t="s">
        <v>854</v>
      </c>
      <c r="E57" s="104"/>
      <c r="F57" s="104"/>
      <c r="G57" s="103"/>
    </row>
    <row r="58" s="93" customFormat="1" ht="26" customHeight="1" spans="1:7">
      <c r="A58" s="103"/>
      <c r="B58" s="104" t="s">
        <v>1416</v>
      </c>
      <c r="C58" s="104">
        <v>5</v>
      </c>
      <c r="D58" s="104" t="s">
        <v>92</v>
      </c>
      <c r="E58" s="104"/>
      <c r="F58" s="104"/>
      <c r="G58" s="103" t="s">
        <v>4769</v>
      </c>
    </row>
    <row r="59" s="93" customFormat="1" ht="26" customHeight="1" spans="1:7">
      <c r="A59" s="103"/>
      <c r="B59" s="104" t="s">
        <v>4770</v>
      </c>
      <c r="C59" s="104">
        <v>2</v>
      </c>
      <c r="D59" s="104" t="s">
        <v>138</v>
      </c>
      <c r="E59" s="104"/>
      <c r="F59" s="104"/>
      <c r="G59" s="103" t="s">
        <v>4771</v>
      </c>
    </row>
    <row r="60" s="93" customFormat="1" ht="26" customHeight="1" spans="1:7">
      <c r="A60" s="103"/>
      <c r="B60" s="104" t="s">
        <v>4772</v>
      </c>
      <c r="C60" s="104">
        <v>50</v>
      </c>
      <c r="D60" s="104" t="s">
        <v>92</v>
      </c>
      <c r="E60" s="104"/>
      <c r="F60" s="104"/>
      <c r="G60" s="103" t="s">
        <v>4688</v>
      </c>
    </row>
    <row r="61" s="93" customFormat="1" ht="26" customHeight="1" spans="1:7">
      <c r="A61" s="103"/>
      <c r="B61" s="104" t="s">
        <v>4773</v>
      </c>
      <c r="C61" s="104">
        <v>20</v>
      </c>
      <c r="D61" s="104" t="s">
        <v>854</v>
      </c>
      <c r="E61" s="104"/>
      <c r="F61" s="104"/>
      <c r="G61" s="103" t="s">
        <v>4774</v>
      </c>
    </row>
    <row r="62" s="93" customFormat="1" ht="26" customHeight="1" spans="1:7">
      <c r="A62" s="103" t="s">
        <v>4775</v>
      </c>
      <c r="B62" s="104" t="s">
        <v>4776</v>
      </c>
      <c r="C62" s="104">
        <v>50</v>
      </c>
      <c r="D62" s="104" t="s">
        <v>363</v>
      </c>
      <c r="E62" s="104"/>
      <c r="F62" s="104"/>
      <c r="G62" s="103" t="s">
        <v>4777</v>
      </c>
    </row>
    <row r="63" s="93" customFormat="1" ht="26" customHeight="1" spans="1:7">
      <c r="A63" s="103"/>
      <c r="B63" s="104" t="s">
        <v>4778</v>
      </c>
      <c r="C63" s="104">
        <v>100</v>
      </c>
      <c r="D63" s="104" t="s">
        <v>363</v>
      </c>
      <c r="E63" s="104"/>
      <c r="F63" s="104"/>
      <c r="G63" s="103" t="s">
        <v>4779</v>
      </c>
    </row>
    <row r="64" s="93" customFormat="1" ht="26" customHeight="1" spans="1:7">
      <c r="A64" s="103"/>
      <c r="B64" s="104" t="s">
        <v>4780</v>
      </c>
      <c r="C64" s="104">
        <v>100</v>
      </c>
      <c r="D64" s="104" t="s">
        <v>156</v>
      </c>
      <c r="E64" s="104"/>
      <c r="F64" s="104"/>
      <c r="G64" s="103" t="s">
        <v>4781</v>
      </c>
    </row>
    <row r="65" s="93" customFormat="1" ht="26" customHeight="1" spans="1:7">
      <c r="A65" s="103"/>
      <c r="B65" s="104" t="s">
        <v>4782</v>
      </c>
      <c r="C65" s="104">
        <v>100</v>
      </c>
      <c r="D65" s="104" t="s">
        <v>92</v>
      </c>
      <c r="E65" s="104"/>
      <c r="F65" s="104"/>
      <c r="G65" s="103" t="s">
        <v>4783</v>
      </c>
    </row>
    <row r="66" s="93" customFormat="1" ht="26" customHeight="1" spans="1:7">
      <c r="A66" s="103"/>
      <c r="B66" s="104" t="s">
        <v>4784</v>
      </c>
      <c r="C66" s="104">
        <v>10</v>
      </c>
      <c r="D66" s="104" t="s">
        <v>863</v>
      </c>
      <c r="E66" s="104"/>
      <c r="F66" s="104"/>
      <c r="G66" s="103" t="s">
        <v>4785</v>
      </c>
    </row>
    <row r="67" s="93" customFormat="1" ht="26" customHeight="1" spans="1:7">
      <c r="A67" s="103"/>
      <c r="B67" s="104" t="s">
        <v>4786</v>
      </c>
      <c r="C67" s="104">
        <v>1500</v>
      </c>
      <c r="D67" s="104" t="s">
        <v>156</v>
      </c>
      <c r="E67" s="104"/>
      <c r="F67" s="104"/>
      <c r="G67" s="103" t="s">
        <v>4787</v>
      </c>
    </row>
    <row r="68" s="93" customFormat="1" ht="26" customHeight="1" spans="1:7">
      <c r="A68" s="103"/>
      <c r="B68" s="104" t="s">
        <v>4788</v>
      </c>
      <c r="C68" s="104">
        <v>300</v>
      </c>
      <c r="D68" s="104" t="s">
        <v>156</v>
      </c>
      <c r="E68" s="104"/>
      <c r="F68" s="104"/>
      <c r="G68" s="103" t="s">
        <v>4789</v>
      </c>
    </row>
    <row r="69" s="93" customFormat="1" ht="26" customHeight="1" spans="1:7">
      <c r="A69" s="103"/>
      <c r="B69" s="104" t="s">
        <v>4790</v>
      </c>
      <c r="C69" s="104">
        <v>50</v>
      </c>
      <c r="D69" s="104" t="s">
        <v>156</v>
      </c>
      <c r="E69" s="104"/>
      <c r="F69" s="104"/>
      <c r="G69" s="103" t="s">
        <v>4791</v>
      </c>
    </row>
    <row r="70" s="93" customFormat="1" ht="26" customHeight="1" spans="1:7">
      <c r="A70" s="103"/>
      <c r="B70" s="104" t="s">
        <v>4792</v>
      </c>
      <c r="C70" s="104">
        <v>10</v>
      </c>
      <c r="D70" s="104" t="s">
        <v>156</v>
      </c>
      <c r="E70" s="104"/>
      <c r="F70" s="104"/>
      <c r="G70" s="103" t="s">
        <v>4793</v>
      </c>
    </row>
    <row r="71" s="93" customFormat="1" ht="26" customHeight="1" spans="1:7">
      <c r="A71" s="103"/>
      <c r="B71" s="104" t="s">
        <v>4794</v>
      </c>
      <c r="C71" s="104">
        <v>10</v>
      </c>
      <c r="D71" s="104" t="s">
        <v>854</v>
      </c>
      <c r="E71" s="104"/>
      <c r="F71" s="104"/>
      <c r="G71" s="103" t="s">
        <v>4795</v>
      </c>
    </row>
    <row r="72" s="93" customFormat="1" ht="26" customHeight="1" spans="1:7">
      <c r="A72" s="103"/>
      <c r="B72" s="104" t="s">
        <v>4796</v>
      </c>
      <c r="C72" s="104">
        <v>10</v>
      </c>
      <c r="D72" s="104" t="s">
        <v>854</v>
      </c>
      <c r="E72" s="104"/>
      <c r="F72" s="104"/>
      <c r="G72" s="103" t="s">
        <v>4795</v>
      </c>
    </row>
    <row r="73" s="93" customFormat="1" ht="26" customHeight="1" spans="1:7">
      <c r="A73" s="103"/>
      <c r="B73" s="104" t="s">
        <v>4797</v>
      </c>
      <c r="C73" s="104">
        <v>4</v>
      </c>
      <c r="D73" s="104" t="s">
        <v>138</v>
      </c>
      <c r="E73" s="104"/>
      <c r="F73" s="104"/>
      <c r="G73" s="103" t="s">
        <v>4798</v>
      </c>
    </row>
    <row r="74" s="93" customFormat="1" ht="26" customHeight="1" spans="1:7">
      <c r="A74" s="103"/>
      <c r="B74" s="104" t="s">
        <v>4799</v>
      </c>
      <c r="C74" s="104">
        <v>4</v>
      </c>
      <c r="D74" s="104" t="s">
        <v>363</v>
      </c>
      <c r="E74" s="104"/>
      <c r="F74" s="104"/>
      <c r="G74" s="103" t="s">
        <v>4800</v>
      </c>
    </row>
    <row r="75" s="93" customFormat="1" ht="26" customHeight="1" spans="1:7">
      <c r="A75" s="103"/>
      <c r="B75" s="104" t="s">
        <v>4801</v>
      </c>
      <c r="C75" s="104">
        <v>1</v>
      </c>
      <c r="D75" s="104" t="s">
        <v>854</v>
      </c>
      <c r="E75" s="104"/>
      <c r="F75" s="104"/>
      <c r="G75" s="103" t="s">
        <v>4802</v>
      </c>
    </row>
    <row r="76" s="93" customFormat="1" ht="26" customHeight="1" spans="1:7">
      <c r="A76" s="103"/>
      <c r="B76" s="104" t="s">
        <v>4803</v>
      </c>
      <c r="C76" s="104">
        <v>1</v>
      </c>
      <c r="D76" s="104" t="s">
        <v>854</v>
      </c>
      <c r="E76" s="104"/>
      <c r="F76" s="104"/>
      <c r="G76" s="103"/>
    </row>
    <row r="77" s="93" customFormat="1" ht="26" customHeight="1" spans="1:7">
      <c r="A77" s="103"/>
      <c r="B77" s="104" t="s">
        <v>4804</v>
      </c>
      <c r="C77" s="104">
        <v>20</v>
      </c>
      <c r="D77" s="104" t="s">
        <v>81</v>
      </c>
      <c r="E77" s="104"/>
      <c r="F77" s="104"/>
      <c r="G77" s="103" t="s">
        <v>4805</v>
      </c>
    </row>
    <row r="78" s="93" customFormat="1" ht="26" customHeight="1" spans="1:7">
      <c r="A78" s="103"/>
      <c r="B78" s="104" t="s">
        <v>4806</v>
      </c>
      <c r="C78" s="104">
        <v>50</v>
      </c>
      <c r="D78" s="104" t="s">
        <v>92</v>
      </c>
      <c r="E78" s="104"/>
      <c r="F78" s="104"/>
      <c r="G78" s="103" t="s">
        <v>4807</v>
      </c>
    </row>
    <row r="79" s="93" customFormat="1" ht="26" customHeight="1" spans="1:7">
      <c r="A79" s="103"/>
      <c r="B79" s="104" t="s">
        <v>4808</v>
      </c>
      <c r="C79" s="104">
        <v>2</v>
      </c>
      <c r="D79" s="104" t="s">
        <v>529</v>
      </c>
      <c r="E79" s="104"/>
      <c r="F79" s="104"/>
      <c r="G79" s="103"/>
    </row>
    <row r="80" s="93" customFormat="1" ht="26" customHeight="1" spans="1:7">
      <c r="A80" s="103"/>
      <c r="B80" s="104" t="s">
        <v>4809</v>
      </c>
      <c r="C80" s="104">
        <v>50</v>
      </c>
      <c r="D80" s="104" t="s">
        <v>854</v>
      </c>
      <c r="E80" s="104"/>
      <c r="F80" s="104"/>
      <c r="G80" s="103"/>
    </row>
    <row r="81" s="93" customFormat="1" ht="26" customHeight="1" spans="1:7">
      <c r="A81" s="103"/>
      <c r="B81" s="104" t="s">
        <v>4810</v>
      </c>
      <c r="C81" s="104">
        <v>50</v>
      </c>
      <c r="D81" s="104" t="s">
        <v>854</v>
      </c>
      <c r="E81" s="104"/>
      <c r="F81" s="104"/>
      <c r="G81" s="103"/>
    </row>
    <row r="82" s="93" customFormat="1" ht="26" customHeight="1" spans="1:7">
      <c r="A82" s="103"/>
      <c r="B82" s="104" t="s">
        <v>4811</v>
      </c>
      <c r="C82" s="104">
        <v>50</v>
      </c>
      <c r="D82" s="104" t="s">
        <v>854</v>
      </c>
      <c r="E82" s="104"/>
      <c r="F82" s="104"/>
      <c r="G82" s="103" t="s">
        <v>4812</v>
      </c>
    </row>
    <row r="83" s="93" customFormat="1" ht="26" customHeight="1" spans="1:7">
      <c r="A83" s="103"/>
      <c r="B83" s="104" t="s">
        <v>4813</v>
      </c>
      <c r="C83" s="104">
        <v>50</v>
      </c>
      <c r="D83" s="104" t="s">
        <v>363</v>
      </c>
      <c r="E83" s="104"/>
      <c r="F83" s="104"/>
      <c r="G83" s="103" t="s">
        <v>4814</v>
      </c>
    </row>
    <row r="84" s="93" customFormat="1" ht="26" customHeight="1" spans="1:7">
      <c r="A84" s="103"/>
      <c r="B84" s="104" t="s">
        <v>4815</v>
      </c>
      <c r="C84" s="104">
        <v>50</v>
      </c>
      <c r="D84" s="104" t="s">
        <v>854</v>
      </c>
      <c r="E84" s="104"/>
      <c r="F84" s="104"/>
      <c r="G84" s="103" t="s">
        <v>4816</v>
      </c>
    </row>
    <row r="85" s="93" customFormat="1" ht="26" customHeight="1" spans="1:7">
      <c r="A85" s="103"/>
      <c r="B85" s="104" t="s">
        <v>4817</v>
      </c>
      <c r="C85" s="104">
        <v>100</v>
      </c>
      <c r="D85" s="104" t="s">
        <v>92</v>
      </c>
      <c r="E85" s="104"/>
      <c r="F85" s="104"/>
      <c r="G85" s="103"/>
    </row>
    <row r="86" s="93" customFormat="1" ht="26" customHeight="1" spans="1:7">
      <c r="A86" s="103"/>
      <c r="B86" s="104" t="s">
        <v>4818</v>
      </c>
      <c r="C86" s="104">
        <v>5</v>
      </c>
      <c r="D86" s="104" t="s">
        <v>92</v>
      </c>
      <c r="E86" s="104"/>
      <c r="F86" s="104"/>
      <c r="G86" s="103" t="s">
        <v>4819</v>
      </c>
    </row>
    <row r="87" s="93" customFormat="1" ht="26" customHeight="1" spans="1:7">
      <c r="A87" s="103"/>
      <c r="B87" s="104" t="s">
        <v>4820</v>
      </c>
      <c r="C87" s="104">
        <v>5</v>
      </c>
      <c r="D87" s="104" t="s">
        <v>92</v>
      </c>
      <c r="E87" s="104"/>
      <c r="F87" s="104"/>
      <c r="G87" s="103" t="s">
        <v>4821</v>
      </c>
    </row>
    <row r="88" s="93" customFormat="1" ht="26" customHeight="1" spans="1:7">
      <c r="A88" s="103"/>
      <c r="B88" s="104" t="s">
        <v>4822</v>
      </c>
      <c r="C88" s="104">
        <v>3</v>
      </c>
      <c r="D88" s="104" t="s">
        <v>138</v>
      </c>
      <c r="E88" s="104"/>
      <c r="F88" s="104"/>
      <c r="G88" s="103" t="s">
        <v>4823</v>
      </c>
    </row>
    <row r="89" s="93" customFormat="1" ht="26" customHeight="1" spans="1:7">
      <c r="A89" s="103"/>
      <c r="B89" s="104" t="s">
        <v>4824</v>
      </c>
      <c r="C89" s="104">
        <v>3</v>
      </c>
      <c r="D89" s="104" t="s">
        <v>138</v>
      </c>
      <c r="E89" s="104"/>
      <c r="F89" s="104"/>
      <c r="G89" s="103" t="s">
        <v>4825</v>
      </c>
    </row>
    <row r="90" s="93" customFormat="1" ht="26" customHeight="1" spans="1:7">
      <c r="A90" s="103"/>
      <c r="B90" s="104" t="s">
        <v>4826</v>
      </c>
      <c r="C90" s="104">
        <v>20</v>
      </c>
      <c r="D90" s="104" t="s">
        <v>854</v>
      </c>
      <c r="E90" s="104"/>
      <c r="F90" s="104"/>
      <c r="G90" s="103" t="s">
        <v>4827</v>
      </c>
    </row>
    <row r="91" s="93" customFormat="1" ht="26" customHeight="1" spans="1:7">
      <c r="A91" s="103"/>
      <c r="B91" s="104" t="s">
        <v>4828</v>
      </c>
      <c r="C91" s="104">
        <v>2</v>
      </c>
      <c r="D91" s="104" t="s">
        <v>138</v>
      </c>
      <c r="E91" s="104"/>
      <c r="F91" s="104"/>
      <c r="G91" s="103" t="s">
        <v>4829</v>
      </c>
    </row>
    <row r="92" s="93" customFormat="1" ht="26" customHeight="1" spans="1:7">
      <c r="A92" s="103"/>
      <c r="B92" s="104" t="s">
        <v>4830</v>
      </c>
      <c r="C92" s="104">
        <v>2</v>
      </c>
      <c r="D92" s="104" t="s">
        <v>138</v>
      </c>
      <c r="E92" s="104"/>
      <c r="F92" s="104"/>
      <c r="G92" s="103" t="s">
        <v>4831</v>
      </c>
    </row>
    <row r="93" s="93" customFormat="1" ht="26" customHeight="1" spans="1:7">
      <c r="A93" s="103"/>
      <c r="B93" s="104" t="s">
        <v>4832</v>
      </c>
      <c r="C93" s="104">
        <v>1</v>
      </c>
      <c r="D93" s="104" t="s">
        <v>156</v>
      </c>
      <c r="E93" s="104"/>
      <c r="F93" s="104"/>
      <c r="G93" s="103" t="s">
        <v>4833</v>
      </c>
    </row>
    <row r="94" s="93" customFormat="1" ht="26" customHeight="1" spans="1:7">
      <c r="A94" s="103"/>
      <c r="B94" s="104" t="s">
        <v>4834</v>
      </c>
      <c r="C94" s="104">
        <v>1</v>
      </c>
      <c r="D94" s="104" t="s">
        <v>854</v>
      </c>
      <c r="E94" s="104"/>
      <c r="F94" s="104"/>
      <c r="G94" s="103" t="s">
        <v>4835</v>
      </c>
    </row>
    <row r="95" s="93" customFormat="1" ht="26" customHeight="1" spans="1:7">
      <c r="A95" s="103"/>
      <c r="B95" s="104" t="s">
        <v>4836</v>
      </c>
      <c r="C95" s="104">
        <v>4</v>
      </c>
      <c r="D95" s="104" t="s">
        <v>4837</v>
      </c>
      <c r="E95" s="104"/>
      <c r="F95" s="104"/>
      <c r="G95" s="103" t="s">
        <v>4838</v>
      </c>
    </row>
    <row r="96" s="93" customFormat="1" ht="26" customHeight="1" spans="1:7">
      <c r="A96" s="103"/>
      <c r="B96" s="104" t="s">
        <v>4839</v>
      </c>
      <c r="C96" s="104">
        <v>2</v>
      </c>
      <c r="D96" s="104" t="s">
        <v>138</v>
      </c>
      <c r="E96" s="104"/>
      <c r="F96" s="104"/>
      <c r="G96" s="103" t="s">
        <v>4840</v>
      </c>
    </row>
    <row r="97" s="93" customFormat="1" ht="26" customHeight="1" spans="1:7">
      <c r="A97" s="103" t="s">
        <v>4841</v>
      </c>
      <c r="B97" s="104" t="s">
        <v>4842</v>
      </c>
      <c r="C97" s="104">
        <v>10</v>
      </c>
      <c r="D97" s="104" t="s">
        <v>138</v>
      </c>
      <c r="E97" s="104"/>
      <c r="F97" s="104"/>
      <c r="G97" s="103" t="s">
        <v>4843</v>
      </c>
    </row>
    <row r="98" s="93" customFormat="1" ht="26" customHeight="1" spans="1:7">
      <c r="A98" s="103"/>
      <c r="B98" s="104" t="s">
        <v>4844</v>
      </c>
      <c r="C98" s="104">
        <v>1</v>
      </c>
      <c r="D98" s="104" t="s">
        <v>138</v>
      </c>
      <c r="E98" s="104"/>
      <c r="F98" s="104"/>
      <c r="G98" s="103"/>
    </row>
    <row r="99" s="93" customFormat="1" ht="26" customHeight="1" spans="1:7">
      <c r="A99" s="103"/>
      <c r="B99" s="104" t="s">
        <v>4845</v>
      </c>
      <c r="C99" s="104">
        <v>4</v>
      </c>
      <c r="D99" s="104" t="s">
        <v>138</v>
      </c>
      <c r="E99" s="104"/>
      <c r="F99" s="104"/>
      <c r="G99" s="103"/>
    </row>
    <row r="100" s="93" customFormat="1" ht="26" customHeight="1" spans="1:7">
      <c r="A100" s="103"/>
      <c r="B100" s="104" t="s">
        <v>2328</v>
      </c>
      <c r="C100" s="104">
        <v>5</v>
      </c>
      <c r="D100" s="104" t="s">
        <v>138</v>
      </c>
      <c r="E100" s="104"/>
      <c r="F100" s="104"/>
      <c r="G100" s="103" t="s">
        <v>4846</v>
      </c>
    </row>
    <row r="101" s="93" customFormat="1" ht="26" customHeight="1" spans="1:7">
      <c r="A101" s="103"/>
      <c r="B101" s="104" t="s">
        <v>4847</v>
      </c>
      <c r="C101" s="104">
        <v>10</v>
      </c>
      <c r="D101" s="104" t="s">
        <v>138</v>
      </c>
      <c r="E101" s="104"/>
      <c r="F101" s="104"/>
      <c r="G101" s="103" t="s">
        <v>4848</v>
      </c>
    </row>
    <row r="102" s="93" customFormat="1" ht="26" customHeight="1" spans="1:7">
      <c r="A102" s="103"/>
      <c r="B102" s="104" t="s">
        <v>4849</v>
      </c>
      <c r="C102" s="104">
        <v>200</v>
      </c>
      <c r="D102" s="104" t="s">
        <v>92</v>
      </c>
      <c r="E102" s="104"/>
      <c r="F102" s="104"/>
      <c r="G102" s="103" t="s">
        <v>4850</v>
      </c>
    </row>
    <row r="103" s="93" customFormat="1" ht="26" customHeight="1" spans="1:7">
      <c r="A103" s="103"/>
      <c r="B103" s="104" t="s">
        <v>4851</v>
      </c>
      <c r="C103" s="104">
        <v>2</v>
      </c>
      <c r="D103" s="104" t="s">
        <v>138</v>
      </c>
      <c r="E103" s="104"/>
      <c r="F103" s="104"/>
      <c r="G103" s="103"/>
    </row>
    <row r="104" s="93" customFormat="1" ht="26" customHeight="1" spans="1:7">
      <c r="A104" s="103"/>
      <c r="B104" s="104" t="s">
        <v>4852</v>
      </c>
      <c r="C104" s="104">
        <v>5</v>
      </c>
      <c r="D104" s="104" t="s">
        <v>138</v>
      </c>
      <c r="E104" s="104"/>
      <c r="F104" s="104"/>
      <c r="G104" s="103" t="s">
        <v>4853</v>
      </c>
    </row>
    <row r="105" s="93" customFormat="1" ht="26" customHeight="1" spans="1:7">
      <c r="A105" s="103" t="s">
        <v>4854</v>
      </c>
      <c r="B105" s="104" t="s">
        <v>4855</v>
      </c>
      <c r="C105" s="104">
        <v>60</v>
      </c>
      <c r="D105" s="104" t="s">
        <v>854</v>
      </c>
      <c r="E105" s="104"/>
      <c r="F105" s="104"/>
      <c r="G105" s="103" t="s">
        <v>4856</v>
      </c>
    </row>
    <row r="106" s="93" customFormat="1" ht="26" customHeight="1" spans="1:7">
      <c r="A106" s="103"/>
      <c r="B106" s="104" t="s">
        <v>4857</v>
      </c>
      <c r="C106" s="104">
        <v>60</v>
      </c>
      <c r="D106" s="104" t="s">
        <v>854</v>
      </c>
      <c r="E106" s="104"/>
      <c r="F106" s="104"/>
      <c r="G106" s="103" t="s">
        <v>4856</v>
      </c>
    </row>
    <row r="107" s="93" customFormat="1" ht="26" customHeight="1" spans="1:7">
      <c r="A107" s="103"/>
      <c r="B107" s="104" t="s">
        <v>4858</v>
      </c>
      <c r="C107" s="104">
        <v>60</v>
      </c>
      <c r="D107" s="104" t="s">
        <v>854</v>
      </c>
      <c r="E107" s="104"/>
      <c r="F107" s="104"/>
      <c r="G107" s="103" t="s">
        <v>4856</v>
      </c>
    </row>
    <row r="108" s="93" customFormat="1" ht="26" customHeight="1" spans="1:7">
      <c r="A108" s="103"/>
      <c r="B108" s="104" t="s">
        <v>4859</v>
      </c>
      <c r="C108" s="104">
        <v>12</v>
      </c>
      <c r="D108" s="104" t="s">
        <v>92</v>
      </c>
      <c r="E108" s="104"/>
      <c r="F108" s="104"/>
      <c r="G108" s="103" t="s">
        <v>4860</v>
      </c>
    </row>
    <row r="109" s="93" customFormat="1" ht="26" customHeight="1" spans="1:7">
      <c r="A109" s="103"/>
      <c r="B109" s="104" t="s">
        <v>4861</v>
      </c>
      <c r="C109" s="104">
        <v>20</v>
      </c>
      <c r="D109" s="104" t="s">
        <v>92</v>
      </c>
      <c r="E109" s="104"/>
      <c r="F109" s="104"/>
      <c r="G109" s="103" t="s">
        <v>4862</v>
      </c>
    </row>
    <row r="110" s="93" customFormat="1" ht="26" customHeight="1" spans="1:7">
      <c r="A110" s="103"/>
      <c r="B110" s="104" t="s">
        <v>4863</v>
      </c>
      <c r="C110" s="104">
        <v>10</v>
      </c>
      <c r="D110" s="104" t="s">
        <v>75</v>
      </c>
      <c r="E110" s="104"/>
      <c r="F110" s="104"/>
      <c r="G110" s="103" t="s">
        <v>4864</v>
      </c>
    </row>
    <row r="111" s="93" customFormat="1" ht="26" customHeight="1" spans="1:7">
      <c r="A111" s="103"/>
      <c r="B111" s="104" t="s">
        <v>4865</v>
      </c>
      <c r="C111" s="104">
        <v>20</v>
      </c>
      <c r="D111" s="104" t="s">
        <v>92</v>
      </c>
      <c r="E111" s="104"/>
      <c r="F111" s="104"/>
      <c r="G111" s="103" t="s">
        <v>4866</v>
      </c>
    </row>
    <row r="112" s="93" customFormat="1" ht="26" customHeight="1" spans="1:7">
      <c r="A112" s="103"/>
      <c r="B112" s="104"/>
      <c r="C112" s="104"/>
      <c r="D112" s="104"/>
      <c r="E112" s="104" t="s">
        <v>26</v>
      </c>
      <c r="F112" s="105">
        <f>SUM(F3:F111)</f>
        <v>0</v>
      </c>
      <c r="G112" s="103"/>
    </row>
    <row r="113" s="93" customFormat="1" ht="30" customHeight="1" spans="7:7">
      <c r="G113" s="106"/>
    </row>
  </sheetData>
  <mergeCells count="6">
    <mergeCell ref="A1:G1"/>
    <mergeCell ref="A3:A31"/>
    <mergeCell ref="A32:A61"/>
    <mergeCell ref="A62:A96"/>
    <mergeCell ref="A97:A104"/>
    <mergeCell ref="A105:A111"/>
  </mergeCells>
  <pageMargins left="0.751388888888889" right="0.751388888888889" top="0.550694444444444" bottom="0.629861111111111" header="0.5" footer="0.5"/>
  <pageSetup paperSize="9" scale="95" fitToHeight="0"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65"/>
  <sheetViews>
    <sheetView view="pageBreakPreview" zoomScale="130" zoomScaleNormal="100" workbookViewId="0">
      <selection activeCell="E4" sqref="E4:F64"/>
    </sheetView>
  </sheetViews>
  <sheetFormatPr defaultColWidth="12" defaultRowHeight="14.25" outlineLevelCol="6"/>
  <cols>
    <col min="1" max="1" width="13.3333333333333" style="71" customWidth="1"/>
    <col min="2" max="2" width="23.1777777777778" style="71" customWidth="1"/>
    <col min="3" max="4" width="10.1777777777778" style="71" customWidth="1"/>
    <col min="5" max="6" width="13.3333333333333" style="71" customWidth="1"/>
    <col min="7" max="7" width="27.5111111111111" style="72" customWidth="1"/>
    <col min="8" max="16384" width="12" style="71"/>
  </cols>
  <sheetData>
    <row r="1" ht="38" customHeight="1" spans="1:7">
      <c r="A1" s="73" t="s">
        <v>4867</v>
      </c>
      <c r="B1" s="73"/>
      <c r="C1" s="73"/>
      <c r="D1" s="74"/>
      <c r="E1" s="74"/>
      <c r="F1" s="75"/>
      <c r="G1" s="73"/>
    </row>
    <row r="2" spans="1:7">
      <c r="A2" s="76" t="s">
        <v>20</v>
      </c>
      <c r="B2" s="76"/>
      <c r="C2" s="76"/>
      <c r="D2" s="77"/>
      <c r="E2" s="77"/>
      <c r="F2" s="78"/>
      <c r="G2" s="76"/>
    </row>
    <row r="3" s="70" customFormat="1" ht="26" customHeight="1" spans="1:7">
      <c r="A3" s="79" t="s">
        <v>4633</v>
      </c>
      <c r="B3" s="80" t="s">
        <v>4604</v>
      </c>
      <c r="C3" s="81" t="s">
        <v>24</v>
      </c>
      <c r="D3" s="81" t="s">
        <v>23</v>
      </c>
      <c r="E3" s="81" t="s">
        <v>25</v>
      </c>
      <c r="F3" s="82" t="s">
        <v>4605</v>
      </c>
      <c r="G3" s="80" t="s">
        <v>5</v>
      </c>
    </row>
    <row r="4" s="70" customFormat="1" ht="26" customHeight="1" spans="1:7">
      <c r="A4" s="83" t="s">
        <v>4868</v>
      </c>
      <c r="B4" s="83" t="s">
        <v>4869</v>
      </c>
      <c r="C4" s="84">
        <v>1</v>
      </c>
      <c r="D4" s="84" t="s">
        <v>198</v>
      </c>
      <c r="E4" s="84"/>
      <c r="F4" s="85"/>
      <c r="G4" s="83" t="s">
        <v>4870</v>
      </c>
    </row>
    <row r="5" s="70" customFormat="1" ht="26" customHeight="1" spans="1:7">
      <c r="A5" s="83"/>
      <c r="B5" s="83" t="s">
        <v>4871</v>
      </c>
      <c r="C5" s="83">
        <v>10</v>
      </c>
      <c r="D5" s="83" t="s">
        <v>138</v>
      </c>
      <c r="E5" s="83"/>
      <c r="F5" s="85"/>
      <c r="G5" s="83" t="s">
        <v>4872</v>
      </c>
    </row>
    <row r="6" s="70" customFormat="1" ht="39" customHeight="1" spans="1:7">
      <c r="A6" s="83"/>
      <c r="B6" s="83" t="s">
        <v>4873</v>
      </c>
      <c r="C6" s="83">
        <v>1</v>
      </c>
      <c r="D6" s="83" t="s">
        <v>138</v>
      </c>
      <c r="E6" s="83"/>
      <c r="F6" s="85"/>
      <c r="G6" s="83" t="s">
        <v>4874</v>
      </c>
    </row>
    <row r="7" s="70" customFormat="1" ht="26" customHeight="1" spans="1:7">
      <c r="A7" s="83"/>
      <c r="B7" s="83" t="s">
        <v>4875</v>
      </c>
      <c r="C7" s="83">
        <v>2</v>
      </c>
      <c r="D7" s="83" t="s">
        <v>138</v>
      </c>
      <c r="E7" s="83"/>
      <c r="F7" s="85"/>
      <c r="G7" s="83" t="s">
        <v>4876</v>
      </c>
    </row>
    <row r="8" s="70" customFormat="1" ht="33" customHeight="1" spans="1:7">
      <c r="A8" s="83"/>
      <c r="B8" s="83" t="s">
        <v>4877</v>
      </c>
      <c r="C8" s="83">
        <v>5</v>
      </c>
      <c r="D8" s="83" t="s">
        <v>4680</v>
      </c>
      <c r="E8" s="83"/>
      <c r="F8" s="85"/>
      <c r="G8" s="83" t="s">
        <v>4878</v>
      </c>
    </row>
    <row r="9" s="70" customFormat="1" ht="60" customHeight="1" spans="1:7">
      <c r="A9" s="86" t="s">
        <v>4879</v>
      </c>
      <c r="B9" s="83" t="s">
        <v>4880</v>
      </c>
      <c r="C9" s="83">
        <v>14</v>
      </c>
      <c r="D9" s="83" t="s">
        <v>138</v>
      </c>
      <c r="E9" s="83"/>
      <c r="F9" s="85"/>
      <c r="G9" s="83" t="s">
        <v>4881</v>
      </c>
    </row>
    <row r="10" s="70" customFormat="1" ht="26" customHeight="1" spans="1:7">
      <c r="A10" s="86"/>
      <c r="B10" s="83" t="s">
        <v>4882</v>
      </c>
      <c r="C10" s="83">
        <v>2</v>
      </c>
      <c r="D10" s="83" t="s">
        <v>138</v>
      </c>
      <c r="E10" s="83"/>
      <c r="F10" s="85"/>
      <c r="G10" s="83" t="s">
        <v>4883</v>
      </c>
    </row>
    <row r="11" s="70" customFormat="1" ht="26" customHeight="1" spans="1:7">
      <c r="A11" s="86"/>
      <c r="B11" s="83" t="s">
        <v>4884</v>
      </c>
      <c r="C11" s="83">
        <v>20</v>
      </c>
      <c r="D11" s="83" t="s">
        <v>92</v>
      </c>
      <c r="E11" s="83"/>
      <c r="F11" s="85"/>
      <c r="G11" s="83" t="s">
        <v>4884</v>
      </c>
    </row>
    <row r="12" s="70" customFormat="1" ht="26" customHeight="1" spans="1:7">
      <c r="A12" s="86"/>
      <c r="B12" s="83" t="s">
        <v>4885</v>
      </c>
      <c r="C12" s="83">
        <v>8</v>
      </c>
      <c r="D12" s="83" t="s">
        <v>138</v>
      </c>
      <c r="E12" s="83"/>
      <c r="F12" s="85"/>
      <c r="G12" s="83" t="s">
        <v>4886</v>
      </c>
    </row>
    <row r="13" s="70" customFormat="1" ht="26" customHeight="1" spans="1:7">
      <c r="A13" s="86"/>
      <c r="B13" s="87" t="s">
        <v>4887</v>
      </c>
      <c r="C13" s="87">
        <v>8</v>
      </c>
      <c r="D13" s="87" t="s">
        <v>92</v>
      </c>
      <c r="E13" s="87"/>
      <c r="F13" s="85"/>
      <c r="G13" s="86" t="s">
        <v>4888</v>
      </c>
    </row>
    <row r="14" s="70" customFormat="1" ht="26" customHeight="1" spans="1:7">
      <c r="A14" s="86"/>
      <c r="B14" s="87" t="s">
        <v>4889</v>
      </c>
      <c r="C14" s="87">
        <v>7</v>
      </c>
      <c r="D14" s="87" t="s">
        <v>363</v>
      </c>
      <c r="E14" s="87"/>
      <c r="F14" s="85"/>
      <c r="G14" s="86" t="s">
        <v>4890</v>
      </c>
    </row>
    <row r="15" s="70" customFormat="1" ht="26" customHeight="1" spans="1:7">
      <c r="A15" s="86"/>
      <c r="B15" s="87" t="s">
        <v>4891</v>
      </c>
      <c r="C15" s="87">
        <v>2</v>
      </c>
      <c r="D15" s="87" t="s">
        <v>75</v>
      </c>
      <c r="E15" s="87"/>
      <c r="F15" s="85"/>
      <c r="G15" s="86"/>
    </row>
    <row r="16" s="70" customFormat="1" ht="26" customHeight="1" spans="1:7">
      <c r="A16" s="86"/>
      <c r="B16" s="87" t="s">
        <v>4892</v>
      </c>
      <c r="C16" s="87">
        <v>10</v>
      </c>
      <c r="D16" s="87" t="s">
        <v>75</v>
      </c>
      <c r="E16" s="87"/>
      <c r="F16" s="85"/>
      <c r="G16" s="86" t="s">
        <v>4893</v>
      </c>
    </row>
    <row r="17" s="70" customFormat="1" ht="26" customHeight="1" spans="1:7">
      <c r="A17" s="86"/>
      <c r="B17" s="87" t="s">
        <v>4894</v>
      </c>
      <c r="C17" s="87">
        <v>10</v>
      </c>
      <c r="D17" s="87" t="s">
        <v>75</v>
      </c>
      <c r="E17" s="87"/>
      <c r="F17" s="85"/>
      <c r="G17" s="88" t="s">
        <v>4895</v>
      </c>
    </row>
    <row r="18" s="70" customFormat="1" ht="26" customHeight="1" spans="1:7">
      <c r="A18" s="86"/>
      <c r="B18" s="87" t="s">
        <v>4896</v>
      </c>
      <c r="C18" s="87">
        <v>8</v>
      </c>
      <c r="D18" s="87" t="s">
        <v>4680</v>
      </c>
      <c r="E18" s="87"/>
      <c r="F18" s="85"/>
      <c r="G18" s="86" t="s">
        <v>4897</v>
      </c>
    </row>
    <row r="19" s="70" customFormat="1" ht="26" customHeight="1" spans="1:7">
      <c r="A19" s="86"/>
      <c r="B19" s="87" t="s">
        <v>4898</v>
      </c>
      <c r="C19" s="87">
        <v>8</v>
      </c>
      <c r="D19" s="87" t="s">
        <v>4680</v>
      </c>
      <c r="E19" s="87"/>
      <c r="F19" s="85"/>
      <c r="G19" s="86" t="s">
        <v>4899</v>
      </c>
    </row>
    <row r="20" s="70" customFormat="1" ht="26" customHeight="1" spans="1:7">
      <c r="A20" s="86"/>
      <c r="B20" s="87" t="s">
        <v>4900</v>
      </c>
      <c r="C20" s="87">
        <v>8</v>
      </c>
      <c r="D20" s="87" t="s">
        <v>92</v>
      </c>
      <c r="E20" s="87"/>
      <c r="F20" s="85"/>
      <c r="G20" s="86" t="s">
        <v>4901</v>
      </c>
    </row>
    <row r="21" s="70" customFormat="1" ht="26" customHeight="1" spans="1:7">
      <c r="A21" s="86"/>
      <c r="B21" s="87" t="s">
        <v>4902</v>
      </c>
      <c r="C21" s="87">
        <v>8</v>
      </c>
      <c r="D21" s="87" t="s">
        <v>854</v>
      </c>
      <c r="E21" s="87"/>
      <c r="F21" s="85"/>
      <c r="G21" s="86"/>
    </row>
    <row r="22" s="70" customFormat="1" ht="26" customHeight="1" spans="1:7">
      <c r="A22" s="86"/>
      <c r="B22" s="87" t="s">
        <v>4903</v>
      </c>
      <c r="C22" s="87">
        <v>8</v>
      </c>
      <c r="D22" s="87" t="s">
        <v>854</v>
      </c>
      <c r="E22" s="87"/>
      <c r="F22" s="85"/>
      <c r="G22" s="86"/>
    </row>
    <row r="23" s="70" customFormat="1" ht="26" customHeight="1" spans="1:7">
      <c r="A23" s="86"/>
      <c r="B23" s="87" t="s">
        <v>4904</v>
      </c>
      <c r="C23" s="87">
        <v>4</v>
      </c>
      <c r="D23" s="87" t="s">
        <v>92</v>
      </c>
      <c r="E23" s="87"/>
      <c r="F23" s="85"/>
      <c r="G23" s="86" t="s">
        <v>4905</v>
      </c>
    </row>
    <row r="24" s="70" customFormat="1" ht="26" customHeight="1" spans="1:7">
      <c r="A24" s="86"/>
      <c r="B24" s="87" t="s">
        <v>4906</v>
      </c>
      <c r="C24" s="87">
        <v>4</v>
      </c>
      <c r="D24" s="87" t="s">
        <v>92</v>
      </c>
      <c r="E24" s="87"/>
      <c r="F24" s="85"/>
      <c r="G24" s="86"/>
    </row>
    <row r="25" s="70" customFormat="1" ht="26" customHeight="1" spans="1:7">
      <c r="A25" s="86"/>
      <c r="B25" s="87" t="s">
        <v>4907</v>
      </c>
      <c r="C25" s="87">
        <v>120</v>
      </c>
      <c r="D25" s="87" t="s">
        <v>92</v>
      </c>
      <c r="E25" s="87"/>
      <c r="F25" s="85"/>
      <c r="G25" s="86" t="s">
        <v>4908</v>
      </c>
    </row>
    <row r="26" s="70" customFormat="1" ht="26" customHeight="1" spans="1:7">
      <c r="A26" s="86"/>
      <c r="B26" s="87" t="s">
        <v>4909</v>
      </c>
      <c r="C26" s="87">
        <v>120</v>
      </c>
      <c r="D26" s="87" t="s">
        <v>92</v>
      </c>
      <c r="E26" s="87"/>
      <c r="F26" s="85"/>
      <c r="G26" s="86" t="s">
        <v>4910</v>
      </c>
    </row>
    <row r="27" s="70" customFormat="1" ht="26" customHeight="1" spans="1:7">
      <c r="A27" s="86"/>
      <c r="B27" s="87" t="s">
        <v>4911</v>
      </c>
      <c r="C27" s="87">
        <v>120</v>
      </c>
      <c r="D27" s="87" t="s">
        <v>92</v>
      </c>
      <c r="E27" s="87"/>
      <c r="F27" s="85"/>
      <c r="G27" s="88" t="s">
        <v>4912</v>
      </c>
    </row>
    <row r="28" s="70" customFormat="1" ht="26" customHeight="1" spans="1:7">
      <c r="A28" s="86"/>
      <c r="B28" s="87" t="s">
        <v>4913</v>
      </c>
      <c r="C28" s="87">
        <v>120</v>
      </c>
      <c r="D28" s="87" t="s">
        <v>138</v>
      </c>
      <c r="E28" s="87"/>
      <c r="F28" s="85"/>
      <c r="G28" s="86" t="s">
        <v>4914</v>
      </c>
    </row>
    <row r="29" s="70" customFormat="1" ht="26" customHeight="1" spans="1:7">
      <c r="A29" s="86"/>
      <c r="B29" s="87" t="s">
        <v>4915</v>
      </c>
      <c r="C29" s="87">
        <v>8</v>
      </c>
      <c r="D29" s="87" t="s">
        <v>92</v>
      </c>
      <c r="E29" s="87"/>
      <c r="F29" s="85"/>
      <c r="G29" s="86" t="s">
        <v>4916</v>
      </c>
    </row>
    <row r="30" s="70" customFormat="1" ht="26" customHeight="1" spans="1:7">
      <c r="A30" s="86"/>
      <c r="B30" s="83" t="s">
        <v>4917</v>
      </c>
      <c r="C30" s="87">
        <v>8</v>
      </c>
      <c r="D30" s="87" t="s">
        <v>854</v>
      </c>
      <c r="E30" s="87"/>
      <c r="F30" s="85"/>
      <c r="G30" s="86" t="s">
        <v>4918</v>
      </c>
    </row>
    <row r="31" s="70" customFormat="1" ht="26" customHeight="1" spans="1:7">
      <c r="A31" s="86"/>
      <c r="B31" s="83" t="s">
        <v>4919</v>
      </c>
      <c r="C31" s="87">
        <v>8</v>
      </c>
      <c r="D31" s="87" t="s">
        <v>854</v>
      </c>
      <c r="E31" s="87"/>
      <c r="F31" s="85"/>
      <c r="G31" s="86" t="s">
        <v>4920</v>
      </c>
    </row>
    <row r="32" s="70" customFormat="1" ht="26" customHeight="1" spans="1:7">
      <c r="A32" s="86"/>
      <c r="B32" s="83" t="s">
        <v>4921</v>
      </c>
      <c r="C32" s="83">
        <v>8</v>
      </c>
      <c r="D32" s="83" t="s">
        <v>75</v>
      </c>
      <c r="E32" s="83"/>
      <c r="F32" s="85"/>
      <c r="G32" s="83"/>
    </row>
    <row r="33" s="70" customFormat="1" ht="26" customHeight="1" spans="1:7">
      <c r="A33" s="89" t="s">
        <v>4922</v>
      </c>
      <c r="B33" s="83" t="s">
        <v>4923</v>
      </c>
      <c r="C33" s="83">
        <v>2</v>
      </c>
      <c r="D33" s="83" t="s">
        <v>75</v>
      </c>
      <c r="E33" s="83"/>
      <c r="F33" s="85"/>
      <c r="G33" s="83" t="s">
        <v>4924</v>
      </c>
    </row>
    <row r="34" s="70" customFormat="1" ht="26" customHeight="1" spans="1:7">
      <c r="A34" s="90"/>
      <c r="B34" s="87" t="s">
        <v>4925</v>
      </c>
      <c r="C34" s="83">
        <v>60</v>
      </c>
      <c r="D34" s="83" t="s">
        <v>92</v>
      </c>
      <c r="E34" s="83"/>
      <c r="F34" s="85"/>
      <c r="G34" s="83" t="s">
        <v>4926</v>
      </c>
    </row>
    <row r="35" s="70" customFormat="1" ht="26" customHeight="1" spans="1:7">
      <c r="A35" s="90"/>
      <c r="B35" s="91" t="s">
        <v>4927</v>
      </c>
      <c r="C35" s="83">
        <v>6</v>
      </c>
      <c r="D35" s="83" t="s">
        <v>92</v>
      </c>
      <c r="E35" s="83"/>
      <c r="F35" s="85"/>
      <c r="G35" s="83" t="s">
        <v>4928</v>
      </c>
    </row>
    <row r="36" s="70" customFormat="1" ht="26" customHeight="1" spans="1:7">
      <c r="A36" s="90"/>
      <c r="B36" s="91" t="s">
        <v>4929</v>
      </c>
      <c r="C36" s="83">
        <v>4</v>
      </c>
      <c r="D36" s="83" t="s">
        <v>138</v>
      </c>
      <c r="E36" s="83"/>
      <c r="F36" s="85"/>
      <c r="G36" s="83" t="s">
        <v>4930</v>
      </c>
    </row>
    <row r="37" s="70" customFormat="1" ht="26" customHeight="1" spans="1:7">
      <c r="A37" s="90"/>
      <c r="B37" s="91" t="s">
        <v>4931</v>
      </c>
      <c r="C37" s="83">
        <v>2</v>
      </c>
      <c r="D37" s="83" t="s">
        <v>138</v>
      </c>
      <c r="E37" s="83"/>
      <c r="F37" s="85"/>
      <c r="G37" s="83" t="s">
        <v>4932</v>
      </c>
    </row>
    <row r="38" s="70" customFormat="1" ht="26" customHeight="1" spans="1:7">
      <c r="A38" s="90"/>
      <c r="B38" s="91" t="s">
        <v>4933</v>
      </c>
      <c r="C38" s="83">
        <v>4</v>
      </c>
      <c r="D38" s="83" t="s">
        <v>138</v>
      </c>
      <c r="E38" s="83"/>
      <c r="F38" s="85"/>
      <c r="G38" s="83" t="s">
        <v>4934</v>
      </c>
    </row>
    <row r="39" s="70" customFormat="1" ht="26" customHeight="1" spans="1:7">
      <c r="A39" s="90"/>
      <c r="B39" s="91" t="s">
        <v>4935</v>
      </c>
      <c r="C39" s="83">
        <v>2</v>
      </c>
      <c r="D39" s="83" t="s">
        <v>138</v>
      </c>
      <c r="E39" s="83"/>
      <c r="F39" s="85"/>
      <c r="G39" s="83" t="s">
        <v>4936</v>
      </c>
    </row>
    <row r="40" s="70" customFormat="1" ht="26" customHeight="1" spans="1:7">
      <c r="A40" s="90"/>
      <c r="B40" s="91" t="s">
        <v>4937</v>
      </c>
      <c r="C40" s="83">
        <v>60</v>
      </c>
      <c r="D40" s="83" t="s">
        <v>92</v>
      </c>
      <c r="E40" s="83"/>
      <c r="F40" s="85"/>
      <c r="G40" s="83" t="s">
        <v>4938</v>
      </c>
    </row>
    <row r="41" s="70" customFormat="1" ht="26" customHeight="1" spans="1:7">
      <c r="A41" s="90"/>
      <c r="B41" s="91" t="s">
        <v>4939</v>
      </c>
      <c r="C41" s="83">
        <v>40</v>
      </c>
      <c r="D41" s="83" t="s">
        <v>92</v>
      </c>
      <c r="E41" s="83"/>
      <c r="F41" s="85"/>
      <c r="G41" s="83" t="s">
        <v>4938</v>
      </c>
    </row>
    <row r="42" s="70" customFormat="1" ht="26" customHeight="1" spans="1:7">
      <c r="A42" s="90"/>
      <c r="B42" s="91" t="s">
        <v>4940</v>
      </c>
      <c r="C42" s="83">
        <v>2</v>
      </c>
      <c r="D42" s="83" t="s">
        <v>92</v>
      </c>
      <c r="E42" s="83"/>
      <c r="F42" s="85"/>
      <c r="G42" s="83" t="s">
        <v>4941</v>
      </c>
    </row>
    <row r="43" s="70" customFormat="1" ht="26" customHeight="1" spans="1:7">
      <c r="A43" s="90"/>
      <c r="B43" s="91" t="s">
        <v>4942</v>
      </c>
      <c r="C43" s="83">
        <v>8</v>
      </c>
      <c r="D43" s="83" t="s">
        <v>92</v>
      </c>
      <c r="E43" s="83"/>
      <c r="F43" s="85"/>
      <c r="G43" s="83" t="s">
        <v>4943</v>
      </c>
    </row>
    <row r="44" s="70" customFormat="1" ht="26" customHeight="1" spans="1:7">
      <c r="A44" s="90"/>
      <c r="B44" s="87" t="s">
        <v>4944</v>
      </c>
      <c r="C44" s="87">
        <v>2</v>
      </c>
      <c r="D44" s="87" t="s">
        <v>854</v>
      </c>
      <c r="E44" s="87"/>
      <c r="F44" s="85"/>
      <c r="G44" s="86" t="s">
        <v>4945</v>
      </c>
    </row>
    <row r="45" s="70" customFormat="1" ht="26" customHeight="1" spans="1:7">
      <c r="A45" s="90"/>
      <c r="B45" s="87" t="s">
        <v>4946</v>
      </c>
      <c r="C45" s="87">
        <v>6</v>
      </c>
      <c r="D45" s="87" t="s">
        <v>854</v>
      </c>
      <c r="E45" s="87"/>
      <c r="F45" s="85"/>
      <c r="G45" s="86" t="s">
        <v>4947</v>
      </c>
    </row>
    <row r="46" s="70" customFormat="1" ht="26" customHeight="1" spans="1:7">
      <c r="A46" s="90"/>
      <c r="B46" s="87" t="s">
        <v>4948</v>
      </c>
      <c r="C46" s="87">
        <v>4</v>
      </c>
      <c r="D46" s="87" t="s">
        <v>92</v>
      </c>
      <c r="E46" s="87"/>
      <c r="F46" s="85"/>
      <c r="G46" s="86" t="s">
        <v>4949</v>
      </c>
    </row>
    <row r="47" s="70" customFormat="1" ht="26" customHeight="1" spans="1:7">
      <c r="A47" s="90"/>
      <c r="B47" s="87" t="s">
        <v>4950</v>
      </c>
      <c r="C47" s="87">
        <v>4</v>
      </c>
      <c r="D47" s="87" t="s">
        <v>92</v>
      </c>
      <c r="E47" s="87"/>
      <c r="F47" s="85"/>
      <c r="G47" s="86" t="s">
        <v>4951</v>
      </c>
    </row>
    <row r="48" s="70" customFormat="1" ht="26" customHeight="1" spans="1:7">
      <c r="A48" s="90"/>
      <c r="B48" s="87" t="s">
        <v>4952</v>
      </c>
      <c r="C48" s="87">
        <v>6</v>
      </c>
      <c r="D48" s="87" t="s">
        <v>92</v>
      </c>
      <c r="E48" s="87"/>
      <c r="F48" s="85"/>
      <c r="G48" s="86" t="s">
        <v>4953</v>
      </c>
    </row>
    <row r="49" s="70" customFormat="1" ht="26" customHeight="1" spans="1:7">
      <c r="A49" s="90"/>
      <c r="B49" s="91" t="s">
        <v>2703</v>
      </c>
      <c r="C49" s="87">
        <v>8</v>
      </c>
      <c r="D49" s="87" t="s">
        <v>92</v>
      </c>
      <c r="E49" s="87"/>
      <c r="F49" s="85"/>
      <c r="G49" s="86" t="s">
        <v>4954</v>
      </c>
    </row>
    <row r="50" s="70" customFormat="1" ht="26" customHeight="1" spans="1:7">
      <c r="A50" s="90"/>
      <c r="B50" s="83" t="s">
        <v>4955</v>
      </c>
      <c r="C50" s="87">
        <v>4</v>
      </c>
      <c r="D50" s="87" t="s">
        <v>92</v>
      </c>
      <c r="E50" s="87"/>
      <c r="F50" s="85"/>
      <c r="G50" s="86" t="s">
        <v>4956</v>
      </c>
    </row>
    <row r="51" s="70" customFormat="1" ht="26" customHeight="1" spans="1:7">
      <c r="A51" s="90"/>
      <c r="B51" s="91" t="s">
        <v>4957</v>
      </c>
      <c r="C51" s="83">
        <v>4</v>
      </c>
      <c r="D51" s="83" t="s">
        <v>92</v>
      </c>
      <c r="E51" s="83"/>
      <c r="F51" s="85"/>
      <c r="G51" s="83" t="s">
        <v>4958</v>
      </c>
    </row>
    <row r="52" s="70" customFormat="1" ht="26" customHeight="1" spans="1:7">
      <c r="A52" s="90"/>
      <c r="B52" s="87" t="s">
        <v>2702</v>
      </c>
      <c r="C52" s="87">
        <v>4</v>
      </c>
      <c r="D52" s="87" t="s">
        <v>92</v>
      </c>
      <c r="E52" s="87"/>
      <c r="F52" s="85"/>
      <c r="G52" s="86" t="s">
        <v>4959</v>
      </c>
    </row>
    <row r="53" s="70" customFormat="1" ht="26" customHeight="1" spans="1:7">
      <c r="A53" s="90"/>
      <c r="B53" s="87" t="s">
        <v>4960</v>
      </c>
      <c r="C53" s="87">
        <v>4</v>
      </c>
      <c r="D53" s="87" t="s">
        <v>92</v>
      </c>
      <c r="E53" s="87"/>
      <c r="F53" s="85"/>
      <c r="G53" s="86" t="s">
        <v>4961</v>
      </c>
    </row>
    <row r="54" s="70" customFormat="1" ht="26" customHeight="1" spans="1:7">
      <c r="A54" s="90"/>
      <c r="B54" s="87" t="s">
        <v>4962</v>
      </c>
      <c r="C54" s="87">
        <v>4</v>
      </c>
      <c r="D54" s="87" t="s">
        <v>92</v>
      </c>
      <c r="E54" s="87"/>
      <c r="F54" s="85"/>
      <c r="G54" s="86" t="s">
        <v>4963</v>
      </c>
    </row>
    <row r="55" s="70" customFormat="1" ht="26" customHeight="1" spans="1:7">
      <c r="A55" s="90"/>
      <c r="B55" s="83" t="s">
        <v>4964</v>
      </c>
      <c r="C55" s="83">
        <v>4</v>
      </c>
      <c r="D55" s="83" t="s">
        <v>92</v>
      </c>
      <c r="E55" s="83"/>
      <c r="F55" s="85"/>
      <c r="G55" s="83" t="s">
        <v>4965</v>
      </c>
    </row>
    <row r="56" s="70" customFormat="1" ht="26" customHeight="1" spans="1:7">
      <c r="A56" s="90"/>
      <c r="B56" s="87" t="s">
        <v>4966</v>
      </c>
      <c r="C56" s="87">
        <v>2</v>
      </c>
      <c r="D56" s="87" t="s">
        <v>446</v>
      </c>
      <c r="E56" s="87"/>
      <c r="F56" s="85"/>
      <c r="G56" s="86" t="s">
        <v>4967</v>
      </c>
    </row>
    <row r="57" s="70" customFormat="1" ht="26" customHeight="1" spans="1:7">
      <c r="A57" s="90"/>
      <c r="B57" s="87" t="s">
        <v>4968</v>
      </c>
      <c r="C57" s="87">
        <v>2</v>
      </c>
      <c r="D57" s="87" t="s">
        <v>446</v>
      </c>
      <c r="E57" s="87"/>
      <c r="F57" s="85"/>
      <c r="G57" s="86" t="s">
        <v>4969</v>
      </c>
    </row>
    <row r="58" s="70" customFormat="1" ht="26" customHeight="1" spans="1:7">
      <c r="A58" s="90"/>
      <c r="B58" s="87" t="s">
        <v>4970</v>
      </c>
      <c r="C58" s="87">
        <v>2</v>
      </c>
      <c r="D58" s="87" t="s">
        <v>446</v>
      </c>
      <c r="E58" s="87"/>
      <c r="F58" s="85"/>
      <c r="G58" s="86" t="s">
        <v>4971</v>
      </c>
    </row>
    <row r="59" s="70" customFormat="1" ht="26" customHeight="1" spans="1:7">
      <c r="A59" s="90"/>
      <c r="B59" s="83" t="s">
        <v>4972</v>
      </c>
      <c r="C59" s="87">
        <v>2</v>
      </c>
      <c r="D59" s="87" t="s">
        <v>138</v>
      </c>
      <c r="E59" s="87"/>
      <c r="F59" s="85"/>
      <c r="G59" s="86" t="s">
        <v>4973</v>
      </c>
    </row>
    <row r="60" s="70" customFormat="1" ht="26" customHeight="1" spans="1:7">
      <c r="A60" s="90"/>
      <c r="B60" s="83" t="s">
        <v>4974</v>
      </c>
      <c r="C60" s="87">
        <v>2</v>
      </c>
      <c r="D60" s="87" t="s">
        <v>446</v>
      </c>
      <c r="E60" s="87"/>
      <c r="F60" s="85"/>
      <c r="G60" s="86" t="s">
        <v>4975</v>
      </c>
    </row>
    <row r="61" s="70" customFormat="1" ht="26" customHeight="1" spans="1:7">
      <c r="A61" s="90"/>
      <c r="B61" s="83" t="s">
        <v>4976</v>
      </c>
      <c r="C61" s="87">
        <v>2</v>
      </c>
      <c r="D61" s="87" t="s">
        <v>446</v>
      </c>
      <c r="E61" s="87"/>
      <c r="F61" s="85"/>
      <c r="G61" s="86" t="s">
        <v>4977</v>
      </c>
    </row>
    <row r="62" s="70" customFormat="1" ht="26" customHeight="1" spans="1:7">
      <c r="A62" s="90"/>
      <c r="B62" s="83" t="s">
        <v>4978</v>
      </c>
      <c r="C62" s="87">
        <v>8</v>
      </c>
      <c r="D62" s="87" t="s">
        <v>973</v>
      </c>
      <c r="E62" s="87"/>
      <c r="F62" s="85"/>
      <c r="G62" s="86" t="s">
        <v>4979</v>
      </c>
    </row>
    <row r="63" s="70" customFormat="1" ht="26" customHeight="1" spans="1:7">
      <c r="A63" s="90"/>
      <c r="B63" s="83" t="s">
        <v>4980</v>
      </c>
      <c r="C63" s="87">
        <v>2</v>
      </c>
      <c r="D63" s="87" t="s">
        <v>138</v>
      </c>
      <c r="E63" s="87"/>
      <c r="F63" s="85"/>
      <c r="G63" s="86" t="s">
        <v>4981</v>
      </c>
    </row>
    <row r="64" s="70" customFormat="1" ht="26" customHeight="1" spans="1:7">
      <c r="A64" s="90"/>
      <c r="B64" s="83" t="s">
        <v>4982</v>
      </c>
      <c r="C64" s="87">
        <v>2</v>
      </c>
      <c r="D64" s="87" t="s">
        <v>138</v>
      </c>
      <c r="E64" s="87"/>
      <c r="F64" s="85"/>
      <c r="G64" s="86" t="s">
        <v>4983</v>
      </c>
    </row>
    <row r="65" s="70" customFormat="1" ht="26" customHeight="1" spans="1:7">
      <c r="A65" s="90" t="s">
        <v>26</v>
      </c>
      <c r="B65" s="90"/>
      <c r="C65" s="90"/>
      <c r="D65" s="90"/>
      <c r="E65" s="90"/>
      <c r="F65" s="92">
        <f>SUM(F4:F64)</f>
        <v>0</v>
      </c>
      <c r="G65" s="86"/>
    </row>
  </sheetData>
  <mergeCells count="6">
    <mergeCell ref="A1:G1"/>
    <mergeCell ref="A2:G2"/>
    <mergeCell ref="A65:E65"/>
    <mergeCell ref="A4:A8"/>
    <mergeCell ref="A9:A32"/>
    <mergeCell ref="A33:A64"/>
  </mergeCells>
  <pageMargins left="0.751388888888889" right="0.751388888888889" top="0.590277777777778" bottom="0.590277777777778" header="0.5" footer="0.5"/>
  <pageSetup paperSize="9" scale="95" fitToHeight="0"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2"/>
  <sheetViews>
    <sheetView view="pageBreakPreview" zoomScaleNormal="100" workbookViewId="0">
      <selection activeCell="M24" sqref="M24"/>
    </sheetView>
  </sheetViews>
  <sheetFormatPr defaultColWidth="12" defaultRowHeight="11.25" outlineLevelCol="7"/>
  <cols>
    <col min="1" max="1" width="5.33333333333333" style="56" customWidth="1"/>
    <col min="2" max="2" width="17.3333333333333" style="56" customWidth="1"/>
    <col min="3" max="3" width="14.5111111111111" style="59" customWidth="1"/>
    <col min="4" max="4" width="28.8444444444444" style="56" customWidth="1"/>
    <col min="5" max="5" width="8.51111111111111" style="56" customWidth="1"/>
    <col min="6" max="6" width="8" style="56" customWidth="1"/>
    <col min="7" max="7" width="11" style="56" customWidth="1"/>
    <col min="8" max="8" width="15.1777777777778" style="56" customWidth="1"/>
    <col min="9" max="16384" width="12" style="56"/>
  </cols>
  <sheetData>
    <row r="1" s="56" customFormat="1" ht="42" customHeight="1" spans="1:8">
      <c r="A1" s="60" t="s">
        <v>4984</v>
      </c>
      <c r="B1" s="60"/>
      <c r="C1" s="61"/>
      <c r="D1" s="60"/>
      <c r="E1" s="60"/>
      <c r="F1" s="60"/>
      <c r="G1" s="60"/>
      <c r="H1" s="60"/>
    </row>
    <row r="2" s="57" customFormat="1" ht="26" customHeight="1" spans="1:8">
      <c r="A2" s="62" t="s">
        <v>2</v>
      </c>
      <c r="B2" s="62" t="s">
        <v>4056</v>
      </c>
      <c r="C2" s="63" t="s">
        <v>22</v>
      </c>
      <c r="D2" s="62" t="s">
        <v>4057</v>
      </c>
      <c r="E2" s="62" t="s">
        <v>24</v>
      </c>
      <c r="F2" s="62" t="s">
        <v>23</v>
      </c>
      <c r="G2" s="63" t="s">
        <v>4500</v>
      </c>
      <c r="H2" s="62" t="s">
        <v>4985</v>
      </c>
    </row>
    <row r="3" s="57" customFormat="1" ht="26" customHeight="1" spans="1:8">
      <c r="A3" s="64">
        <v>1</v>
      </c>
      <c r="B3" s="64" t="s">
        <v>4986</v>
      </c>
      <c r="C3" s="65" t="s">
        <v>4987</v>
      </c>
      <c r="D3" s="64" t="s">
        <v>4988</v>
      </c>
      <c r="E3" s="64">
        <v>4</v>
      </c>
      <c r="F3" s="64" t="s">
        <v>78</v>
      </c>
      <c r="G3" s="64"/>
      <c r="H3" s="64"/>
    </row>
    <row r="4" s="57" customFormat="1" ht="26" customHeight="1" spans="1:8">
      <c r="A4" s="64">
        <v>2</v>
      </c>
      <c r="B4" s="64"/>
      <c r="C4" s="65"/>
      <c r="D4" s="64" t="s">
        <v>4989</v>
      </c>
      <c r="E4" s="64">
        <v>2</v>
      </c>
      <c r="F4" s="64" t="s">
        <v>78</v>
      </c>
      <c r="G4" s="64"/>
      <c r="H4" s="64"/>
    </row>
    <row r="5" s="57" customFormat="1" ht="26" customHeight="1" spans="1:8">
      <c r="A5" s="64">
        <v>3</v>
      </c>
      <c r="B5" s="64"/>
      <c r="C5" s="65"/>
      <c r="D5" s="64" t="s">
        <v>4990</v>
      </c>
      <c r="E5" s="64">
        <v>1</v>
      </c>
      <c r="F5" s="64" t="s">
        <v>78</v>
      </c>
      <c r="G5" s="64"/>
      <c r="H5" s="64"/>
    </row>
    <row r="6" s="57" customFormat="1" ht="26" customHeight="1" spans="1:8">
      <c r="A6" s="64">
        <v>4</v>
      </c>
      <c r="B6" s="64" t="s">
        <v>4991</v>
      </c>
      <c r="C6" s="65" t="s">
        <v>4992</v>
      </c>
      <c r="D6" s="64" t="s">
        <v>4993</v>
      </c>
      <c r="E6" s="64">
        <v>2</v>
      </c>
      <c r="F6" s="64" t="s">
        <v>78</v>
      </c>
      <c r="G6" s="64"/>
      <c r="H6" s="64"/>
    </row>
    <row r="7" s="57" customFormat="1" ht="26" customHeight="1" spans="1:8">
      <c r="A7" s="64">
        <v>5</v>
      </c>
      <c r="B7" s="64" t="s">
        <v>4994</v>
      </c>
      <c r="C7" s="65"/>
      <c r="D7" s="64" t="s">
        <v>4995</v>
      </c>
      <c r="E7" s="64">
        <v>60</v>
      </c>
      <c r="F7" s="64" t="s">
        <v>78</v>
      </c>
      <c r="G7" s="64"/>
      <c r="H7" s="64"/>
    </row>
    <row r="8" s="57" customFormat="1" ht="26" customHeight="1" spans="1:8">
      <c r="A8" s="64">
        <v>6</v>
      </c>
      <c r="B8" s="64"/>
      <c r="C8" s="65"/>
      <c r="D8" s="64" t="s">
        <v>4996</v>
      </c>
      <c r="E8" s="64">
        <v>2</v>
      </c>
      <c r="F8" s="64" t="s">
        <v>78</v>
      </c>
      <c r="G8" s="64"/>
      <c r="H8" s="64"/>
    </row>
    <row r="9" s="57" customFormat="1" ht="26" customHeight="1" spans="1:8">
      <c r="A9" s="64">
        <v>7</v>
      </c>
      <c r="B9" s="64" t="s">
        <v>4997</v>
      </c>
      <c r="C9" s="65"/>
      <c r="D9" s="64" t="s">
        <v>4998</v>
      </c>
      <c r="E9" s="64">
        <v>61</v>
      </c>
      <c r="F9" s="64" t="s">
        <v>78</v>
      </c>
      <c r="G9" s="64"/>
      <c r="H9" s="64"/>
    </row>
    <row r="10" s="57" customFormat="1" ht="26" customHeight="1" spans="1:8">
      <c r="A10" s="64">
        <v>8</v>
      </c>
      <c r="B10" s="64" t="s">
        <v>4999</v>
      </c>
      <c r="C10" s="65"/>
      <c r="D10" s="64" t="s">
        <v>5000</v>
      </c>
      <c r="E10" s="64">
        <v>2</v>
      </c>
      <c r="F10" s="64" t="s">
        <v>75</v>
      </c>
      <c r="G10" s="64"/>
      <c r="H10" s="64"/>
    </row>
    <row r="11" s="57" customFormat="1" ht="26" customHeight="1" spans="1:8">
      <c r="A11" s="64">
        <v>9</v>
      </c>
      <c r="B11" s="64" t="s">
        <v>4997</v>
      </c>
      <c r="C11" s="65"/>
      <c r="D11" s="64" t="s">
        <v>4998</v>
      </c>
      <c r="E11" s="64">
        <v>61</v>
      </c>
      <c r="F11" s="64" t="s">
        <v>78</v>
      </c>
      <c r="G11" s="64"/>
      <c r="H11" s="64"/>
    </row>
    <row r="12" s="57" customFormat="1" ht="26" customHeight="1" spans="1:8">
      <c r="A12" s="64">
        <v>10</v>
      </c>
      <c r="B12" s="64" t="s">
        <v>4999</v>
      </c>
      <c r="C12" s="65"/>
      <c r="D12" s="64" t="s">
        <v>5000</v>
      </c>
      <c r="E12" s="64">
        <v>2</v>
      </c>
      <c r="F12" s="64" t="s">
        <v>75</v>
      </c>
      <c r="G12" s="64"/>
      <c r="H12" s="64"/>
    </row>
    <row r="13" s="57" customFormat="1" ht="26" customHeight="1" spans="1:8">
      <c r="A13" s="64">
        <v>11</v>
      </c>
      <c r="B13" s="64" t="s">
        <v>5001</v>
      </c>
      <c r="C13" s="65"/>
      <c r="D13" s="64" t="s">
        <v>5002</v>
      </c>
      <c r="E13" s="64">
        <v>1</v>
      </c>
      <c r="F13" s="64" t="s">
        <v>78</v>
      </c>
      <c r="G13" s="64"/>
      <c r="H13" s="64"/>
    </row>
    <row r="14" s="57" customFormat="1" ht="26" customHeight="1" spans="1:8">
      <c r="A14" s="64">
        <v>12</v>
      </c>
      <c r="B14" s="64" t="s">
        <v>5003</v>
      </c>
      <c r="C14" s="65"/>
      <c r="D14" s="64" t="s">
        <v>5004</v>
      </c>
      <c r="E14" s="64">
        <v>1</v>
      </c>
      <c r="F14" s="64" t="s">
        <v>78</v>
      </c>
      <c r="G14" s="64"/>
      <c r="H14" s="64"/>
    </row>
    <row r="15" s="57" customFormat="1" ht="26" customHeight="1" spans="1:8">
      <c r="A15" s="64">
        <v>13</v>
      </c>
      <c r="B15" s="64" t="s">
        <v>4999</v>
      </c>
      <c r="C15" s="65"/>
      <c r="D15" s="64" t="s">
        <v>5005</v>
      </c>
      <c r="E15" s="64">
        <v>1</v>
      </c>
      <c r="F15" s="64" t="s">
        <v>75</v>
      </c>
      <c r="G15" s="64"/>
      <c r="H15" s="64"/>
    </row>
    <row r="16" s="57" customFormat="1" ht="26" customHeight="1" spans="1:8">
      <c r="A16" s="64">
        <v>14</v>
      </c>
      <c r="B16" s="64" t="s">
        <v>5006</v>
      </c>
      <c r="C16" s="65"/>
      <c r="D16" s="64" t="s">
        <v>5007</v>
      </c>
      <c r="E16" s="64">
        <v>1</v>
      </c>
      <c r="F16" s="64" t="s">
        <v>78</v>
      </c>
      <c r="G16" s="64"/>
      <c r="H16" s="64"/>
    </row>
    <row r="17" s="57" customFormat="1" ht="26" customHeight="1" spans="1:8">
      <c r="A17" s="64">
        <v>15</v>
      </c>
      <c r="B17" s="64" t="s">
        <v>5008</v>
      </c>
      <c r="C17" s="65"/>
      <c r="D17" s="64" t="s">
        <v>5009</v>
      </c>
      <c r="E17" s="64">
        <v>2</v>
      </c>
      <c r="F17" s="64" t="s">
        <v>75</v>
      </c>
      <c r="G17" s="64"/>
      <c r="H17" s="64"/>
    </row>
    <row r="18" s="57" customFormat="1" ht="26" customHeight="1" spans="1:8">
      <c r="A18" s="64">
        <v>16</v>
      </c>
      <c r="B18" s="64" t="s">
        <v>5010</v>
      </c>
      <c r="C18" s="65" t="s">
        <v>5011</v>
      </c>
      <c r="D18" s="64" t="s">
        <v>5012</v>
      </c>
      <c r="E18" s="64">
        <v>2</v>
      </c>
      <c r="F18" s="64" t="s">
        <v>78</v>
      </c>
      <c r="G18" s="64"/>
      <c r="H18" s="64"/>
    </row>
    <row r="19" s="57" customFormat="1" ht="26" customHeight="1" spans="1:8">
      <c r="A19" s="64">
        <v>17</v>
      </c>
      <c r="B19" s="64"/>
      <c r="C19" s="65"/>
      <c r="D19" s="64" t="s">
        <v>5013</v>
      </c>
      <c r="E19" s="64">
        <v>1</v>
      </c>
      <c r="F19" s="64" t="s">
        <v>78</v>
      </c>
      <c r="G19" s="64"/>
      <c r="H19" s="64"/>
    </row>
    <row r="20" s="57" customFormat="1" ht="26" customHeight="1" spans="1:8">
      <c r="A20" s="64">
        <v>18</v>
      </c>
      <c r="B20" s="64"/>
      <c r="C20" s="65"/>
      <c r="D20" s="64" t="s">
        <v>5014</v>
      </c>
      <c r="E20" s="64">
        <v>2</v>
      </c>
      <c r="F20" s="64" t="s">
        <v>78</v>
      </c>
      <c r="G20" s="64"/>
      <c r="H20" s="64"/>
    </row>
    <row r="21" s="57" customFormat="1" ht="26" customHeight="1" spans="1:8">
      <c r="A21" s="64">
        <v>19</v>
      </c>
      <c r="B21" s="64" t="s">
        <v>5015</v>
      </c>
      <c r="C21" s="65" t="s">
        <v>5016</v>
      </c>
      <c r="D21" s="64" t="s">
        <v>5017</v>
      </c>
      <c r="E21" s="64">
        <v>10</v>
      </c>
      <c r="F21" s="64" t="s">
        <v>75</v>
      </c>
      <c r="G21" s="64"/>
      <c r="H21" s="64"/>
    </row>
    <row r="22" s="57" customFormat="1" ht="26" customHeight="1" spans="1:8">
      <c r="A22" s="64">
        <v>20</v>
      </c>
      <c r="B22" s="64" t="s">
        <v>5018</v>
      </c>
      <c r="C22" s="65" t="s">
        <v>4992</v>
      </c>
      <c r="D22" s="64" t="s">
        <v>5019</v>
      </c>
      <c r="E22" s="64">
        <v>1</v>
      </c>
      <c r="F22" s="64" t="s">
        <v>75</v>
      </c>
      <c r="G22" s="64"/>
      <c r="H22" s="64"/>
    </row>
    <row r="23" s="57" customFormat="1" ht="26" customHeight="1" spans="1:8">
      <c r="A23" s="64">
        <v>21</v>
      </c>
      <c r="B23" s="64" t="s">
        <v>4999</v>
      </c>
      <c r="C23" s="65"/>
      <c r="D23" s="64" t="s">
        <v>5020</v>
      </c>
      <c r="E23" s="64">
        <v>2</v>
      </c>
      <c r="F23" s="64" t="s">
        <v>75</v>
      </c>
      <c r="G23" s="64"/>
      <c r="H23" s="64"/>
    </row>
    <row r="24" s="57" customFormat="1" ht="26" customHeight="1" spans="1:8">
      <c r="A24" s="64">
        <v>22</v>
      </c>
      <c r="B24" s="64" t="s">
        <v>5021</v>
      </c>
      <c r="C24" s="65"/>
      <c r="D24" s="64" t="s">
        <v>5022</v>
      </c>
      <c r="E24" s="64">
        <v>1</v>
      </c>
      <c r="F24" s="64" t="s">
        <v>78</v>
      </c>
      <c r="G24" s="64"/>
      <c r="H24" s="64"/>
    </row>
    <row r="25" s="57" customFormat="1" ht="26" customHeight="1" spans="1:8">
      <c r="A25" s="64">
        <v>23</v>
      </c>
      <c r="B25" s="64" t="s">
        <v>5023</v>
      </c>
      <c r="C25" s="65" t="s">
        <v>5024</v>
      </c>
      <c r="D25" s="64"/>
      <c r="E25" s="64">
        <v>30</v>
      </c>
      <c r="F25" s="64" t="s">
        <v>78</v>
      </c>
      <c r="G25" s="64"/>
      <c r="H25" s="64"/>
    </row>
    <row r="26" s="57" customFormat="1" ht="26" customHeight="1" spans="1:8">
      <c r="A26" s="64">
        <v>24</v>
      </c>
      <c r="B26" s="66" t="s">
        <v>5025</v>
      </c>
      <c r="C26" s="67" t="s">
        <v>5026</v>
      </c>
      <c r="D26" s="66" t="s">
        <v>5027</v>
      </c>
      <c r="E26" s="66">
        <v>30</v>
      </c>
      <c r="F26" s="66" t="s">
        <v>570</v>
      </c>
      <c r="G26" s="66"/>
      <c r="H26" s="64"/>
    </row>
    <row r="27" s="58" customFormat="1" ht="26" customHeight="1" spans="1:8">
      <c r="A27" s="64">
        <v>25</v>
      </c>
      <c r="B27" s="68" t="s">
        <v>5028</v>
      </c>
      <c r="C27" s="69" t="s">
        <v>5029</v>
      </c>
      <c r="D27" s="68" t="s">
        <v>5030</v>
      </c>
      <c r="E27" s="68">
        <v>1</v>
      </c>
      <c r="F27" s="68" t="s">
        <v>78</v>
      </c>
      <c r="G27" s="68"/>
      <c r="H27" s="64"/>
    </row>
    <row r="28" s="58" customFormat="1" ht="63" customHeight="1" spans="1:8">
      <c r="A28" s="64">
        <v>26</v>
      </c>
      <c r="B28" s="68" t="s">
        <v>5031</v>
      </c>
      <c r="C28" s="69" t="s">
        <v>5032</v>
      </c>
      <c r="D28" s="68" t="s">
        <v>5033</v>
      </c>
      <c r="E28" s="68">
        <v>1</v>
      </c>
      <c r="F28" s="68" t="s">
        <v>75</v>
      </c>
      <c r="G28" s="68"/>
      <c r="H28" s="64"/>
    </row>
    <row r="29" s="58" customFormat="1" ht="26" customHeight="1" spans="1:8">
      <c r="A29" s="64">
        <v>27</v>
      </c>
      <c r="B29" s="68" t="s">
        <v>5034</v>
      </c>
      <c r="C29" s="69" t="s">
        <v>5035</v>
      </c>
      <c r="D29" s="68" t="s">
        <v>5036</v>
      </c>
      <c r="E29" s="68">
        <v>18</v>
      </c>
      <c r="F29" s="68" t="s">
        <v>92</v>
      </c>
      <c r="G29" s="68"/>
      <c r="H29" s="64"/>
    </row>
    <row r="30" s="58" customFormat="1" ht="26" customHeight="1" spans="1:8">
      <c r="A30" s="64">
        <v>28</v>
      </c>
      <c r="B30" s="68" t="s">
        <v>5034</v>
      </c>
      <c r="C30" s="69" t="s">
        <v>5035</v>
      </c>
      <c r="D30" s="68" t="s">
        <v>5037</v>
      </c>
      <c r="E30" s="68">
        <v>10</v>
      </c>
      <c r="F30" s="68" t="s">
        <v>92</v>
      </c>
      <c r="G30" s="68"/>
      <c r="H30" s="64"/>
    </row>
    <row r="31" s="57" customFormat="1" ht="26" customHeight="1" spans="1:8">
      <c r="A31" s="64">
        <v>29</v>
      </c>
      <c r="B31" s="66" t="s">
        <v>5038</v>
      </c>
      <c r="C31" s="67" t="s">
        <v>5039</v>
      </c>
      <c r="D31" s="66" t="s">
        <v>5040</v>
      </c>
      <c r="E31" s="66">
        <v>30</v>
      </c>
      <c r="F31" s="66" t="s">
        <v>570</v>
      </c>
      <c r="G31" s="66"/>
      <c r="H31" s="64"/>
    </row>
    <row r="32" s="57" customFormat="1" ht="26" customHeight="1" spans="1:8">
      <c r="A32" s="66"/>
      <c r="B32" s="66"/>
      <c r="C32" s="67"/>
      <c r="D32" s="66"/>
      <c r="E32" s="66"/>
      <c r="F32" s="66"/>
      <c r="G32" s="66"/>
      <c r="H32" s="66">
        <f>SUM(H3:H31)</f>
        <v>0</v>
      </c>
    </row>
  </sheetData>
  <mergeCells count="8">
    <mergeCell ref="A1:H1"/>
    <mergeCell ref="B3:B5"/>
    <mergeCell ref="B7:B8"/>
    <mergeCell ref="B18:B20"/>
    <mergeCell ref="C3:C5"/>
    <mergeCell ref="C6:C17"/>
    <mergeCell ref="C18:C20"/>
    <mergeCell ref="C22:C24"/>
  </mergeCells>
  <pageMargins left="0.75" right="0.75" top="1" bottom="1" header="0.5" footer="0.5"/>
  <pageSetup paperSize="9" scale="98" fitToHeight="0"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workbookViewId="0">
      <selection activeCell="N24" sqref="N24"/>
    </sheetView>
  </sheetViews>
  <sheetFormatPr defaultColWidth="10.5" defaultRowHeight="12" outlineLevelCol="7"/>
  <cols>
    <col min="1" max="1" width="21.1888888888889" style="55" customWidth="1"/>
    <col min="2" max="2" width="8.16666666666667" style="55" customWidth="1"/>
    <col min="3" max="3" width="28.9777777777778" style="55" customWidth="1"/>
    <col min="4" max="4" width="0.2" style="55" customWidth="1"/>
    <col min="5" max="5" width="29.7555555555556" style="55" customWidth="1"/>
    <col min="6" max="6" width="15.7555555555556" style="55" customWidth="1"/>
    <col min="7" max="7" width="11.4666666666667" style="55" customWidth="1"/>
    <col min="8" max="8" width="16.3333333333333" style="55" customWidth="1"/>
    <col min="9" max="16384" width="10.5" style="55"/>
  </cols>
  <sheetData>
    <row r="1" s="55" customFormat="1" ht="14.25" customHeight="1" spans="1:8">
      <c r="A1" s="3"/>
      <c r="B1" s="3"/>
      <c r="C1" s="3"/>
      <c r="D1" s="3"/>
      <c r="E1" s="3"/>
      <c r="F1" s="5"/>
      <c r="G1" s="5"/>
      <c r="H1" s="5"/>
    </row>
    <row r="2" s="55" customFormat="1" ht="49.5" customHeight="1" spans="1:8">
      <c r="A2" s="2" t="s">
        <v>5041</v>
      </c>
      <c r="B2" s="2"/>
      <c r="C2" s="2"/>
      <c r="D2" s="2"/>
      <c r="E2" s="2"/>
      <c r="F2" s="2"/>
      <c r="G2" s="2"/>
      <c r="H2" s="2"/>
    </row>
    <row r="3" s="55" customFormat="1" ht="25.5" customHeight="1" spans="1:8">
      <c r="A3" s="53" t="s">
        <v>5042</v>
      </c>
      <c r="B3" s="53"/>
      <c r="C3" s="4" t="s">
        <v>5043</v>
      </c>
      <c r="D3" s="4"/>
      <c r="E3" s="4"/>
      <c r="F3" s="5" t="s">
        <v>5044</v>
      </c>
      <c r="G3" s="5"/>
      <c r="H3" s="5"/>
    </row>
    <row r="4" s="55" customFormat="1" ht="25.5" customHeight="1" spans="1:8">
      <c r="A4" s="6" t="s">
        <v>2</v>
      </c>
      <c r="B4" s="7" t="s">
        <v>5045</v>
      </c>
      <c r="C4" s="7"/>
      <c r="D4" s="7" t="s">
        <v>5046</v>
      </c>
      <c r="E4" s="7"/>
      <c r="F4" s="7"/>
      <c r="G4" s="7" t="s">
        <v>5047</v>
      </c>
      <c r="H4" s="8" t="s">
        <v>4059</v>
      </c>
    </row>
    <row r="5" s="55" customFormat="1" ht="20.25" customHeight="1" spans="1:8">
      <c r="A5" s="9" t="s">
        <v>4502</v>
      </c>
      <c r="B5" s="12" t="s">
        <v>5048</v>
      </c>
      <c r="C5" s="12"/>
      <c r="D5" s="10" t="s">
        <v>5049</v>
      </c>
      <c r="E5" s="10"/>
      <c r="F5" s="10"/>
      <c r="G5" s="10"/>
      <c r="H5" s="47"/>
    </row>
    <row r="6" s="55" customFormat="1" ht="25.5" customHeight="1" spans="1:8">
      <c r="A6" s="9" t="s">
        <v>5050</v>
      </c>
      <c r="B6" s="12" t="s">
        <v>5051</v>
      </c>
      <c r="C6" s="12"/>
      <c r="D6" s="10"/>
      <c r="E6" s="10"/>
      <c r="F6" s="10"/>
      <c r="G6" s="10"/>
      <c r="H6" s="47"/>
    </row>
    <row r="7" s="55" customFormat="1" ht="20.25" customHeight="1" spans="1:8">
      <c r="A7" s="9" t="s">
        <v>5052</v>
      </c>
      <c r="B7" s="12" t="s">
        <v>5053</v>
      </c>
      <c r="C7" s="12"/>
      <c r="D7" s="10"/>
      <c r="E7" s="10"/>
      <c r="F7" s="10"/>
      <c r="G7" s="10"/>
      <c r="H7" s="47"/>
    </row>
    <row r="8" s="55" customFormat="1" ht="20.25" customHeight="1" spans="1:8">
      <c r="A8" s="9" t="s">
        <v>5054</v>
      </c>
      <c r="B8" s="12" t="s">
        <v>5055</v>
      </c>
      <c r="C8" s="12"/>
      <c r="D8" s="10"/>
      <c r="E8" s="10"/>
      <c r="F8" s="10"/>
      <c r="G8" s="10"/>
      <c r="H8" s="47"/>
    </row>
    <row r="9" s="55" customFormat="1" ht="20.25" customHeight="1" spans="1:8">
      <c r="A9" s="9" t="s">
        <v>5056</v>
      </c>
      <c r="B9" s="12" t="s">
        <v>5057</v>
      </c>
      <c r="C9" s="12"/>
      <c r="D9" s="10"/>
      <c r="E9" s="10"/>
      <c r="F9" s="10"/>
      <c r="G9" s="10"/>
      <c r="H9" s="47"/>
    </row>
    <row r="10" s="55" customFormat="1" ht="20.25" customHeight="1" spans="1:8">
      <c r="A10" s="9" t="s">
        <v>5058</v>
      </c>
      <c r="B10" s="12" t="s">
        <v>5059</v>
      </c>
      <c r="C10" s="12"/>
      <c r="D10" s="10"/>
      <c r="E10" s="10"/>
      <c r="F10" s="10"/>
      <c r="G10" s="10"/>
      <c r="H10" s="47"/>
    </row>
    <row r="11" s="55" customFormat="1" ht="20.25" customHeight="1" spans="1:8">
      <c r="A11" s="9" t="s">
        <v>5060</v>
      </c>
      <c r="B11" s="12" t="s">
        <v>5061</v>
      </c>
      <c r="C11" s="12"/>
      <c r="D11" s="10"/>
      <c r="E11" s="10"/>
      <c r="F11" s="10"/>
      <c r="G11" s="10">
        <v>32.16</v>
      </c>
      <c r="H11" s="47"/>
    </row>
    <row r="12" s="55" customFormat="1" ht="20.25" customHeight="1" spans="1:8">
      <c r="A12" s="9" t="s">
        <v>5062</v>
      </c>
      <c r="B12" s="12" t="s">
        <v>5063</v>
      </c>
      <c r="C12" s="12"/>
      <c r="D12" s="10"/>
      <c r="E12" s="10"/>
      <c r="F12" s="10"/>
      <c r="G12" s="10">
        <v>20</v>
      </c>
      <c r="H12" s="47"/>
    </row>
    <row r="13" s="55" customFormat="1" ht="25.5" customHeight="1" spans="1:8">
      <c r="A13" s="9" t="s">
        <v>5064</v>
      </c>
      <c r="B13" s="12" t="s">
        <v>5065</v>
      </c>
      <c r="C13" s="12"/>
      <c r="D13" s="10"/>
      <c r="E13" s="10"/>
      <c r="F13" s="10"/>
      <c r="G13" s="10"/>
      <c r="H13" s="47"/>
    </row>
    <row r="14" s="55" customFormat="1" ht="20.25" customHeight="1" spans="1:8">
      <c r="A14" s="9" t="s">
        <v>4506</v>
      </c>
      <c r="B14" s="12" t="s">
        <v>5066</v>
      </c>
      <c r="C14" s="12"/>
      <c r="D14" s="10"/>
      <c r="E14" s="10"/>
      <c r="F14" s="10"/>
      <c r="G14" s="10"/>
      <c r="H14" s="47"/>
    </row>
    <row r="15" s="55" customFormat="1" ht="20.25" customHeight="1" spans="1:8">
      <c r="A15" s="9" t="s">
        <v>5067</v>
      </c>
      <c r="B15" s="12" t="s">
        <v>5068</v>
      </c>
      <c r="C15" s="12"/>
      <c r="D15" s="10"/>
      <c r="E15" s="10"/>
      <c r="F15" s="10"/>
      <c r="G15" s="10">
        <v>5.29</v>
      </c>
      <c r="H15" s="47"/>
    </row>
    <row r="16" s="55" customFormat="1" ht="20.25" customHeight="1" spans="1:8">
      <c r="A16" s="9" t="s">
        <v>4510</v>
      </c>
      <c r="B16" s="12" t="s">
        <v>5069</v>
      </c>
      <c r="C16" s="12"/>
      <c r="D16" s="10"/>
      <c r="E16" s="10"/>
      <c r="F16" s="10"/>
      <c r="G16" s="10"/>
      <c r="H16" s="47"/>
    </row>
    <row r="17" s="55" customFormat="1" ht="20.25" customHeight="1" spans="1:8">
      <c r="A17" s="9" t="s">
        <v>5070</v>
      </c>
      <c r="B17" s="12" t="s">
        <v>5071</v>
      </c>
      <c r="C17" s="12"/>
      <c r="D17" s="10"/>
      <c r="E17" s="10"/>
      <c r="F17" s="10"/>
      <c r="G17" s="10"/>
      <c r="H17" s="47"/>
    </row>
    <row r="18" s="55" customFormat="1" ht="20.25" customHeight="1" spans="1:8">
      <c r="A18" s="9" t="s">
        <v>5072</v>
      </c>
      <c r="B18" s="12" t="s">
        <v>5073</v>
      </c>
      <c r="C18" s="12"/>
      <c r="D18" s="10"/>
      <c r="E18" s="10"/>
      <c r="F18" s="10"/>
      <c r="G18" s="10"/>
      <c r="H18" s="47"/>
    </row>
    <row r="19" s="55" customFormat="1" ht="20.25" customHeight="1" spans="1:8">
      <c r="A19" s="9" t="s">
        <v>5074</v>
      </c>
      <c r="B19" s="12" t="s">
        <v>5075</v>
      </c>
      <c r="C19" s="12"/>
      <c r="D19" s="10"/>
      <c r="E19" s="10"/>
      <c r="F19" s="10"/>
      <c r="G19" s="10"/>
      <c r="H19" s="47"/>
    </row>
    <row r="20" s="55" customFormat="1" ht="20.25" customHeight="1" spans="1:8">
      <c r="A20" s="9" t="s">
        <v>5076</v>
      </c>
      <c r="B20" s="12" t="s">
        <v>5077</v>
      </c>
      <c r="C20" s="12"/>
      <c r="D20" s="10"/>
      <c r="E20" s="10"/>
      <c r="F20" s="10"/>
      <c r="G20" s="10"/>
      <c r="H20" s="47"/>
    </row>
    <row r="21" s="55" customFormat="1" ht="20.25" customHeight="1" spans="1:8">
      <c r="A21" s="9" t="s">
        <v>5078</v>
      </c>
      <c r="B21" s="12" t="s">
        <v>5079</v>
      </c>
      <c r="C21" s="12"/>
      <c r="D21" s="10"/>
      <c r="E21" s="10"/>
      <c r="F21" s="10"/>
      <c r="G21" s="10"/>
      <c r="H21" s="47"/>
    </row>
    <row r="22" s="55" customFormat="1" ht="20.25" customHeight="1" spans="1:8">
      <c r="A22" s="9" t="s">
        <v>4559</v>
      </c>
      <c r="B22" s="12" t="s">
        <v>5080</v>
      </c>
      <c r="C22" s="12"/>
      <c r="D22" s="10" t="s">
        <v>5081</v>
      </c>
      <c r="E22" s="10"/>
      <c r="F22" s="10"/>
      <c r="G22" s="10">
        <v>9</v>
      </c>
      <c r="H22" s="47"/>
    </row>
    <row r="23" s="55" customFormat="1" ht="20.25" customHeight="1" spans="1:8">
      <c r="A23" s="15" t="s">
        <v>5082</v>
      </c>
      <c r="B23" s="16"/>
      <c r="C23" s="16"/>
      <c r="D23" s="16" t="s">
        <v>5083</v>
      </c>
      <c r="E23" s="16"/>
      <c r="F23" s="16"/>
      <c r="G23" s="17"/>
      <c r="H23" s="48"/>
    </row>
    <row r="24" s="55" customFormat="1" ht="25.5" customHeight="1" spans="1:8">
      <c r="A24" s="49" t="s">
        <v>5084</v>
      </c>
      <c r="B24" s="49"/>
      <c r="C24" s="49"/>
      <c r="D24" s="49"/>
      <c r="E24" s="49"/>
      <c r="F24" s="49"/>
      <c r="G24" s="49"/>
      <c r="H24" s="49"/>
    </row>
  </sheetData>
  <mergeCells count="48">
    <mergeCell ref="A1:E1"/>
    <mergeCell ref="F1:H1"/>
    <mergeCell ref="A2:H2"/>
    <mergeCell ref="A3:B3"/>
    <mergeCell ref="C3:E3"/>
    <mergeCell ref="F3:H3"/>
    <mergeCell ref="B4:C4"/>
    <mergeCell ref="D4:F4"/>
    <mergeCell ref="B5:C5"/>
    <mergeCell ref="D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B15:C15"/>
    <mergeCell ref="D15:F15"/>
    <mergeCell ref="B16:C16"/>
    <mergeCell ref="D16:F16"/>
    <mergeCell ref="B17:C17"/>
    <mergeCell ref="D17:F17"/>
    <mergeCell ref="B18:C18"/>
    <mergeCell ref="D18:F18"/>
    <mergeCell ref="B19:C19"/>
    <mergeCell ref="D19:F19"/>
    <mergeCell ref="B20:C20"/>
    <mergeCell ref="D20:F20"/>
    <mergeCell ref="B21:C21"/>
    <mergeCell ref="D21:F21"/>
    <mergeCell ref="B22:C22"/>
    <mergeCell ref="D22:F22"/>
    <mergeCell ref="A23:C23"/>
    <mergeCell ref="D23:F23"/>
    <mergeCell ref="G23:H23"/>
    <mergeCell ref="A24:H2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46"/>
  <sheetViews>
    <sheetView workbookViewId="0">
      <selection activeCell="N8" sqref="N8"/>
    </sheetView>
  </sheetViews>
  <sheetFormatPr defaultColWidth="10.5" defaultRowHeight="12"/>
  <cols>
    <col min="1" max="1" width="11.0888888888889" style="1" customWidth="1"/>
    <col min="2" max="2" width="22.9444444444444" style="1" customWidth="1"/>
    <col min="3" max="3" width="21.1888888888889" style="1" customWidth="1"/>
    <col min="4" max="4" width="5.05555555555556" style="1" customWidth="1"/>
    <col min="5" max="5" width="25.4777777777778" style="1" customWidth="1"/>
    <col min="6" max="6" width="8.35555555555556" style="1" customWidth="1"/>
    <col min="7" max="7" width="7.18888888888889" style="1" customWidth="1"/>
    <col min="8" max="8" width="5.25555555555556" style="1" customWidth="1"/>
    <col min="9" max="10" width="14.2" style="1" customWidth="1"/>
    <col min="11" max="16384" width="10.5" style="1"/>
  </cols>
  <sheetData>
    <row r="1" s="1" customFormat="1" ht="39.75" customHeight="1" spans="1:10">
      <c r="A1" s="2" t="s">
        <v>5085</v>
      </c>
      <c r="B1" s="2"/>
      <c r="C1" s="2"/>
      <c r="D1" s="2"/>
      <c r="E1" s="2"/>
      <c r="F1" s="2"/>
      <c r="G1" s="2"/>
      <c r="H1" s="19"/>
      <c r="I1" s="19"/>
      <c r="J1" s="19"/>
    </row>
    <row r="2" s="1" customFormat="1" ht="28.5" customHeight="1" spans="1:10">
      <c r="A2" s="20" t="s">
        <v>5042</v>
      </c>
      <c r="B2" s="20"/>
      <c r="C2" s="20"/>
      <c r="D2" s="20"/>
      <c r="E2" s="20" t="s">
        <v>5043</v>
      </c>
      <c r="F2" s="20"/>
      <c r="G2" s="20"/>
      <c r="H2" s="21" t="s">
        <v>5086</v>
      </c>
      <c r="I2" s="21"/>
      <c r="J2" s="21"/>
    </row>
    <row r="3" s="1" customFormat="1" ht="17.25" customHeight="1" spans="1:10">
      <c r="A3" s="22" t="s">
        <v>2</v>
      </c>
      <c r="B3" s="23" t="s">
        <v>5087</v>
      </c>
      <c r="C3" s="23" t="s">
        <v>5088</v>
      </c>
      <c r="D3" s="23" t="s">
        <v>5089</v>
      </c>
      <c r="E3" s="23"/>
      <c r="F3" s="23" t="s">
        <v>5090</v>
      </c>
      <c r="G3" s="23" t="s">
        <v>5091</v>
      </c>
      <c r="H3" s="23"/>
      <c r="I3" s="23" t="s">
        <v>4985</v>
      </c>
      <c r="J3" s="24"/>
    </row>
    <row r="4" s="1" customFormat="1" ht="17.25" customHeight="1" spans="1:10">
      <c r="A4" s="25"/>
      <c r="B4" s="39"/>
      <c r="C4" s="39"/>
      <c r="D4" s="39"/>
      <c r="E4" s="39"/>
      <c r="F4" s="39"/>
      <c r="G4" s="39"/>
      <c r="H4" s="39"/>
      <c r="I4" s="39" t="s">
        <v>5092</v>
      </c>
      <c r="J4" s="40" t="s">
        <v>5093</v>
      </c>
    </row>
    <row r="5" s="1" customFormat="1" ht="28.5" customHeight="1" spans="1:10">
      <c r="A5" s="25"/>
      <c r="B5" s="26"/>
      <c r="C5" s="26" t="s">
        <v>5094</v>
      </c>
      <c r="D5" s="26"/>
      <c r="E5" s="26"/>
      <c r="F5" s="26"/>
      <c r="G5" s="27"/>
      <c r="H5" s="27"/>
      <c r="I5" s="27"/>
      <c r="J5" s="54"/>
    </row>
    <row r="6" s="1" customFormat="1" ht="28.5" customHeight="1" spans="1:10">
      <c r="A6" s="25"/>
      <c r="B6" s="26"/>
      <c r="C6" s="26" t="s">
        <v>5095</v>
      </c>
      <c r="D6" s="26"/>
      <c r="E6" s="26"/>
      <c r="F6" s="26"/>
      <c r="G6" s="27"/>
      <c r="H6" s="27"/>
      <c r="I6" s="27"/>
      <c r="J6" s="54"/>
    </row>
    <row r="7" s="1" customFormat="1" ht="54" customHeight="1" spans="1:10">
      <c r="A7" s="25"/>
      <c r="B7" s="26"/>
      <c r="C7" s="26" t="s">
        <v>5096</v>
      </c>
      <c r="D7" s="26"/>
      <c r="E7" s="26"/>
      <c r="F7" s="26"/>
      <c r="G7" s="27"/>
      <c r="H7" s="27"/>
      <c r="I7" s="27"/>
      <c r="J7" s="54"/>
    </row>
    <row r="8" s="1" customFormat="1" ht="409.5" customHeight="1" spans="1:10">
      <c r="A8" s="25">
        <v>1</v>
      </c>
      <c r="B8" s="26" t="s">
        <v>5097</v>
      </c>
      <c r="C8" s="26" t="s">
        <v>5098</v>
      </c>
      <c r="D8" s="26" t="s">
        <v>5099</v>
      </c>
      <c r="E8" s="26"/>
      <c r="F8" s="39" t="s">
        <v>5100</v>
      </c>
      <c r="G8" s="27">
        <v>35.94</v>
      </c>
      <c r="H8" s="27"/>
      <c r="I8" s="13"/>
      <c r="J8" s="47"/>
    </row>
    <row r="9" s="1" customFormat="1" ht="18" customHeight="1" spans="1:10">
      <c r="A9" s="15" t="s">
        <v>5101</v>
      </c>
      <c r="B9" s="16"/>
      <c r="C9" s="16"/>
      <c r="D9" s="16"/>
      <c r="E9" s="16"/>
      <c r="F9" s="16"/>
      <c r="G9" s="16"/>
      <c r="H9" s="16"/>
      <c r="I9" s="16"/>
      <c r="J9" s="48"/>
    </row>
    <row r="10" s="1" customFormat="1" ht="18" customHeight="1" spans="1:10">
      <c r="A10" s="49" t="s">
        <v>5102</v>
      </c>
      <c r="B10" s="49"/>
      <c r="C10" s="49"/>
      <c r="D10" s="49"/>
      <c r="E10" s="49"/>
      <c r="F10" s="49"/>
      <c r="G10" s="49"/>
      <c r="H10" s="49"/>
      <c r="I10" s="49"/>
      <c r="J10" s="49"/>
    </row>
    <row r="11" s="1" customFormat="1" ht="39.75" customHeight="1" spans="1:10">
      <c r="A11" s="2" t="s">
        <v>5085</v>
      </c>
      <c r="B11" s="2"/>
      <c r="C11" s="2"/>
      <c r="D11" s="2"/>
      <c r="E11" s="2"/>
      <c r="F11" s="2"/>
      <c r="G11" s="2"/>
      <c r="H11" s="19"/>
      <c r="I11" s="19"/>
      <c r="J11" s="19"/>
    </row>
    <row r="12" s="1" customFormat="1" ht="28.5" customHeight="1" spans="1:10">
      <c r="A12" s="20" t="s">
        <v>5042</v>
      </c>
      <c r="B12" s="20"/>
      <c r="C12" s="20"/>
      <c r="D12" s="20"/>
      <c r="E12" s="20" t="s">
        <v>5043</v>
      </c>
      <c r="F12" s="20"/>
      <c r="G12" s="20"/>
      <c r="H12" s="21" t="s">
        <v>5103</v>
      </c>
      <c r="I12" s="21"/>
      <c r="J12" s="21"/>
    </row>
    <row r="13" s="1" customFormat="1" ht="17.25" customHeight="1" spans="1:10">
      <c r="A13" s="22" t="s">
        <v>2</v>
      </c>
      <c r="B13" s="23" t="s">
        <v>5087</v>
      </c>
      <c r="C13" s="23" t="s">
        <v>5088</v>
      </c>
      <c r="D13" s="23" t="s">
        <v>5089</v>
      </c>
      <c r="E13" s="23"/>
      <c r="F13" s="23" t="s">
        <v>5090</v>
      </c>
      <c r="G13" s="23" t="s">
        <v>5091</v>
      </c>
      <c r="H13" s="23"/>
      <c r="I13" s="23" t="s">
        <v>4985</v>
      </c>
      <c r="J13" s="24"/>
    </row>
    <row r="14" s="1" customFormat="1" ht="28.5" customHeight="1" spans="1:10">
      <c r="A14" s="25"/>
      <c r="B14" s="39"/>
      <c r="C14" s="39"/>
      <c r="D14" s="39"/>
      <c r="E14" s="39"/>
      <c r="F14" s="39"/>
      <c r="G14" s="39"/>
      <c r="H14" s="39"/>
      <c r="I14" s="39" t="s">
        <v>5092</v>
      </c>
      <c r="J14" s="40" t="s">
        <v>5093</v>
      </c>
    </row>
    <row r="15" s="1" customFormat="1" ht="54" customHeight="1" spans="1:10">
      <c r="A15" s="25">
        <v>2</v>
      </c>
      <c r="B15" s="26" t="s">
        <v>5104</v>
      </c>
      <c r="C15" s="26" t="s">
        <v>5105</v>
      </c>
      <c r="D15" s="26" t="s">
        <v>5106</v>
      </c>
      <c r="E15" s="26"/>
      <c r="F15" s="39" t="s">
        <v>5107</v>
      </c>
      <c r="G15" s="27">
        <v>0.9</v>
      </c>
      <c r="H15" s="27"/>
      <c r="I15" s="13"/>
      <c r="J15" s="47"/>
    </row>
    <row r="16" s="1" customFormat="1" ht="28.5" customHeight="1" spans="1:10">
      <c r="A16" s="25">
        <v>3</v>
      </c>
      <c r="B16" s="26" t="s">
        <v>5108</v>
      </c>
      <c r="C16" s="26" t="s">
        <v>5109</v>
      </c>
      <c r="D16" s="26" t="s">
        <v>5110</v>
      </c>
      <c r="E16" s="26"/>
      <c r="F16" s="39" t="s">
        <v>5111</v>
      </c>
      <c r="G16" s="27">
        <v>18.75</v>
      </c>
      <c r="H16" s="27"/>
      <c r="I16" s="13"/>
      <c r="J16" s="47"/>
    </row>
    <row r="17" s="1" customFormat="1" ht="28.5" customHeight="1" spans="1:10">
      <c r="A17" s="25">
        <v>4</v>
      </c>
      <c r="B17" s="26" t="s">
        <v>5112</v>
      </c>
      <c r="C17" s="26" t="s">
        <v>5113</v>
      </c>
      <c r="D17" s="26" t="s">
        <v>5114</v>
      </c>
      <c r="E17" s="26"/>
      <c r="F17" s="39" t="s">
        <v>5111</v>
      </c>
      <c r="G17" s="27">
        <v>18.75</v>
      </c>
      <c r="H17" s="27"/>
      <c r="I17" s="13"/>
      <c r="J17" s="47"/>
    </row>
    <row r="18" s="1" customFormat="1" ht="28.5" customHeight="1" spans="1:10">
      <c r="A18" s="25">
        <v>5</v>
      </c>
      <c r="B18" s="26" t="s">
        <v>5115</v>
      </c>
      <c r="C18" s="26" t="s">
        <v>5116</v>
      </c>
      <c r="D18" s="26" t="s">
        <v>5116</v>
      </c>
      <c r="E18" s="26"/>
      <c r="F18" s="39" t="s">
        <v>5107</v>
      </c>
      <c r="G18" s="27">
        <v>0.162</v>
      </c>
      <c r="H18" s="27"/>
      <c r="I18" s="13"/>
      <c r="J18" s="47"/>
    </row>
    <row r="19" s="1" customFormat="1" ht="28.5" customHeight="1" spans="1:10">
      <c r="A19" s="25">
        <v>6</v>
      </c>
      <c r="B19" s="26" t="s">
        <v>5117</v>
      </c>
      <c r="C19" s="26" t="s">
        <v>5118</v>
      </c>
      <c r="D19" s="26" t="s">
        <v>5118</v>
      </c>
      <c r="E19" s="26"/>
      <c r="F19" s="39" t="s">
        <v>5107</v>
      </c>
      <c r="G19" s="27">
        <v>0.035</v>
      </c>
      <c r="H19" s="27"/>
      <c r="I19" s="13"/>
      <c r="J19" s="47"/>
    </row>
    <row r="20" s="1" customFormat="1" ht="156" customHeight="1" spans="1:10">
      <c r="A20" s="25">
        <v>7</v>
      </c>
      <c r="B20" s="26" t="s">
        <v>5119</v>
      </c>
      <c r="C20" s="26" t="s">
        <v>5120</v>
      </c>
      <c r="D20" s="26" t="s">
        <v>5121</v>
      </c>
      <c r="E20" s="26"/>
      <c r="F20" s="39" t="s">
        <v>138</v>
      </c>
      <c r="G20" s="27">
        <v>1</v>
      </c>
      <c r="H20" s="27"/>
      <c r="I20" s="13"/>
      <c r="J20" s="47"/>
    </row>
    <row r="21" s="1" customFormat="1" ht="15.75" customHeight="1" spans="1:10">
      <c r="A21" s="25">
        <v>8</v>
      </c>
      <c r="B21" s="26" t="s">
        <v>5122</v>
      </c>
      <c r="C21" s="26" t="s">
        <v>5123</v>
      </c>
      <c r="D21" s="26" t="s">
        <v>5124</v>
      </c>
      <c r="E21" s="26"/>
      <c r="F21" s="39" t="s">
        <v>5125</v>
      </c>
      <c r="G21" s="27">
        <v>600</v>
      </c>
      <c r="H21" s="27"/>
      <c r="I21" s="13"/>
      <c r="J21" s="47"/>
    </row>
    <row r="22" s="1" customFormat="1" ht="41.25" customHeight="1" spans="1:10">
      <c r="A22" s="25">
        <v>9</v>
      </c>
      <c r="B22" s="26" t="s">
        <v>5126</v>
      </c>
      <c r="C22" s="26" t="s">
        <v>5127</v>
      </c>
      <c r="D22" s="26" t="s">
        <v>5128</v>
      </c>
      <c r="E22" s="26"/>
      <c r="F22" s="39" t="s">
        <v>5125</v>
      </c>
      <c r="G22" s="27">
        <v>135</v>
      </c>
      <c r="H22" s="27"/>
      <c r="I22" s="13"/>
      <c r="J22" s="47"/>
    </row>
    <row r="23" s="1" customFormat="1" ht="28.5" customHeight="1" spans="1:10">
      <c r="A23" s="25">
        <v>10</v>
      </c>
      <c r="B23" s="26" t="s">
        <v>5129</v>
      </c>
      <c r="C23" s="26" t="s">
        <v>5130</v>
      </c>
      <c r="D23" s="26" t="s">
        <v>5130</v>
      </c>
      <c r="E23" s="26"/>
      <c r="F23" s="39" t="s">
        <v>5125</v>
      </c>
      <c r="G23" s="27">
        <v>100</v>
      </c>
      <c r="H23" s="27"/>
      <c r="I23" s="13"/>
      <c r="J23" s="47"/>
    </row>
    <row r="24" s="1" customFormat="1" ht="28.5" customHeight="1" spans="1:10">
      <c r="A24" s="25">
        <v>11</v>
      </c>
      <c r="B24" s="26" t="s">
        <v>5131</v>
      </c>
      <c r="C24" s="26" t="s">
        <v>5132</v>
      </c>
      <c r="D24" s="26" t="s">
        <v>5132</v>
      </c>
      <c r="E24" s="26"/>
      <c r="F24" s="39" t="s">
        <v>5125</v>
      </c>
      <c r="G24" s="27">
        <v>100</v>
      </c>
      <c r="H24" s="27"/>
      <c r="I24" s="13"/>
      <c r="J24" s="47"/>
    </row>
    <row r="25" s="1" customFormat="1" ht="66.75" customHeight="1" spans="1:10">
      <c r="A25" s="25"/>
      <c r="B25" s="26"/>
      <c r="C25" s="26" t="s">
        <v>5133</v>
      </c>
      <c r="D25" s="26"/>
      <c r="E25" s="26"/>
      <c r="F25" s="26"/>
      <c r="G25" s="27"/>
      <c r="H25" s="27"/>
      <c r="I25" s="27"/>
      <c r="J25" s="54"/>
    </row>
    <row r="26" s="1" customFormat="1" ht="18" customHeight="1" spans="1:10">
      <c r="A26" s="15" t="s">
        <v>5101</v>
      </c>
      <c r="B26" s="16"/>
      <c r="C26" s="16"/>
      <c r="D26" s="16"/>
      <c r="E26" s="16"/>
      <c r="F26" s="16"/>
      <c r="G26" s="16"/>
      <c r="H26" s="16"/>
      <c r="I26" s="16"/>
      <c r="J26" s="48"/>
    </row>
    <row r="27" s="1" customFormat="1" ht="18" customHeight="1" spans="1:10">
      <c r="A27" s="49" t="s">
        <v>5102</v>
      </c>
      <c r="B27" s="49"/>
      <c r="C27" s="49"/>
      <c r="D27" s="49"/>
      <c r="E27" s="49"/>
      <c r="F27" s="49"/>
      <c r="G27" s="49"/>
      <c r="H27" s="49"/>
      <c r="I27" s="49"/>
      <c r="J27" s="49"/>
    </row>
    <row r="28" s="1" customFormat="1" ht="39.75" customHeight="1" spans="1:10">
      <c r="A28" s="2" t="s">
        <v>5085</v>
      </c>
      <c r="B28" s="2"/>
      <c r="C28" s="2"/>
      <c r="D28" s="2"/>
      <c r="E28" s="2"/>
      <c r="F28" s="2"/>
      <c r="G28" s="2"/>
      <c r="H28" s="19"/>
      <c r="I28" s="19"/>
      <c r="J28" s="19"/>
    </row>
    <row r="29" s="1" customFormat="1" ht="28.5" customHeight="1" spans="1:10">
      <c r="A29" s="20" t="s">
        <v>5042</v>
      </c>
      <c r="B29" s="20"/>
      <c r="C29" s="20"/>
      <c r="D29" s="20"/>
      <c r="E29" s="20" t="s">
        <v>5043</v>
      </c>
      <c r="F29" s="20"/>
      <c r="G29" s="20"/>
      <c r="H29" s="21" t="s">
        <v>5134</v>
      </c>
      <c r="I29" s="21"/>
      <c r="J29" s="21"/>
    </row>
    <row r="30" s="1" customFormat="1" ht="17.25" customHeight="1" spans="1:10">
      <c r="A30" s="22" t="s">
        <v>2</v>
      </c>
      <c r="B30" s="23" t="s">
        <v>5087</v>
      </c>
      <c r="C30" s="23" t="s">
        <v>5088</v>
      </c>
      <c r="D30" s="23" t="s">
        <v>5089</v>
      </c>
      <c r="E30" s="23"/>
      <c r="F30" s="23" t="s">
        <v>5090</v>
      </c>
      <c r="G30" s="23" t="s">
        <v>5091</v>
      </c>
      <c r="H30" s="23"/>
      <c r="I30" s="23" t="s">
        <v>4985</v>
      </c>
      <c r="J30" s="24"/>
    </row>
    <row r="31" s="1" customFormat="1" ht="28.5" customHeight="1" spans="1:10">
      <c r="A31" s="25"/>
      <c r="B31" s="39"/>
      <c r="C31" s="39"/>
      <c r="D31" s="39"/>
      <c r="E31" s="39"/>
      <c r="F31" s="39"/>
      <c r="G31" s="39"/>
      <c r="H31" s="39"/>
      <c r="I31" s="39" t="s">
        <v>5092</v>
      </c>
      <c r="J31" s="40" t="s">
        <v>5093</v>
      </c>
    </row>
    <row r="32" s="1" customFormat="1" ht="409.5" customHeight="1" spans="1:10">
      <c r="A32" s="25">
        <v>12</v>
      </c>
      <c r="B32" s="26" t="s">
        <v>5135</v>
      </c>
      <c r="C32" s="26" t="s">
        <v>5098</v>
      </c>
      <c r="D32" s="26" t="s">
        <v>5099</v>
      </c>
      <c r="E32" s="26"/>
      <c r="F32" s="39" t="s">
        <v>5100</v>
      </c>
      <c r="G32" s="27">
        <v>30.62</v>
      </c>
      <c r="H32" s="27"/>
      <c r="I32" s="13"/>
      <c r="J32" s="47"/>
    </row>
    <row r="33" s="1" customFormat="1" ht="92.25" customHeight="1" spans="1:10">
      <c r="A33" s="25">
        <v>13</v>
      </c>
      <c r="B33" s="26" t="s">
        <v>5136</v>
      </c>
      <c r="C33" s="26" t="s">
        <v>5137</v>
      </c>
      <c r="D33" s="26" t="s">
        <v>5138</v>
      </c>
      <c r="E33" s="26"/>
      <c r="F33" s="39" t="s">
        <v>138</v>
      </c>
      <c r="G33" s="27">
        <v>1</v>
      </c>
      <c r="H33" s="27"/>
      <c r="I33" s="13"/>
      <c r="J33" s="47"/>
    </row>
    <row r="34" s="1" customFormat="1" ht="15.75" customHeight="1" spans="1:10">
      <c r="A34" s="25">
        <v>14</v>
      </c>
      <c r="B34" s="26" t="s">
        <v>5139</v>
      </c>
      <c r="C34" s="26" t="s">
        <v>5140</v>
      </c>
      <c r="D34" s="26" t="s">
        <v>5140</v>
      </c>
      <c r="E34" s="26"/>
      <c r="F34" s="39" t="s">
        <v>5125</v>
      </c>
      <c r="G34" s="27">
        <v>480</v>
      </c>
      <c r="H34" s="27"/>
      <c r="I34" s="13"/>
      <c r="J34" s="47"/>
    </row>
    <row r="35" s="1" customFormat="1" ht="18" customHeight="1" spans="1:10">
      <c r="A35" s="15" t="s">
        <v>5101</v>
      </c>
      <c r="B35" s="16"/>
      <c r="C35" s="16"/>
      <c r="D35" s="16"/>
      <c r="E35" s="16"/>
      <c r="F35" s="16"/>
      <c r="G35" s="16"/>
      <c r="H35" s="16"/>
      <c r="I35" s="16"/>
      <c r="J35" s="48"/>
    </row>
    <row r="36" s="1" customFormat="1" ht="18" customHeight="1" spans="1:10">
      <c r="A36" s="49" t="s">
        <v>5102</v>
      </c>
      <c r="B36" s="49"/>
      <c r="C36" s="49"/>
      <c r="D36" s="49"/>
      <c r="E36" s="49"/>
      <c r="F36" s="49"/>
      <c r="G36" s="49"/>
      <c r="H36" s="49"/>
      <c r="I36" s="49"/>
      <c r="J36" s="49"/>
    </row>
    <row r="37" s="1" customFormat="1" ht="39.75" customHeight="1" spans="1:10">
      <c r="A37" s="2" t="s">
        <v>5085</v>
      </c>
      <c r="B37" s="2"/>
      <c r="C37" s="2"/>
      <c r="D37" s="2"/>
      <c r="E37" s="2"/>
      <c r="F37" s="2"/>
      <c r="G37" s="2"/>
      <c r="H37" s="19"/>
      <c r="I37" s="19"/>
      <c r="J37" s="19"/>
    </row>
    <row r="38" s="1" customFormat="1" ht="28.5" customHeight="1" spans="1:10">
      <c r="A38" s="20" t="s">
        <v>5042</v>
      </c>
      <c r="B38" s="20"/>
      <c r="C38" s="20"/>
      <c r="D38" s="20"/>
      <c r="E38" s="20" t="s">
        <v>5043</v>
      </c>
      <c r="F38" s="20"/>
      <c r="G38" s="20"/>
      <c r="H38" s="21" t="s">
        <v>5141</v>
      </c>
      <c r="I38" s="21"/>
      <c r="J38" s="21"/>
    </row>
    <row r="39" s="1" customFormat="1" ht="17.25" customHeight="1" spans="1:10">
      <c r="A39" s="22" t="s">
        <v>2</v>
      </c>
      <c r="B39" s="23" t="s">
        <v>5087</v>
      </c>
      <c r="C39" s="23" t="s">
        <v>5088</v>
      </c>
      <c r="D39" s="23" t="s">
        <v>5089</v>
      </c>
      <c r="E39" s="23"/>
      <c r="F39" s="23" t="s">
        <v>5090</v>
      </c>
      <c r="G39" s="23" t="s">
        <v>5091</v>
      </c>
      <c r="H39" s="23"/>
      <c r="I39" s="23" t="s">
        <v>4985</v>
      </c>
      <c r="J39" s="24"/>
    </row>
    <row r="40" s="1" customFormat="1" ht="28.5" customHeight="1" spans="1:10">
      <c r="A40" s="25"/>
      <c r="B40" s="39"/>
      <c r="C40" s="39"/>
      <c r="D40" s="39"/>
      <c r="E40" s="39"/>
      <c r="F40" s="39"/>
      <c r="G40" s="39"/>
      <c r="H40" s="39"/>
      <c r="I40" s="39" t="s">
        <v>5092</v>
      </c>
      <c r="J40" s="40" t="s">
        <v>5093</v>
      </c>
    </row>
    <row r="41" s="1" customFormat="1" ht="41.25" customHeight="1" spans="1:10">
      <c r="A41" s="25">
        <v>15</v>
      </c>
      <c r="B41" s="26" t="s">
        <v>5142</v>
      </c>
      <c r="C41" s="26" t="s">
        <v>5143</v>
      </c>
      <c r="D41" s="26" t="s">
        <v>5144</v>
      </c>
      <c r="E41" s="26"/>
      <c r="F41" s="39" t="s">
        <v>5125</v>
      </c>
      <c r="G41" s="27">
        <v>80</v>
      </c>
      <c r="H41" s="27"/>
      <c r="I41" s="13"/>
      <c r="J41" s="47"/>
    </row>
    <row r="42" s="1" customFormat="1" ht="15.75" customHeight="1" spans="1:10">
      <c r="A42" s="25">
        <v>16</v>
      </c>
      <c r="B42" s="26" t="s">
        <v>5145</v>
      </c>
      <c r="C42" s="26" t="s">
        <v>5146</v>
      </c>
      <c r="D42" s="26" t="s">
        <v>5146</v>
      </c>
      <c r="E42" s="26"/>
      <c r="F42" s="39" t="s">
        <v>5125</v>
      </c>
      <c r="G42" s="27">
        <v>28</v>
      </c>
      <c r="H42" s="27"/>
      <c r="I42" s="13"/>
      <c r="J42" s="47"/>
    </row>
    <row r="43" s="1" customFormat="1" ht="66.75" customHeight="1" spans="1:10">
      <c r="A43" s="25"/>
      <c r="B43" s="26"/>
      <c r="C43" s="26" t="s">
        <v>5147</v>
      </c>
      <c r="D43" s="26"/>
      <c r="E43" s="26"/>
      <c r="F43" s="26"/>
      <c r="G43" s="27"/>
      <c r="H43" s="27"/>
      <c r="I43" s="27"/>
      <c r="J43" s="54"/>
    </row>
    <row r="44" s="1" customFormat="1" ht="245.25" customHeight="1" spans="1:10">
      <c r="A44" s="25">
        <v>17</v>
      </c>
      <c r="B44" s="26" t="s">
        <v>5148</v>
      </c>
      <c r="C44" s="26" t="s">
        <v>5149</v>
      </c>
      <c r="D44" s="26" t="s">
        <v>5150</v>
      </c>
      <c r="E44" s="26"/>
      <c r="F44" s="39" t="s">
        <v>5100</v>
      </c>
      <c r="G44" s="27">
        <v>11.47</v>
      </c>
      <c r="H44" s="27"/>
      <c r="I44" s="13"/>
      <c r="J44" s="47"/>
    </row>
    <row r="45" s="1" customFormat="1" ht="15.75" customHeight="1" spans="1:10">
      <c r="A45" s="25">
        <v>18</v>
      </c>
      <c r="B45" s="26" t="s">
        <v>5151</v>
      </c>
      <c r="C45" s="26" t="s">
        <v>5140</v>
      </c>
      <c r="D45" s="26" t="s">
        <v>5140</v>
      </c>
      <c r="E45" s="26"/>
      <c r="F45" s="39" t="s">
        <v>5125</v>
      </c>
      <c r="G45" s="27">
        <v>90</v>
      </c>
      <c r="H45" s="27"/>
      <c r="I45" s="13"/>
      <c r="J45" s="47"/>
    </row>
    <row r="46" s="1" customFormat="1" ht="28.5" customHeight="1" spans="1:10">
      <c r="A46" s="25">
        <v>19</v>
      </c>
      <c r="B46" s="26" t="s">
        <v>5152</v>
      </c>
      <c r="C46" s="26" t="s">
        <v>5153</v>
      </c>
      <c r="D46" s="26" t="s">
        <v>5153</v>
      </c>
      <c r="E46" s="26"/>
      <c r="F46" s="39" t="s">
        <v>5125</v>
      </c>
      <c r="G46" s="27">
        <v>280</v>
      </c>
      <c r="H46" s="27"/>
      <c r="I46" s="13"/>
      <c r="J46" s="47"/>
    </row>
    <row r="47" s="1" customFormat="1" ht="15.75" customHeight="1" spans="1:10">
      <c r="A47" s="25">
        <v>20</v>
      </c>
      <c r="B47" s="26" t="s">
        <v>5154</v>
      </c>
      <c r="C47" s="26" t="s">
        <v>5155</v>
      </c>
      <c r="D47" s="26" t="s">
        <v>5155</v>
      </c>
      <c r="E47" s="26"/>
      <c r="F47" s="39" t="s">
        <v>5125</v>
      </c>
      <c r="G47" s="27">
        <v>45</v>
      </c>
      <c r="H47" s="27"/>
      <c r="I47" s="13"/>
      <c r="J47" s="47"/>
    </row>
    <row r="48" s="1" customFormat="1" ht="66.75" customHeight="1" spans="1:10">
      <c r="A48" s="25"/>
      <c r="B48" s="26"/>
      <c r="C48" s="26" t="s">
        <v>5156</v>
      </c>
      <c r="D48" s="26"/>
      <c r="E48" s="26"/>
      <c r="F48" s="26"/>
      <c r="G48" s="27"/>
      <c r="H48" s="27"/>
      <c r="I48" s="27"/>
      <c r="J48" s="54"/>
    </row>
    <row r="49" s="1" customFormat="1" ht="18" customHeight="1" spans="1:10">
      <c r="A49" s="15" t="s">
        <v>5101</v>
      </c>
      <c r="B49" s="16"/>
      <c r="C49" s="16"/>
      <c r="D49" s="16"/>
      <c r="E49" s="16"/>
      <c r="F49" s="16"/>
      <c r="G49" s="16"/>
      <c r="H49" s="16"/>
      <c r="I49" s="16"/>
      <c r="J49" s="48"/>
    </row>
    <row r="50" s="1" customFormat="1" ht="18" customHeight="1" spans="1:10">
      <c r="A50" s="49" t="s">
        <v>5102</v>
      </c>
      <c r="B50" s="49"/>
      <c r="C50" s="49"/>
      <c r="D50" s="49"/>
      <c r="E50" s="49"/>
      <c r="F50" s="49"/>
      <c r="G50" s="49"/>
      <c r="H50" s="49"/>
      <c r="I50" s="49"/>
      <c r="J50" s="49"/>
    </row>
    <row r="51" s="1" customFormat="1" ht="39.75" customHeight="1" spans="1:10">
      <c r="A51" s="2" t="s">
        <v>5085</v>
      </c>
      <c r="B51" s="2"/>
      <c r="C51" s="2"/>
      <c r="D51" s="2"/>
      <c r="E51" s="2"/>
      <c r="F51" s="2"/>
      <c r="G51" s="2"/>
      <c r="H51" s="19"/>
      <c r="I51" s="19"/>
      <c r="J51" s="19"/>
    </row>
    <row r="52" s="1" customFormat="1" ht="28.5" customHeight="1" spans="1:10">
      <c r="A52" s="20" t="s">
        <v>5042</v>
      </c>
      <c r="B52" s="20"/>
      <c r="C52" s="20"/>
      <c r="D52" s="20"/>
      <c r="E52" s="20" t="s">
        <v>5043</v>
      </c>
      <c r="F52" s="20"/>
      <c r="G52" s="20"/>
      <c r="H52" s="21" t="s">
        <v>5157</v>
      </c>
      <c r="I52" s="21"/>
      <c r="J52" s="21"/>
    </row>
    <row r="53" s="1" customFormat="1" ht="17.25" customHeight="1" spans="1:10">
      <c r="A53" s="22" t="s">
        <v>2</v>
      </c>
      <c r="B53" s="23" t="s">
        <v>5087</v>
      </c>
      <c r="C53" s="23" t="s">
        <v>5088</v>
      </c>
      <c r="D53" s="23" t="s">
        <v>5089</v>
      </c>
      <c r="E53" s="23"/>
      <c r="F53" s="23" t="s">
        <v>5090</v>
      </c>
      <c r="G53" s="23" t="s">
        <v>5091</v>
      </c>
      <c r="H53" s="23"/>
      <c r="I53" s="23" t="s">
        <v>4985</v>
      </c>
      <c r="J53" s="24"/>
    </row>
    <row r="54" s="1" customFormat="1" ht="28.5" customHeight="1" spans="1:10">
      <c r="A54" s="25"/>
      <c r="B54" s="39"/>
      <c r="C54" s="39"/>
      <c r="D54" s="39"/>
      <c r="E54" s="39"/>
      <c r="F54" s="39"/>
      <c r="G54" s="39"/>
      <c r="H54" s="39"/>
      <c r="I54" s="39" t="s">
        <v>5092</v>
      </c>
      <c r="J54" s="40" t="s">
        <v>5093</v>
      </c>
    </row>
    <row r="55" s="1" customFormat="1" ht="409.5" customHeight="1" spans="1:10">
      <c r="A55" s="25">
        <v>21</v>
      </c>
      <c r="B55" s="26" t="s">
        <v>5158</v>
      </c>
      <c r="C55" s="26" t="s">
        <v>5159</v>
      </c>
      <c r="D55" s="26" t="s">
        <v>5160</v>
      </c>
      <c r="E55" s="26"/>
      <c r="F55" s="39" t="s">
        <v>629</v>
      </c>
      <c r="G55" s="27">
        <v>25.19</v>
      </c>
      <c r="H55" s="27"/>
      <c r="I55" s="13"/>
      <c r="J55" s="47"/>
    </row>
    <row r="56" s="1" customFormat="1" ht="15.75" customHeight="1" spans="1:10">
      <c r="A56" s="25">
        <v>22</v>
      </c>
      <c r="B56" s="26" t="s">
        <v>5161</v>
      </c>
      <c r="C56" s="26" t="s">
        <v>5140</v>
      </c>
      <c r="D56" s="26" t="s">
        <v>5140</v>
      </c>
      <c r="E56" s="26"/>
      <c r="F56" s="39" t="s">
        <v>5125</v>
      </c>
      <c r="G56" s="27">
        <v>65</v>
      </c>
      <c r="H56" s="27"/>
      <c r="I56" s="13"/>
      <c r="J56" s="47"/>
    </row>
    <row r="57" s="1" customFormat="1" ht="28.5" customHeight="1" spans="1:10">
      <c r="A57" s="25">
        <v>23</v>
      </c>
      <c r="B57" s="26" t="s">
        <v>5162</v>
      </c>
      <c r="C57" s="26" t="s">
        <v>5153</v>
      </c>
      <c r="D57" s="26" t="s">
        <v>5153</v>
      </c>
      <c r="E57" s="26"/>
      <c r="F57" s="39" t="s">
        <v>5125</v>
      </c>
      <c r="G57" s="27">
        <v>150</v>
      </c>
      <c r="H57" s="27"/>
      <c r="I57" s="13"/>
      <c r="J57" s="47"/>
    </row>
    <row r="58" s="1" customFormat="1" ht="15.75" customHeight="1" spans="1:10">
      <c r="A58" s="25">
        <v>24</v>
      </c>
      <c r="B58" s="26" t="s">
        <v>5163</v>
      </c>
      <c r="C58" s="26" t="s">
        <v>5164</v>
      </c>
      <c r="D58" s="26" t="s">
        <v>5164</v>
      </c>
      <c r="E58" s="26"/>
      <c r="F58" s="39" t="s">
        <v>5125</v>
      </c>
      <c r="G58" s="27">
        <v>40</v>
      </c>
      <c r="H58" s="27"/>
      <c r="I58" s="13"/>
      <c r="J58" s="47"/>
    </row>
    <row r="59" s="1" customFormat="1" ht="18" customHeight="1" spans="1:10">
      <c r="A59" s="15" t="s">
        <v>5101</v>
      </c>
      <c r="B59" s="16"/>
      <c r="C59" s="16"/>
      <c r="D59" s="16"/>
      <c r="E59" s="16"/>
      <c r="F59" s="16"/>
      <c r="G59" s="16"/>
      <c r="H59" s="16"/>
      <c r="I59" s="16"/>
      <c r="J59" s="48"/>
    </row>
    <row r="60" s="1" customFormat="1" ht="18" customHeight="1" spans="1:10">
      <c r="A60" s="49" t="s">
        <v>5102</v>
      </c>
      <c r="B60" s="49"/>
      <c r="C60" s="49"/>
      <c r="D60" s="49"/>
      <c r="E60" s="49"/>
      <c r="F60" s="49"/>
      <c r="G60" s="49"/>
      <c r="H60" s="49"/>
      <c r="I60" s="49"/>
      <c r="J60" s="49"/>
    </row>
    <row r="61" s="1" customFormat="1" ht="39.75" customHeight="1" spans="1:10">
      <c r="A61" s="2" t="s">
        <v>5085</v>
      </c>
      <c r="B61" s="2"/>
      <c r="C61" s="2"/>
      <c r="D61" s="2"/>
      <c r="E61" s="2"/>
      <c r="F61" s="2"/>
      <c r="G61" s="2"/>
      <c r="H61" s="19"/>
      <c r="I61" s="19"/>
      <c r="J61" s="19"/>
    </row>
    <row r="62" s="1" customFormat="1" ht="28.5" customHeight="1" spans="1:10">
      <c r="A62" s="20" t="s">
        <v>5042</v>
      </c>
      <c r="B62" s="20"/>
      <c r="C62" s="20"/>
      <c r="D62" s="20"/>
      <c r="E62" s="20" t="s">
        <v>5043</v>
      </c>
      <c r="F62" s="20"/>
      <c r="G62" s="20"/>
      <c r="H62" s="21" t="s">
        <v>5165</v>
      </c>
      <c r="I62" s="21"/>
      <c r="J62" s="21"/>
    </row>
    <row r="63" s="1" customFormat="1" ht="17.25" customHeight="1" spans="1:10">
      <c r="A63" s="22" t="s">
        <v>2</v>
      </c>
      <c r="B63" s="23" t="s">
        <v>5087</v>
      </c>
      <c r="C63" s="23" t="s">
        <v>5088</v>
      </c>
      <c r="D63" s="23" t="s">
        <v>5089</v>
      </c>
      <c r="E63" s="23"/>
      <c r="F63" s="23" t="s">
        <v>5090</v>
      </c>
      <c r="G63" s="23" t="s">
        <v>5091</v>
      </c>
      <c r="H63" s="23"/>
      <c r="I63" s="23" t="s">
        <v>4985</v>
      </c>
      <c r="J63" s="24"/>
    </row>
    <row r="64" s="1" customFormat="1" ht="28.5" customHeight="1" spans="1:10">
      <c r="A64" s="25"/>
      <c r="B64" s="39"/>
      <c r="C64" s="39"/>
      <c r="D64" s="39"/>
      <c r="E64" s="39"/>
      <c r="F64" s="39"/>
      <c r="G64" s="39"/>
      <c r="H64" s="39"/>
      <c r="I64" s="39" t="s">
        <v>5092</v>
      </c>
      <c r="J64" s="40" t="s">
        <v>5093</v>
      </c>
    </row>
    <row r="65" s="1" customFormat="1" ht="66.75" customHeight="1" spans="1:10">
      <c r="A65" s="25"/>
      <c r="B65" s="26"/>
      <c r="C65" s="26" t="s">
        <v>5166</v>
      </c>
      <c r="D65" s="26"/>
      <c r="E65" s="26"/>
      <c r="F65" s="26"/>
      <c r="G65" s="27"/>
      <c r="H65" s="27"/>
      <c r="I65" s="27"/>
      <c r="J65" s="54"/>
    </row>
    <row r="66" s="1" customFormat="1" ht="409.5" customHeight="1" spans="1:10">
      <c r="A66" s="25">
        <v>25</v>
      </c>
      <c r="B66" s="26" t="s">
        <v>5167</v>
      </c>
      <c r="C66" s="26" t="s">
        <v>5159</v>
      </c>
      <c r="D66" s="26" t="s">
        <v>5160</v>
      </c>
      <c r="E66" s="26"/>
      <c r="F66" s="39" t="s">
        <v>629</v>
      </c>
      <c r="G66" s="27">
        <v>12.902</v>
      </c>
      <c r="H66" s="27"/>
      <c r="I66" s="13"/>
      <c r="J66" s="47"/>
    </row>
    <row r="67" s="1" customFormat="1" ht="15.75" customHeight="1" spans="1:10">
      <c r="A67" s="25">
        <v>26</v>
      </c>
      <c r="B67" s="26" t="s">
        <v>5168</v>
      </c>
      <c r="C67" s="26" t="s">
        <v>5140</v>
      </c>
      <c r="D67" s="26" t="s">
        <v>5140</v>
      </c>
      <c r="E67" s="26"/>
      <c r="F67" s="39" t="s">
        <v>5125</v>
      </c>
      <c r="G67" s="27">
        <v>35</v>
      </c>
      <c r="H67" s="27"/>
      <c r="I67" s="13"/>
      <c r="J67" s="47"/>
    </row>
    <row r="68" s="1" customFormat="1" ht="18" customHeight="1" spans="1:10">
      <c r="A68" s="15" t="s">
        <v>5101</v>
      </c>
      <c r="B68" s="16"/>
      <c r="C68" s="16"/>
      <c r="D68" s="16"/>
      <c r="E68" s="16"/>
      <c r="F68" s="16"/>
      <c r="G68" s="16"/>
      <c r="H68" s="16"/>
      <c r="I68" s="16"/>
      <c r="J68" s="48"/>
    </row>
    <row r="69" s="1" customFormat="1" ht="18" customHeight="1" spans="1:10">
      <c r="A69" s="49" t="s">
        <v>5102</v>
      </c>
      <c r="B69" s="49"/>
      <c r="C69" s="49"/>
      <c r="D69" s="49"/>
      <c r="E69" s="49"/>
      <c r="F69" s="49"/>
      <c r="G69" s="49"/>
      <c r="H69" s="49"/>
      <c r="I69" s="49"/>
      <c r="J69" s="49"/>
    </row>
    <row r="70" s="1" customFormat="1" ht="39.75" customHeight="1" spans="1:10">
      <c r="A70" s="2" t="s">
        <v>5085</v>
      </c>
      <c r="B70" s="2"/>
      <c r="C70" s="2"/>
      <c r="D70" s="2"/>
      <c r="E70" s="2"/>
      <c r="F70" s="2"/>
      <c r="G70" s="2"/>
      <c r="H70" s="19"/>
      <c r="I70" s="19"/>
      <c r="J70" s="19"/>
    </row>
    <row r="71" s="1" customFormat="1" ht="28.5" customHeight="1" spans="1:10">
      <c r="A71" s="20" t="s">
        <v>5042</v>
      </c>
      <c r="B71" s="20"/>
      <c r="C71" s="20"/>
      <c r="D71" s="20"/>
      <c r="E71" s="20" t="s">
        <v>5043</v>
      </c>
      <c r="F71" s="20"/>
      <c r="G71" s="20"/>
      <c r="H71" s="21" t="s">
        <v>5169</v>
      </c>
      <c r="I71" s="21"/>
      <c r="J71" s="21"/>
    </row>
    <row r="72" s="1" customFormat="1" ht="17.25" customHeight="1" spans="1:10">
      <c r="A72" s="22" t="s">
        <v>2</v>
      </c>
      <c r="B72" s="23" t="s">
        <v>5087</v>
      </c>
      <c r="C72" s="23" t="s">
        <v>5088</v>
      </c>
      <c r="D72" s="23" t="s">
        <v>5089</v>
      </c>
      <c r="E72" s="23"/>
      <c r="F72" s="23" t="s">
        <v>5090</v>
      </c>
      <c r="G72" s="23" t="s">
        <v>5091</v>
      </c>
      <c r="H72" s="23"/>
      <c r="I72" s="23" t="s">
        <v>4985</v>
      </c>
      <c r="J72" s="24"/>
    </row>
    <row r="73" s="1" customFormat="1" ht="28.5" customHeight="1" spans="1:10">
      <c r="A73" s="25"/>
      <c r="B73" s="39"/>
      <c r="C73" s="39"/>
      <c r="D73" s="39"/>
      <c r="E73" s="39"/>
      <c r="F73" s="39"/>
      <c r="G73" s="39"/>
      <c r="H73" s="39"/>
      <c r="I73" s="39" t="s">
        <v>5092</v>
      </c>
      <c r="J73" s="40" t="s">
        <v>5093</v>
      </c>
    </row>
    <row r="74" s="1" customFormat="1" ht="28.5" customHeight="1" spans="1:10">
      <c r="A74" s="25">
        <v>27</v>
      </c>
      <c r="B74" s="26" t="s">
        <v>5170</v>
      </c>
      <c r="C74" s="26" t="s">
        <v>5153</v>
      </c>
      <c r="D74" s="26" t="s">
        <v>5153</v>
      </c>
      <c r="E74" s="26"/>
      <c r="F74" s="39" t="s">
        <v>5125</v>
      </c>
      <c r="G74" s="27">
        <v>60</v>
      </c>
      <c r="H74" s="27"/>
      <c r="I74" s="13"/>
      <c r="J74" s="47"/>
    </row>
    <row r="75" s="1" customFormat="1" ht="15.75" customHeight="1" spans="1:10">
      <c r="A75" s="25">
        <v>28</v>
      </c>
      <c r="B75" s="26" t="s">
        <v>5171</v>
      </c>
      <c r="C75" s="26" t="s">
        <v>5164</v>
      </c>
      <c r="D75" s="26" t="s">
        <v>5164</v>
      </c>
      <c r="E75" s="26"/>
      <c r="F75" s="39" t="s">
        <v>5125</v>
      </c>
      <c r="G75" s="27">
        <v>30</v>
      </c>
      <c r="H75" s="27"/>
      <c r="I75" s="13"/>
      <c r="J75" s="47"/>
    </row>
    <row r="76" s="1" customFormat="1" ht="66.75" customHeight="1" spans="1:10">
      <c r="A76" s="25"/>
      <c r="B76" s="26"/>
      <c r="C76" s="26" t="s">
        <v>5172</v>
      </c>
      <c r="D76" s="26"/>
      <c r="E76" s="26"/>
      <c r="F76" s="26"/>
      <c r="G76" s="27"/>
      <c r="H76" s="27"/>
      <c r="I76" s="27"/>
      <c r="J76" s="54"/>
    </row>
    <row r="77" s="1" customFormat="1" ht="18" customHeight="1" spans="1:10">
      <c r="A77" s="15" t="s">
        <v>5101</v>
      </c>
      <c r="B77" s="16"/>
      <c r="C77" s="16"/>
      <c r="D77" s="16"/>
      <c r="E77" s="16"/>
      <c r="F77" s="16"/>
      <c r="G77" s="16"/>
      <c r="H77" s="16"/>
      <c r="I77" s="16"/>
      <c r="J77" s="48"/>
    </row>
    <row r="78" s="1" customFormat="1" ht="18" customHeight="1" spans="1:10">
      <c r="A78" s="49" t="s">
        <v>5102</v>
      </c>
      <c r="B78" s="49"/>
      <c r="C78" s="49"/>
      <c r="D78" s="49"/>
      <c r="E78" s="49"/>
      <c r="F78" s="49"/>
      <c r="G78" s="49"/>
      <c r="H78" s="49"/>
      <c r="I78" s="49"/>
      <c r="J78" s="49"/>
    </row>
    <row r="79" s="1" customFormat="1" ht="39.75" customHeight="1" spans="1:10">
      <c r="A79" s="2" t="s">
        <v>5085</v>
      </c>
      <c r="B79" s="2"/>
      <c r="C79" s="2"/>
      <c r="D79" s="2"/>
      <c r="E79" s="2"/>
      <c r="F79" s="2"/>
      <c r="G79" s="2"/>
      <c r="H79" s="19"/>
      <c r="I79" s="19"/>
      <c r="J79" s="19"/>
    </row>
    <row r="80" s="1" customFormat="1" ht="28.5" customHeight="1" spans="1:10">
      <c r="A80" s="20" t="s">
        <v>5042</v>
      </c>
      <c r="B80" s="20"/>
      <c r="C80" s="20"/>
      <c r="D80" s="20"/>
      <c r="E80" s="20" t="s">
        <v>5043</v>
      </c>
      <c r="F80" s="20"/>
      <c r="G80" s="20"/>
      <c r="H80" s="21" t="s">
        <v>5173</v>
      </c>
      <c r="I80" s="21"/>
      <c r="J80" s="21"/>
    </row>
    <row r="81" s="1" customFormat="1" ht="17.25" customHeight="1" spans="1:10">
      <c r="A81" s="22" t="s">
        <v>2</v>
      </c>
      <c r="B81" s="23" t="s">
        <v>5087</v>
      </c>
      <c r="C81" s="23" t="s">
        <v>5088</v>
      </c>
      <c r="D81" s="23" t="s">
        <v>5089</v>
      </c>
      <c r="E81" s="23"/>
      <c r="F81" s="23" t="s">
        <v>5090</v>
      </c>
      <c r="G81" s="23" t="s">
        <v>5091</v>
      </c>
      <c r="H81" s="23"/>
      <c r="I81" s="23" t="s">
        <v>4985</v>
      </c>
      <c r="J81" s="24"/>
    </row>
    <row r="82" s="1" customFormat="1" ht="28.5" customHeight="1" spans="1:10">
      <c r="A82" s="25"/>
      <c r="B82" s="39"/>
      <c r="C82" s="39"/>
      <c r="D82" s="39"/>
      <c r="E82" s="39"/>
      <c r="F82" s="39"/>
      <c r="G82" s="39"/>
      <c r="H82" s="39"/>
      <c r="I82" s="39" t="s">
        <v>5092</v>
      </c>
      <c r="J82" s="40" t="s">
        <v>5093</v>
      </c>
    </row>
    <row r="83" s="1" customFormat="1" ht="409.5" customHeight="1" spans="1:10">
      <c r="A83" s="25">
        <v>29</v>
      </c>
      <c r="B83" s="26" t="s">
        <v>5174</v>
      </c>
      <c r="C83" s="26" t="s">
        <v>5159</v>
      </c>
      <c r="D83" s="26" t="s">
        <v>5160</v>
      </c>
      <c r="E83" s="26"/>
      <c r="F83" s="39" t="s">
        <v>629</v>
      </c>
      <c r="G83" s="27">
        <v>12.9</v>
      </c>
      <c r="H83" s="27"/>
      <c r="I83" s="13"/>
      <c r="J83" s="47"/>
    </row>
    <row r="84" s="1" customFormat="1" ht="15.75" customHeight="1" spans="1:10">
      <c r="A84" s="25">
        <v>30</v>
      </c>
      <c r="B84" s="26" t="s">
        <v>5175</v>
      </c>
      <c r="C84" s="26" t="s">
        <v>5140</v>
      </c>
      <c r="D84" s="26" t="s">
        <v>5140</v>
      </c>
      <c r="E84" s="26"/>
      <c r="F84" s="39" t="s">
        <v>5125</v>
      </c>
      <c r="G84" s="27">
        <v>35</v>
      </c>
      <c r="H84" s="27"/>
      <c r="I84" s="13"/>
      <c r="J84" s="47"/>
    </row>
    <row r="85" s="1" customFormat="1" ht="28.5" customHeight="1" spans="1:10">
      <c r="A85" s="25">
        <v>31</v>
      </c>
      <c r="B85" s="26" t="s">
        <v>5176</v>
      </c>
      <c r="C85" s="26" t="s">
        <v>5153</v>
      </c>
      <c r="D85" s="26" t="s">
        <v>5153</v>
      </c>
      <c r="E85" s="26"/>
      <c r="F85" s="39" t="s">
        <v>5125</v>
      </c>
      <c r="G85" s="27">
        <v>60</v>
      </c>
      <c r="H85" s="27"/>
      <c r="I85" s="13"/>
      <c r="J85" s="47"/>
    </row>
    <row r="86" s="1" customFormat="1" ht="15.75" customHeight="1" spans="1:10">
      <c r="A86" s="25">
        <v>32</v>
      </c>
      <c r="B86" s="26" t="s">
        <v>5177</v>
      </c>
      <c r="C86" s="26" t="s">
        <v>5164</v>
      </c>
      <c r="D86" s="26" t="s">
        <v>5164</v>
      </c>
      <c r="E86" s="26"/>
      <c r="F86" s="39" t="s">
        <v>5125</v>
      </c>
      <c r="G86" s="27">
        <v>30</v>
      </c>
      <c r="H86" s="27"/>
      <c r="I86" s="13"/>
      <c r="J86" s="47"/>
    </row>
    <row r="87" s="1" customFormat="1" ht="18" customHeight="1" spans="1:10">
      <c r="A87" s="15" t="s">
        <v>5101</v>
      </c>
      <c r="B87" s="16"/>
      <c r="C87" s="16"/>
      <c r="D87" s="16"/>
      <c r="E87" s="16"/>
      <c r="F87" s="16"/>
      <c r="G87" s="16"/>
      <c r="H87" s="16"/>
      <c r="I87" s="16"/>
      <c r="J87" s="48"/>
    </row>
    <row r="88" s="1" customFormat="1" ht="18" customHeight="1" spans="1:10">
      <c r="A88" s="49" t="s">
        <v>5102</v>
      </c>
      <c r="B88" s="49"/>
      <c r="C88" s="49"/>
      <c r="D88" s="49"/>
      <c r="E88" s="49"/>
      <c r="F88" s="49"/>
      <c r="G88" s="49"/>
      <c r="H88" s="49"/>
      <c r="I88" s="49"/>
      <c r="J88" s="49"/>
    </row>
    <row r="89" s="1" customFormat="1" ht="39.75" customHeight="1" spans="1:10">
      <c r="A89" s="2" t="s">
        <v>5085</v>
      </c>
      <c r="B89" s="2"/>
      <c r="C89" s="2"/>
      <c r="D89" s="2"/>
      <c r="E89" s="2"/>
      <c r="F89" s="2"/>
      <c r="G89" s="2"/>
      <c r="H89" s="19"/>
      <c r="I89" s="19"/>
      <c r="J89" s="19"/>
    </row>
    <row r="90" s="1" customFormat="1" ht="28.5" customHeight="1" spans="1:10">
      <c r="A90" s="20" t="s">
        <v>5042</v>
      </c>
      <c r="B90" s="20"/>
      <c r="C90" s="20"/>
      <c r="D90" s="20"/>
      <c r="E90" s="20" t="s">
        <v>5043</v>
      </c>
      <c r="F90" s="20"/>
      <c r="G90" s="20"/>
      <c r="H90" s="21" t="s">
        <v>5178</v>
      </c>
      <c r="I90" s="21"/>
      <c r="J90" s="21"/>
    </row>
    <row r="91" s="1" customFormat="1" ht="17.25" customHeight="1" spans="1:10">
      <c r="A91" s="22" t="s">
        <v>2</v>
      </c>
      <c r="B91" s="23" t="s">
        <v>5087</v>
      </c>
      <c r="C91" s="23" t="s">
        <v>5088</v>
      </c>
      <c r="D91" s="23" t="s">
        <v>5089</v>
      </c>
      <c r="E91" s="23"/>
      <c r="F91" s="23" t="s">
        <v>5090</v>
      </c>
      <c r="G91" s="23" t="s">
        <v>5091</v>
      </c>
      <c r="H91" s="23"/>
      <c r="I91" s="23" t="s">
        <v>4985</v>
      </c>
      <c r="J91" s="24"/>
    </row>
    <row r="92" s="1" customFormat="1" ht="28.5" customHeight="1" spans="1:10">
      <c r="A92" s="25"/>
      <c r="B92" s="39"/>
      <c r="C92" s="39"/>
      <c r="D92" s="39"/>
      <c r="E92" s="39"/>
      <c r="F92" s="39"/>
      <c r="G92" s="39"/>
      <c r="H92" s="39"/>
      <c r="I92" s="39" t="s">
        <v>5092</v>
      </c>
      <c r="J92" s="40" t="s">
        <v>5093</v>
      </c>
    </row>
    <row r="93" s="1" customFormat="1" ht="66.75" customHeight="1" spans="1:10">
      <c r="A93" s="25"/>
      <c r="B93" s="26"/>
      <c r="C93" s="26" t="s">
        <v>5179</v>
      </c>
      <c r="D93" s="26"/>
      <c r="E93" s="26"/>
      <c r="F93" s="26"/>
      <c r="G93" s="27"/>
      <c r="H93" s="27"/>
      <c r="I93" s="27"/>
      <c r="J93" s="54"/>
    </row>
    <row r="94" s="1" customFormat="1" ht="409.5" customHeight="1" spans="1:10">
      <c r="A94" s="25">
        <v>33</v>
      </c>
      <c r="B94" s="26" t="s">
        <v>5180</v>
      </c>
      <c r="C94" s="26" t="s">
        <v>5159</v>
      </c>
      <c r="D94" s="26" t="s">
        <v>5160</v>
      </c>
      <c r="E94" s="26"/>
      <c r="F94" s="39" t="s">
        <v>629</v>
      </c>
      <c r="G94" s="27">
        <v>12.9</v>
      </c>
      <c r="H94" s="27"/>
      <c r="I94" s="13"/>
      <c r="J94" s="47"/>
    </row>
    <row r="95" s="1" customFormat="1" ht="15.75" customHeight="1" spans="1:10">
      <c r="A95" s="25">
        <v>34</v>
      </c>
      <c r="B95" s="26" t="s">
        <v>5181</v>
      </c>
      <c r="C95" s="26" t="s">
        <v>5140</v>
      </c>
      <c r="D95" s="26" t="s">
        <v>5140</v>
      </c>
      <c r="E95" s="26"/>
      <c r="F95" s="39" t="s">
        <v>5125</v>
      </c>
      <c r="G95" s="27">
        <v>35</v>
      </c>
      <c r="H95" s="27"/>
      <c r="I95" s="13"/>
      <c r="J95" s="47"/>
    </row>
    <row r="96" s="1" customFormat="1" ht="18" customHeight="1" spans="1:10">
      <c r="A96" s="15" t="s">
        <v>5101</v>
      </c>
      <c r="B96" s="16"/>
      <c r="C96" s="16"/>
      <c r="D96" s="16"/>
      <c r="E96" s="16"/>
      <c r="F96" s="16"/>
      <c r="G96" s="16"/>
      <c r="H96" s="16"/>
      <c r="I96" s="16"/>
      <c r="J96" s="48"/>
    </row>
    <row r="97" s="1" customFormat="1" ht="18" customHeight="1" spans="1:10">
      <c r="A97" s="49" t="s">
        <v>5102</v>
      </c>
      <c r="B97" s="49"/>
      <c r="C97" s="49"/>
      <c r="D97" s="49"/>
      <c r="E97" s="49"/>
      <c r="F97" s="49"/>
      <c r="G97" s="49"/>
      <c r="H97" s="49"/>
      <c r="I97" s="49"/>
      <c r="J97" s="49"/>
    </row>
    <row r="98" s="1" customFormat="1" ht="39.75" customHeight="1" spans="1:10">
      <c r="A98" s="2" t="s">
        <v>5085</v>
      </c>
      <c r="B98" s="2"/>
      <c r="C98" s="2"/>
      <c r="D98" s="2"/>
      <c r="E98" s="2"/>
      <c r="F98" s="2"/>
      <c r="G98" s="2"/>
      <c r="H98" s="19"/>
      <c r="I98" s="19"/>
      <c r="J98" s="19"/>
    </row>
    <row r="99" s="1" customFormat="1" ht="28.5" customHeight="1" spans="1:10">
      <c r="A99" s="20" t="s">
        <v>5042</v>
      </c>
      <c r="B99" s="20"/>
      <c r="C99" s="20"/>
      <c r="D99" s="20"/>
      <c r="E99" s="20" t="s">
        <v>5043</v>
      </c>
      <c r="F99" s="20"/>
      <c r="G99" s="20"/>
      <c r="H99" s="21" t="s">
        <v>5182</v>
      </c>
      <c r="I99" s="21"/>
      <c r="J99" s="21"/>
    </row>
    <row r="100" s="1" customFormat="1" ht="17.25" customHeight="1" spans="1:10">
      <c r="A100" s="22" t="s">
        <v>2</v>
      </c>
      <c r="B100" s="23" t="s">
        <v>5087</v>
      </c>
      <c r="C100" s="23" t="s">
        <v>5088</v>
      </c>
      <c r="D100" s="23" t="s">
        <v>5089</v>
      </c>
      <c r="E100" s="23"/>
      <c r="F100" s="23" t="s">
        <v>5090</v>
      </c>
      <c r="G100" s="23" t="s">
        <v>5091</v>
      </c>
      <c r="H100" s="23"/>
      <c r="I100" s="23" t="s">
        <v>4985</v>
      </c>
      <c r="J100" s="24"/>
    </row>
    <row r="101" s="1" customFormat="1" ht="28.5" customHeight="1" spans="1:10">
      <c r="A101" s="25"/>
      <c r="B101" s="39"/>
      <c r="C101" s="39"/>
      <c r="D101" s="39"/>
      <c r="E101" s="39"/>
      <c r="F101" s="39"/>
      <c r="G101" s="39"/>
      <c r="H101" s="39"/>
      <c r="I101" s="39" t="s">
        <v>5092</v>
      </c>
      <c r="J101" s="40" t="s">
        <v>5093</v>
      </c>
    </row>
    <row r="102" s="1" customFormat="1" ht="28.5" customHeight="1" spans="1:10">
      <c r="A102" s="25">
        <v>35</v>
      </c>
      <c r="B102" s="26" t="s">
        <v>5183</v>
      </c>
      <c r="C102" s="26" t="s">
        <v>5153</v>
      </c>
      <c r="D102" s="26" t="s">
        <v>5153</v>
      </c>
      <c r="E102" s="26"/>
      <c r="F102" s="39" t="s">
        <v>5125</v>
      </c>
      <c r="G102" s="27">
        <v>60</v>
      </c>
      <c r="H102" s="27"/>
      <c r="I102" s="13"/>
      <c r="J102" s="47"/>
    </row>
    <row r="103" s="1" customFormat="1" ht="15.75" customHeight="1" spans="1:10">
      <c r="A103" s="25">
        <v>36</v>
      </c>
      <c r="B103" s="26" t="s">
        <v>5184</v>
      </c>
      <c r="C103" s="26" t="s">
        <v>5164</v>
      </c>
      <c r="D103" s="26" t="s">
        <v>5164</v>
      </c>
      <c r="E103" s="26"/>
      <c r="F103" s="39" t="s">
        <v>5125</v>
      </c>
      <c r="G103" s="27">
        <v>30</v>
      </c>
      <c r="H103" s="27"/>
      <c r="I103" s="13"/>
      <c r="J103" s="47"/>
    </row>
    <row r="104" s="1" customFormat="1" ht="66.75" customHeight="1" spans="1:10">
      <c r="A104" s="25"/>
      <c r="B104" s="26"/>
      <c r="C104" s="26" t="s">
        <v>5185</v>
      </c>
      <c r="D104" s="26"/>
      <c r="E104" s="26"/>
      <c r="F104" s="26"/>
      <c r="G104" s="27"/>
      <c r="H104" s="27"/>
      <c r="I104" s="27"/>
      <c r="J104" s="54"/>
    </row>
    <row r="105" s="1" customFormat="1" ht="372.75" customHeight="1" spans="1:10">
      <c r="A105" s="25">
        <v>37</v>
      </c>
      <c r="B105" s="26" t="s">
        <v>5186</v>
      </c>
      <c r="C105" s="26" t="s">
        <v>5187</v>
      </c>
      <c r="D105" s="26" t="s">
        <v>5188</v>
      </c>
      <c r="E105" s="26"/>
      <c r="F105" s="39" t="s">
        <v>629</v>
      </c>
      <c r="G105" s="27">
        <v>9.242</v>
      </c>
      <c r="H105" s="27"/>
      <c r="I105" s="13"/>
      <c r="J105" s="47"/>
    </row>
    <row r="106" s="1" customFormat="1" ht="15.75" customHeight="1" spans="1:10">
      <c r="A106" s="25">
        <v>38</v>
      </c>
      <c r="B106" s="26" t="s">
        <v>5189</v>
      </c>
      <c r="C106" s="26" t="s">
        <v>5140</v>
      </c>
      <c r="D106" s="26" t="s">
        <v>5140</v>
      </c>
      <c r="E106" s="26"/>
      <c r="F106" s="39" t="s">
        <v>5125</v>
      </c>
      <c r="G106" s="27">
        <v>35</v>
      </c>
      <c r="H106" s="27"/>
      <c r="I106" s="13"/>
      <c r="J106" s="47"/>
    </row>
    <row r="107" s="1" customFormat="1" ht="28.5" customHeight="1" spans="1:10">
      <c r="A107" s="25">
        <v>39</v>
      </c>
      <c r="B107" s="26" t="s">
        <v>5190</v>
      </c>
      <c r="C107" s="26" t="s">
        <v>5153</v>
      </c>
      <c r="D107" s="26" t="s">
        <v>5153</v>
      </c>
      <c r="E107" s="26"/>
      <c r="F107" s="39" t="s">
        <v>5125</v>
      </c>
      <c r="G107" s="27">
        <v>60</v>
      </c>
      <c r="H107" s="27"/>
      <c r="I107" s="13"/>
      <c r="J107" s="47"/>
    </row>
    <row r="108" s="1" customFormat="1" ht="15.75" customHeight="1" spans="1:10">
      <c r="A108" s="25">
        <v>40</v>
      </c>
      <c r="B108" s="26" t="s">
        <v>5191</v>
      </c>
      <c r="C108" s="26" t="s">
        <v>5164</v>
      </c>
      <c r="D108" s="26" t="s">
        <v>5164</v>
      </c>
      <c r="E108" s="26"/>
      <c r="F108" s="39" t="s">
        <v>5125</v>
      </c>
      <c r="G108" s="27">
        <v>20</v>
      </c>
      <c r="H108" s="27"/>
      <c r="I108" s="13"/>
      <c r="J108" s="47"/>
    </row>
    <row r="109" s="1" customFormat="1" ht="18" customHeight="1" spans="1:10">
      <c r="A109" s="15" t="s">
        <v>5101</v>
      </c>
      <c r="B109" s="16"/>
      <c r="C109" s="16"/>
      <c r="D109" s="16"/>
      <c r="E109" s="16"/>
      <c r="F109" s="16"/>
      <c r="G109" s="16"/>
      <c r="H109" s="16"/>
      <c r="I109" s="16"/>
      <c r="J109" s="48"/>
    </row>
    <row r="110" s="1" customFormat="1" ht="18" customHeight="1" spans="1:10">
      <c r="A110" s="49" t="s">
        <v>5102</v>
      </c>
      <c r="B110" s="49"/>
      <c r="C110" s="49"/>
      <c r="D110" s="49"/>
      <c r="E110" s="49"/>
      <c r="F110" s="49"/>
      <c r="G110" s="49"/>
      <c r="H110" s="49"/>
      <c r="I110" s="49"/>
      <c r="J110" s="49"/>
    </row>
    <row r="111" s="1" customFormat="1" ht="39.75" customHeight="1" spans="1:10">
      <c r="A111" s="2" t="s">
        <v>5085</v>
      </c>
      <c r="B111" s="2"/>
      <c r="C111" s="2"/>
      <c r="D111" s="2"/>
      <c r="E111" s="2"/>
      <c r="F111" s="2"/>
      <c r="G111" s="2"/>
      <c r="H111" s="19"/>
      <c r="I111" s="19"/>
      <c r="J111" s="19"/>
    </row>
    <row r="112" s="1" customFormat="1" ht="28.5" customHeight="1" spans="1:10">
      <c r="A112" s="20" t="s">
        <v>5042</v>
      </c>
      <c r="B112" s="20"/>
      <c r="C112" s="20"/>
      <c r="D112" s="20"/>
      <c r="E112" s="20" t="s">
        <v>5043</v>
      </c>
      <c r="F112" s="20"/>
      <c r="G112" s="20"/>
      <c r="H112" s="21" t="s">
        <v>5192</v>
      </c>
      <c r="I112" s="21"/>
      <c r="J112" s="21"/>
    </row>
    <row r="113" s="1" customFormat="1" ht="17.25" customHeight="1" spans="1:10">
      <c r="A113" s="22" t="s">
        <v>2</v>
      </c>
      <c r="B113" s="23" t="s">
        <v>5087</v>
      </c>
      <c r="C113" s="23" t="s">
        <v>5088</v>
      </c>
      <c r="D113" s="23" t="s">
        <v>5089</v>
      </c>
      <c r="E113" s="23"/>
      <c r="F113" s="23" t="s">
        <v>5090</v>
      </c>
      <c r="G113" s="23" t="s">
        <v>5091</v>
      </c>
      <c r="H113" s="23"/>
      <c r="I113" s="23" t="s">
        <v>4985</v>
      </c>
      <c r="J113" s="24"/>
    </row>
    <row r="114" s="1" customFormat="1" ht="28.5" customHeight="1" spans="1:10">
      <c r="A114" s="25"/>
      <c r="B114" s="39"/>
      <c r="C114" s="39"/>
      <c r="D114" s="39"/>
      <c r="E114" s="39"/>
      <c r="F114" s="39"/>
      <c r="G114" s="39"/>
      <c r="H114" s="39"/>
      <c r="I114" s="39" t="s">
        <v>5092</v>
      </c>
      <c r="J114" s="40" t="s">
        <v>5093</v>
      </c>
    </row>
    <row r="115" s="1" customFormat="1" ht="66.75" customHeight="1" spans="1:10">
      <c r="A115" s="25"/>
      <c r="B115" s="26"/>
      <c r="C115" s="26" t="s">
        <v>5193</v>
      </c>
      <c r="D115" s="26"/>
      <c r="E115" s="26"/>
      <c r="F115" s="26"/>
      <c r="G115" s="27"/>
      <c r="H115" s="27"/>
      <c r="I115" s="27"/>
      <c r="J115" s="54"/>
    </row>
    <row r="116" s="1" customFormat="1" ht="372.75" customHeight="1" spans="1:10">
      <c r="A116" s="25">
        <v>41</v>
      </c>
      <c r="B116" s="26" t="s">
        <v>5194</v>
      </c>
      <c r="C116" s="26" t="s">
        <v>5187</v>
      </c>
      <c r="D116" s="26" t="s">
        <v>5188</v>
      </c>
      <c r="E116" s="26"/>
      <c r="F116" s="39" t="s">
        <v>629</v>
      </c>
      <c r="G116" s="27">
        <v>9.242</v>
      </c>
      <c r="H116" s="27"/>
      <c r="I116" s="13"/>
      <c r="J116" s="47"/>
    </row>
    <row r="117" s="1" customFormat="1" ht="15.75" customHeight="1" spans="1:10">
      <c r="A117" s="25">
        <v>42</v>
      </c>
      <c r="B117" s="26" t="s">
        <v>5195</v>
      </c>
      <c r="C117" s="26" t="s">
        <v>5140</v>
      </c>
      <c r="D117" s="26" t="s">
        <v>5140</v>
      </c>
      <c r="E117" s="26"/>
      <c r="F117" s="39" t="s">
        <v>5125</v>
      </c>
      <c r="G117" s="27">
        <v>35</v>
      </c>
      <c r="H117" s="27"/>
      <c r="I117" s="13"/>
      <c r="J117" s="47"/>
    </row>
    <row r="118" s="1" customFormat="1" ht="28.5" customHeight="1" spans="1:10">
      <c r="A118" s="25">
        <v>43</v>
      </c>
      <c r="B118" s="26" t="s">
        <v>5196</v>
      </c>
      <c r="C118" s="26" t="s">
        <v>5153</v>
      </c>
      <c r="D118" s="26" t="s">
        <v>5153</v>
      </c>
      <c r="E118" s="26"/>
      <c r="F118" s="39" t="s">
        <v>5125</v>
      </c>
      <c r="G118" s="27">
        <v>60</v>
      </c>
      <c r="H118" s="27"/>
      <c r="I118" s="13"/>
      <c r="J118" s="47"/>
    </row>
    <row r="119" s="1" customFormat="1" ht="15.75" customHeight="1" spans="1:10">
      <c r="A119" s="25">
        <v>44</v>
      </c>
      <c r="B119" s="26" t="s">
        <v>5197</v>
      </c>
      <c r="C119" s="26" t="s">
        <v>5164</v>
      </c>
      <c r="D119" s="26" t="s">
        <v>5164</v>
      </c>
      <c r="E119" s="26"/>
      <c r="F119" s="39" t="s">
        <v>5125</v>
      </c>
      <c r="G119" s="27">
        <v>20</v>
      </c>
      <c r="H119" s="27"/>
      <c r="I119" s="13"/>
      <c r="J119" s="47"/>
    </row>
    <row r="120" s="1" customFormat="1" ht="66.75" customHeight="1" spans="1:10">
      <c r="A120" s="25"/>
      <c r="B120" s="26"/>
      <c r="C120" s="26" t="s">
        <v>5198</v>
      </c>
      <c r="D120" s="26"/>
      <c r="E120" s="26"/>
      <c r="F120" s="26"/>
      <c r="G120" s="27"/>
      <c r="H120" s="27"/>
      <c r="I120" s="27"/>
      <c r="J120" s="54"/>
    </row>
    <row r="121" s="1" customFormat="1" ht="18" customHeight="1" spans="1:10">
      <c r="A121" s="15" t="s">
        <v>5101</v>
      </c>
      <c r="B121" s="16"/>
      <c r="C121" s="16"/>
      <c r="D121" s="16"/>
      <c r="E121" s="16"/>
      <c r="F121" s="16"/>
      <c r="G121" s="16"/>
      <c r="H121" s="16"/>
      <c r="I121" s="16"/>
      <c r="J121" s="48"/>
    </row>
    <row r="122" s="1" customFormat="1" ht="18" customHeight="1" spans="1:10">
      <c r="A122" s="49" t="s">
        <v>5102</v>
      </c>
      <c r="B122" s="49"/>
      <c r="C122" s="49"/>
      <c r="D122" s="49"/>
      <c r="E122" s="49"/>
      <c r="F122" s="49"/>
      <c r="G122" s="49"/>
      <c r="H122" s="49"/>
      <c r="I122" s="49"/>
      <c r="J122" s="49"/>
    </row>
    <row r="123" s="1" customFormat="1" ht="39.75" customHeight="1" spans="1:10">
      <c r="A123" s="2" t="s">
        <v>5085</v>
      </c>
      <c r="B123" s="2"/>
      <c r="C123" s="2"/>
      <c r="D123" s="2"/>
      <c r="E123" s="2"/>
      <c r="F123" s="2"/>
      <c r="G123" s="2"/>
      <c r="H123" s="19"/>
      <c r="I123" s="19"/>
      <c r="J123" s="19"/>
    </row>
    <row r="124" s="1" customFormat="1" ht="28.5" customHeight="1" spans="1:10">
      <c r="A124" s="20" t="s">
        <v>5042</v>
      </c>
      <c r="B124" s="20"/>
      <c r="C124" s="20"/>
      <c r="D124" s="20"/>
      <c r="E124" s="20" t="s">
        <v>5043</v>
      </c>
      <c r="F124" s="20"/>
      <c r="G124" s="20"/>
      <c r="H124" s="21" t="s">
        <v>5199</v>
      </c>
      <c r="I124" s="21"/>
      <c r="J124" s="21"/>
    </row>
    <row r="125" s="1" customFormat="1" ht="17.25" customHeight="1" spans="1:10">
      <c r="A125" s="22" t="s">
        <v>2</v>
      </c>
      <c r="B125" s="23" t="s">
        <v>5087</v>
      </c>
      <c r="C125" s="23" t="s">
        <v>5088</v>
      </c>
      <c r="D125" s="23" t="s">
        <v>5089</v>
      </c>
      <c r="E125" s="23"/>
      <c r="F125" s="23" t="s">
        <v>5090</v>
      </c>
      <c r="G125" s="23" t="s">
        <v>5091</v>
      </c>
      <c r="H125" s="23"/>
      <c r="I125" s="23" t="s">
        <v>4985</v>
      </c>
      <c r="J125" s="24"/>
    </row>
    <row r="126" s="1" customFormat="1" ht="28.5" customHeight="1" spans="1:10">
      <c r="A126" s="25"/>
      <c r="B126" s="39"/>
      <c r="C126" s="39"/>
      <c r="D126" s="39"/>
      <c r="E126" s="39"/>
      <c r="F126" s="39"/>
      <c r="G126" s="39"/>
      <c r="H126" s="39"/>
      <c r="I126" s="39" t="s">
        <v>5092</v>
      </c>
      <c r="J126" s="40" t="s">
        <v>5093</v>
      </c>
    </row>
    <row r="127" s="1" customFormat="1" ht="372.75" customHeight="1" spans="1:10">
      <c r="A127" s="25">
        <v>45</v>
      </c>
      <c r="B127" s="26" t="s">
        <v>5200</v>
      </c>
      <c r="C127" s="26" t="s">
        <v>5187</v>
      </c>
      <c r="D127" s="26" t="s">
        <v>5188</v>
      </c>
      <c r="E127" s="26"/>
      <c r="F127" s="39" t="s">
        <v>629</v>
      </c>
      <c r="G127" s="27">
        <v>4.251</v>
      </c>
      <c r="H127" s="27"/>
      <c r="I127" s="13"/>
      <c r="J127" s="47"/>
    </row>
    <row r="128" s="1" customFormat="1" ht="15.75" customHeight="1" spans="1:10">
      <c r="A128" s="25">
        <v>46</v>
      </c>
      <c r="B128" s="26" t="s">
        <v>5201</v>
      </c>
      <c r="C128" s="26" t="s">
        <v>5140</v>
      </c>
      <c r="D128" s="26" t="s">
        <v>5140</v>
      </c>
      <c r="E128" s="26"/>
      <c r="F128" s="39" t="s">
        <v>5125</v>
      </c>
      <c r="G128" s="27">
        <v>35</v>
      </c>
      <c r="H128" s="27"/>
      <c r="I128" s="13"/>
      <c r="J128" s="47"/>
    </row>
    <row r="129" s="1" customFormat="1" ht="28.5" customHeight="1" spans="1:10">
      <c r="A129" s="25">
        <v>47</v>
      </c>
      <c r="B129" s="26" t="s">
        <v>5202</v>
      </c>
      <c r="C129" s="26" t="s">
        <v>5153</v>
      </c>
      <c r="D129" s="26" t="s">
        <v>5153</v>
      </c>
      <c r="E129" s="26"/>
      <c r="F129" s="39" t="s">
        <v>5125</v>
      </c>
      <c r="G129" s="27">
        <v>60</v>
      </c>
      <c r="H129" s="27"/>
      <c r="I129" s="13"/>
      <c r="J129" s="47"/>
    </row>
    <row r="130" s="1" customFormat="1" ht="15.75" customHeight="1" spans="1:10">
      <c r="A130" s="25">
        <v>48</v>
      </c>
      <c r="B130" s="26" t="s">
        <v>5203</v>
      </c>
      <c r="C130" s="26" t="s">
        <v>5164</v>
      </c>
      <c r="D130" s="26" t="s">
        <v>5164</v>
      </c>
      <c r="E130" s="26"/>
      <c r="F130" s="39" t="s">
        <v>5125</v>
      </c>
      <c r="G130" s="27">
        <v>20</v>
      </c>
      <c r="H130" s="27"/>
      <c r="I130" s="13"/>
      <c r="J130" s="47"/>
    </row>
    <row r="131" s="1" customFormat="1" ht="54" customHeight="1" spans="1:10">
      <c r="A131" s="25"/>
      <c r="B131" s="26"/>
      <c r="C131" s="26" t="s">
        <v>5204</v>
      </c>
      <c r="D131" s="26"/>
      <c r="E131" s="26"/>
      <c r="F131" s="26"/>
      <c r="G131" s="27"/>
      <c r="H131" s="27"/>
      <c r="I131" s="27"/>
      <c r="J131" s="54"/>
    </row>
    <row r="132" s="1" customFormat="1" ht="15.75" customHeight="1" spans="1:10">
      <c r="A132" s="25"/>
      <c r="B132" s="26"/>
      <c r="C132" s="26" t="s">
        <v>5205</v>
      </c>
      <c r="D132" s="26"/>
      <c r="E132" s="26"/>
      <c r="F132" s="26"/>
      <c r="G132" s="27"/>
      <c r="H132" s="27"/>
      <c r="I132" s="27"/>
      <c r="J132" s="54"/>
    </row>
    <row r="133" s="1" customFormat="1" ht="18" customHeight="1" spans="1:10">
      <c r="A133" s="15" t="s">
        <v>5101</v>
      </c>
      <c r="B133" s="16"/>
      <c r="C133" s="16"/>
      <c r="D133" s="16"/>
      <c r="E133" s="16"/>
      <c r="F133" s="16"/>
      <c r="G133" s="16"/>
      <c r="H133" s="16"/>
      <c r="I133" s="16"/>
      <c r="J133" s="48"/>
    </row>
    <row r="134" s="1" customFormat="1" ht="18" customHeight="1" spans="1:10">
      <c r="A134" s="49" t="s">
        <v>5102</v>
      </c>
      <c r="B134" s="49"/>
      <c r="C134" s="49"/>
      <c r="D134" s="49"/>
      <c r="E134" s="49"/>
      <c r="F134" s="49"/>
      <c r="G134" s="49"/>
      <c r="H134" s="49"/>
      <c r="I134" s="49"/>
      <c r="J134" s="49"/>
    </row>
    <row r="135" s="1" customFormat="1" ht="39.75" customHeight="1" spans="1:10">
      <c r="A135" s="2" t="s">
        <v>5085</v>
      </c>
      <c r="B135" s="2"/>
      <c r="C135" s="2"/>
      <c r="D135" s="2"/>
      <c r="E135" s="2"/>
      <c r="F135" s="2"/>
      <c r="G135" s="2"/>
      <c r="H135" s="19"/>
      <c r="I135" s="19"/>
      <c r="J135" s="19"/>
    </row>
    <row r="136" s="1" customFormat="1" ht="28.5" customHeight="1" spans="1:10">
      <c r="A136" s="20" t="s">
        <v>5042</v>
      </c>
      <c r="B136" s="20"/>
      <c r="C136" s="20"/>
      <c r="D136" s="20"/>
      <c r="E136" s="20" t="s">
        <v>5043</v>
      </c>
      <c r="F136" s="20"/>
      <c r="G136" s="20"/>
      <c r="H136" s="21" t="s">
        <v>5206</v>
      </c>
      <c r="I136" s="21"/>
      <c r="J136" s="21"/>
    </row>
    <row r="137" s="1" customFormat="1" ht="17.25" customHeight="1" spans="1:10">
      <c r="A137" s="22" t="s">
        <v>2</v>
      </c>
      <c r="B137" s="23" t="s">
        <v>5087</v>
      </c>
      <c r="C137" s="23" t="s">
        <v>5088</v>
      </c>
      <c r="D137" s="23" t="s">
        <v>5089</v>
      </c>
      <c r="E137" s="23"/>
      <c r="F137" s="23" t="s">
        <v>5090</v>
      </c>
      <c r="G137" s="23" t="s">
        <v>5091</v>
      </c>
      <c r="H137" s="23"/>
      <c r="I137" s="23" t="s">
        <v>4985</v>
      </c>
      <c r="J137" s="24"/>
    </row>
    <row r="138" s="1" customFormat="1" ht="28.5" customHeight="1" spans="1:10">
      <c r="A138" s="25"/>
      <c r="B138" s="39"/>
      <c r="C138" s="39"/>
      <c r="D138" s="39"/>
      <c r="E138" s="39"/>
      <c r="F138" s="39"/>
      <c r="G138" s="39"/>
      <c r="H138" s="39"/>
      <c r="I138" s="39" t="s">
        <v>5092</v>
      </c>
      <c r="J138" s="40" t="s">
        <v>5093</v>
      </c>
    </row>
    <row r="139" s="1" customFormat="1" ht="409.5" customHeight="1" spans="1:10">
      <c r="A139" s="25">
        <v>49</v>
      </c>
      <c r="B139" s="26" t="s">
        <v>5207</v>
      </c>
      <c r="C139" s="26" t="s">
        <v>5208</v>
      </c>
      <c r="D139" s="26" t="s">
        <v>5209</v>
      </c>
      <c r="E139" s="26"/>
      <c r="F139" s="39" t="s">
        <v>138</v>
      </c>
      <c r="G139" s="27">
        <v>1</v>
      </c>
      <c r="H139" s="27"/>
      <c r="I139" s="13"/>
      <c r="J139" s="47"/>
    </row>
    <row r="140" s="1" customFormat="1" ht="18" customHeight="1" spans="1:10">
      <c r="A140" s="15" t="s">
        <v>5101</v>
      </c>
      <c r="B140" s="16"/>
      <c r="C140" s="16"/>
      <c r="D140" s="16"/>
      <c r="E140" s="16"/>
      <c r="F140" s="16"/>
      <c r="G140" s="16"/>
      <c r="H140" s="16"/>
      <c r="I140" s="16"/>
      <c r="J140" s="48"/>
    </row>
    <row r="141" s="1" customFormat="1" ht="18" customHeight="1" spans="1:10">
      <c r="A141" s="49" t="s">
        <v>5102</v>
      </c>
      <c r="B141" s="49"/>
      <c r="C141" s="49"/>
      <c r="D141" s="49"/>
      <c r="E141" s="49"/>
      <c r="F141" s="49"/>
      <c r="G141" s="49"/>
      <c r="H141" s="49"/>
      <c r="I141" s="49"/>
      <c r="J141" s="49"/>
    </row>
    <row r="142" s="1" customFormat="1" ht="39.75" customHeight="1" spans="1:10">
      <c r="A142" s="2" t="s">
        <v>5085</v>
      </c>
      <c r="B142" s="2"/>
      <c r="C142" s="2"/>
      <c r="D142" s="2"/>
      <c r="E142" s="2"/>
      <c r="F142" s="2"/>
      <c r="G142" s="2"/>
      <c r="H142" s="19"/>
      <c r="I142" s="19"/>
      <c r="J142" s="19"/>
    </row>
    <row r="143" s="1" customFormat="1" ht="28.5" customHeight="1" spans="1:10">
      <c r="A143" s="20" t="s">
        <v>5042</v>
      </c>
      <c r="B143" s="20"/>
      <c r="C143" s="20"/>
      <c r="D143" s="20"/>
      <c r="E143" s="20" t="s">
        <v>5043</v>
      </c>
      <c r="F143" s="20"/>
      <c r="G143" s="20"/>
      <c r="H143" s="21" t="s">
        <v>5210</v>
      </c>
      <c r="I143" s="21"/>
      <c r="J143" s="21"/>
    </row>
    <row r="144" s="1" customFormat="1" ht="17.25" customHeight="1" spans="1:10">
      <c r="A144" s="22" t="s">
        <v>2</v>
      </c>
      <c r="B144" s="23" t="s">
        <v>5087</v>
      </c>
      <c r="C144" s="23" t="s">
        <v>5088</v>
      </c>
      <c r="D144" s="23" t="s">
        <v>5089</v>
      </c>
      <c r="E144" s="23"/>
      <c r="F144" s="23" t="s">
        <v>5090</v>
      </c>
      <c r="G144" s="23" t="s">
        <v>5091</v>
      </c>
      <c r="H144" s="23"/>
      <c r="I144" s="23" t="s">
        <v>4985</v>
      </c>
      <c r="J144" s="24"/>
    </row>
    <row r="145" s="1" customFormat="1" ht="28.5" customHeight="1" spans="1:10">
      <c r="A145" s="25"/>
      <c r="B145" s="39"/>
      <c r="C145" s="39"/>
      <c r="D145" s="39"/>
      <c r="E145" s="39"/>
      <c r="F145" s="39"/>
      <c r="G145" s="39"/>
      <c r="H145" s="39"/>
      <c r="I145" s="39" t="s">
        <v>5092</v>
      </c>
      <c r="J145" s="40" t="s">
        <v>5093</v>
      </c>
    </row>
    <row r="146" s="1" customFormat="1" ht="18" customHeight="1" spans="1:10">
      <c r="A146" s="9" t="s">
        <v>5101</v>
      </c>
      <c r="B146" s="10"/>
      <c r="C146" s="10"/>
      <c r="D146" s="10"/>
      <c r="E146" s="10"/>
      <c r="F146" s="10"/>
      <c r="G146" s="10"/>
      <c r="H146" s="10"/>
      <c r="I146" s="10"/>
      <c r="J146" s="47"/>
    </row>
    <row r="147" s="1" customFormat="1" ht="409.5" customHeight="1" spans="1:10">
      <c r="A147" s="25"/>
      <c r="B147" s="26"/>
      <c r="C147" s="26"/>
      <c r="D147" s="26" t="s">
        <v>5211</v>
      </c>
      <c r="E147" s="26"/>
      <c r="F147" s="39"/>
      <c r="G147" s="27"/>
      <c r="H147" s="27"/>
      <c r="I147" s="13"/>
      <c r="J147" s="47"/>
    </row>
    <row r="148" s="1" customFormat="1" ht="18" customHeight="1" spans="1:10">
      <c r="A148" s="15" t="s">
        <v>5101</v>
      </c>
      <c r="B148" s="16"/>
      <c r="C148" s="16"/>
      <c r="D148" s="16"/>
      <c r="E148" s="16"/>
      <c r="F148" s="16"/>
      <c r="G148" s="16"/>
      <c r="H148" s="16"/>
      <c r="I148" s="16"/>
      <c r="J148" s="48"/>
    </row>
    <row r="149" s="1" customFormat="1" ht="18" customHeight="1" spans="1:10">
      <c r="A149" s="49" t="s">
        <v>5102</v>
      </c>
      <c r="B149" s="49"/>
      <c r="C149" s="49"/>
      <c r="D149" s="49"/>
      <c r="E149" s="49"/>
      <c r="F149" s="49"/>
      <c r="G149" s="49"/>
      <c r="H149" s="49"/>
      <c r="I149" s="49"/>
      <c r="J149" s="49"/>
    </row>
    <row r="150" s="1" customFormat="1" ht="39.75" customHeight="1" spans="1:10">
      <c r="A150" s="2" t="s">
        <v>5085</v>
      </c>
      <c r="B150" s="2"/>
      <c r="C150" s="2"/>
      <c r="D150" s="2"/>
      <c r="E150" s="2"/>
      <c r="F150" s="2"/>
      <c r="G150" s="2"/>
      <c r="H150" s="19"/>
      <c r="I150" s="19"/>
      <c r="J150" s="19"/>
    </row>
    <row r="151" s="1" customFormat="1" ht="28.5" customHeight="1" spans="1:10">
      <c r="A151" s="20" t="s">
        <v>5042</v>
      </c>
      <c r="B151" s="20"/>
      <c r="C151" s="20"/>
      <c r="D151" s="20"/>
      <c r="E151" s="20" t="s">
        <v>5043</v>
      </c>
      <c r="F151" s="20"/>
      <c r="G151" s="20"/>
      <c r="H151" s="21" t="s">
        <v>5212</v>
      </c>
      <c r="I151" s="21"/>
      <c r="J151" s="21"/>
    </row>
    <row r="152" s="1" customFormat="1" ht="17.25" customHeight="1" spans="1:10">
      <c r="A152" s="22" t="s">
        <v>2</v>
      </c>
      <c r="B152" s="23" t="s">
        <v>5087</v>
      </c>
      <c r="C152" s="23" t="s">
        <v>5088</v>
      </c>
      <c r="D152" s="23" t="s">
        <v>5089</v>
      </c>
      <c r="E152" s="23"/>
      <c r="F152" s="23" t="s">
        <v>5090</v>
      </c>
      <c r="G152" s="23" t="s">
        <v>5091</v>
      </c>
      <c r="H152" s="23"/>
      <c r="I152" s="23" t="s">
        <v>4985</v>
      </c>
      <c r="J152" s="24"/>
    </row>
    <row r="153" s="1" customFormat="1" ht="28.5" customHeight="1" spans="1:10">
      <c r="A153" s="25"/>
      <c r="B153" s="39"/>
      <c r="C153" s="39"/>
      <c r="D153" s="39"/>
      <c r="E153" s="39"/>
      <c r="F153" s="39"/>
      <c r="G153" s="39"/>
      <c r="H153" s="39"/>
      <c r="I153" s="39" t="s">
        <v>5092</v>
      </c>
      <c r="J153" s="40" t="s">
        <v>5093</v>
      </c>
    </row>
    <row r="154" s="1" customFormat="1" ht="18" customHeight="1" spans="1:10">
      <c r="A154" s="9" t="s">
        <v>5101</v>
      </c>
      <c r="B154" s="10"/>
      <c r="C154" s="10"/>
      <c r="D154" s="10"/>
      <c r="E154" s="10"/>
      <c r="F154" s="10"/>
      <c r="G154" s="10"/>
      <c r="H154" s="10"/>
      <c r="I154" s="10"/>
      <c r="J154" s="47"/>
    </row>
    <row r="155" s="1" customFormat="1" ht="409.5" customHeight="1" spans="1:10">
      <c r="A155" s="25"/>
      <c r="B155" s="26"/>
      <c r="C155" s="26"/>
      <c r="D155" s="26" t="s">
        <v>5213</v>
      </c>
      <c r="E155" s="26"/>
      <c r="F155" s="39"/>
      <c r="G155" s="27"/>
      <c r="H155" s="27"/>
      <c r="I155" s="13"/>
      <c r="J155" s="47"/>
    </row>
    <row r="156" s="1" customFormat="1" ht="18" customHeight="1" spans="1:10">
      <c r="A156" s="15" t="s">
        <v>5101</v>
      </c>
      <c r="B156" s="16"/>
      <c r="C156" s="16"/>
      <c r="D156" s="16"/>
      <c r="E156" s="16"/>
      <c r="F156" s="16"/>
      <c r="G156" s="16"/>
      <c r="H156" s="16"/>
      <c r="I156" s="16"/>
      <c r="J156" s="48"/>
    </row>
    <row r="157" s="1" customFormat="1" ht="18" customHeight="1" spans="1:10">
      <c r="A157" s="49" t="s">
        <v>5102</v>
      </c>
      <c r="B157" s="49"/>
      <c r="C157" s="49"/>
      <c r="D157" s="49"/>
      <c r="E157" s="49"/>
      <c r="F157" s="49"/>
      <c r="G157" s="49"/>
      <c r="H157" s="49"/>
      <c r="I157" s="49"/>
      <c r="J157" s="49"/>
    </row>
    <row r="158" s="1" customFormat="1" ht="39.75" customHeight="1" spans="1:10">
      <c r="A158" s="2" t="s">
        <v>5085</v>
      </c>
      <c r="B158" s="2"/>
      <c r="C158" s="2"/>
      <c r="D158" s="2"/>
      <c r="E158" s="2"/>
      <c r="F158" s="2"/>
      <c r="G158" s="2"/>
      <c r="H158" s="19"/>
      <c r="I158" s="19"/>
      <c r="J158" s="19"/>
    </row>
    <row r="159" s="1" customFormat="1" ht="28.5" customHeight="1" spans="1:10">
      <c r="A159" s="20" t="s">
        <v>5042</v>
      </c>
      <c r="B159" s="20"/>
      <c r="C159" s="20"/>
      <c r="D159" s="20"/>
      <c r="E159" s="20" t="s">
        <v>5043</v>
      </c>
      <c r="F159" s="20"/>
      <c r="G159" s="20"/>
      <c r="H159" s="21" t="s">
        <v>5214</v>
      </c>
      <c r="I159" s="21"/>
      <c r="J159" s="21"/>
    </row>
    <row r="160" s="1" customFormat="1" ht="17.25" customHeight="1" spans="1:10">
      <c r="A160" s="22" t="s">
        <v>2</v>
      </c>
      <c r="B160" s="23" t="s">
        <v>5087</v>
      </c>
      <c r="C160" s="23" t="s">
        <v>5088</v>
      </c>
      <c r="D160" s="23" t="s">
        <v>5089</v>
      </c>
      <c r="E160" s="23"/>
      <c r="F160" s="23" t="s">
        <v>5090</v>
      </c>
      <c r="G160" s="23" t="s">
        <v>5091</v>
      </c>
      <c r="H160" s="23"/>
      <c r="I160" s="23" t="s">
        <v>4985</v>
      </c>
      <c r="J160" s="24"/>
    </row>
    <row r="161" s="1" customFormat="1" ht="28.5" customHeight="1" spans="1:10">
      <c r="A161" s="25"/>
      <c r="B161" s="39"/>
      <c r="C161" s="39"/>
      <c r="D161" s="39"/>
      <c r="E161" s="39"/>
      <c r="F161" s="39"/>
      <c r="G161" s="39"/>
      <c r="H161" s="39"/>
      <c r="I161" s="39" t="s">
        <v>5092</v>
      </c>
      <c r="J161" s="40" t="s">
        <v>5093</v>
      </c>
    </row>
    <row r="162" s="1" customFormat="1" ht="409.5" customHeight="1" spans="1:10">
      <c r="A162" s="25"/>
      <c r="B162" s="26"/>
      <c r="C162" s="26"/>
      <c r="D162" s="26" t="s">
        <v>5215</v>
      </c>
      <c r="E162" s="26"/>
      <c r="F162" s="39"/>
      <c r="G162" s="27"/>
      <c r="H162" s="27"/>
      <c r="I162" s="13"/>
      <c r="J162" s="47"/>
    </row>
    <row r="163" s="1" customFormat="1" ht="18" customHeight="1" spans="1:10">
      <c r="A163" s="15" t="s">
        <v>5101</v>
      </c>
      <c r="B163" s="16"/>
      <c r="C163" s="16"/>
      <c r="D163" s="16"/>
      <c r="E163" s="16"/>
      <c r="F163" s="16"/>
      <c r="G163" s="16"/>
      <c r="H163" s="16"/>
      <c r="I163" s="16"/>
      <c r="J163" s="48"/>
    </row>
    <row r="164" s="1" customFormat="1" ht="18" customHeight="1" spans="1:10">
      <c r="A164" s="49" t="s">
        <v>5102</v>
      </c>
      <c r="B164" s="49"/>
      <c r="C164" s="49"/>
      <c r="D164" s="49"/>
      <c r="E164" s="49"/>
      <c r="F164" s="49"/>
      <c r="G164" s="49"/>
      <c r="H164" s="49"/>
      <c r="I164" s="49"/>
      <c r="J164" s="49"/>
    </row>
    <row r="165" s="1" customFormat="1" ht="39.75" customHeight="1" spans="1:10">
      <c r="A165" s="2" t="s">
        <v>5085</v>
      </c>
      <c r="B165" s="2"/>
      <c r="C165" s="2"/>
      <c r="D165" s="2"/>
      <c r="E165" s="2"/>
      <c r="F165" s="2"/>
      <c r="G165" s="2"/>
      <c r="H165" s="19"/>
      <c r="I165" s="19"/>
      <c r="J165" s="19"/>
    </row>
    <row r="166" s="1" customFormat="1" ht="28.5" customHeight="1" spans="1:10">
      <c r="A166" s="20" t="s">
        <v>5042</v>
      </c>
      <c r="B166" s="20"/>
      <c r="C166" s="20"/>
      <c r="D166" s="20"/>
      <c r="E166" s="20" t="s">
        <v>5043</v>
      </c>
      <c r="F166" s="20"/>
      <c r="G166" s="20"/>
      <c r="H166" s="21" t="s">
        <v>5216</v>
      </c>
      <c r="I166" s="21"/>
      <c r="J166" s="21"/>
    </row>
    <row r="167" s="1" customFormat="1" ht="17.25" customHeight="1" spans="1:10">
      <c r="A167" s="22" t="s">
        <v>2</v>
      </c>
      <c r="B167" s="23" t="s">
        <v>5087</v>
      </c>
      <c r="C167" s="23" t="s">
        <v>5088</v>
      </c>
      <c r="D167" s="23" t="s">
        <v>5089</v>
      </c>
      <c r="E167" s="23"/>
      <c r="F167" s="23" t="s">
        <v>5090</v>
      </c>
      <c r="G167" s="23" t="s">
        <v>5091</v>
      </c>
      <c r="H167" s="23"/>
      <c r="I167" s="23" t="s">
        <v>4985</v>
      </c>
      <c r="J167" s="24"/>
    </row>
    <row r="168" s="1" customFormat="1" ht="28.5" customHeight="1" spans="1:10">
      <c r="A168" s="25"/>
      <c r="B168" s="39"/>
      <c r="C168" s="39"/>
      <c r="D168" s="39"/>
      <c r="E168" s="39"/>
      <c r="F168" s="39"/>
      <c r="G168" s="39"/>
      <c r="H168" s="39"/>
      <c r="I168" s="39" t="s">
        <v>5092</v>
      </c>
      <c r="J168" s="40" t="s">
        <v>5093</v>
      </c>
    </row>
    <row r="169" s="1" customFormat="1" ht="409.5" customHeight="1" spans="1:10">
      <c r="A169" s="25">
        <v>50</v>
      </c>
      <c r="B169" s="26" t="s">
        <v>5217</v>
      </c>
      <c r="C169" s="26" t="s">
        <v>5218</v>
      </c>
      <c r="D169" s="26" t="s">
        <v>5219</v>
      </c>
      <c r="E169" s="26"/>
      <c r="F169" s="39" t="s">
        <v>75</v>
      </c>
      <c r="G169" s="27">
        <v>1</v>
      </c>
      <c r="H169" s="27"/>
      <c r="I169" s="13"/>
      <c r="J169" s="47"/>
    </row>
    <row r="170" s="1" customFormat="1" ht="18" customHeight="1" spans="1:10">
      <c r="A170" s="15" t="s">
        <v>5101</v>
      </c>
      <c r="B170" s="16"/>
      <c r="C170" s="16"/>
      <c r="D170" s="16"/>
      <c r="E170" s="16"/>
      <c r="F170" s="16"/>
      <c r="G170" s="16"/>
      <c r="H170" s="16"/>
      <c r="I170" s="16"/>
      <c r="J170" s="48"/>
    </row>
    <row r="171" s="1" customFormat="1" ht="18" customHeight="1" spans="1:10">
      <c r="A171" s="49" t="s">
        <v>5102</v>
      </c>
      <c r="B171" s="49"/>
      <c r="C171" s="49"/>
      <c r="D171" s="49"/>
      <c r="E171" s="49"/>
      <c r="F171" s="49"/>
      <c r="G171" s="49"/>
      <c r="H171" s="49"/>
      <c r="I171" s="49"/>
      <c r="J171" s="49"/>
    </row>
    <row r="172" s="1" customFormat="1" ht="39.75" customHeight="1" spans="1:10">
      <c r="A172" s="2" t="s">
        <v>5085</v>
      </c>
      <c r="B172" s="2"/>
      <c r="C172" s="2"/>
      <c r="D172" s="2"/>
      <c r="E172" s="2"/>
      <c r="F172" s="2"/>
      <c r="G172" s="2"/>
      <c r="H172" s="19"/>
      <c r="I172" s="19"/>
      <c r="J172" s="19"/>
    </row>
    <row r="173" s="1" customFormat="1" ht="28.5" customHeight="1" spans="1:10">
      <c r="A173" s="20" t="s">
        <v>5042</v>
      </c>
      <c r="B173" s="20"/>
      <c r="C173" s="20"/>
      <c r="D173" s="20"/>
      <c r="E173" s="20" t="s">
        <v>5043</v>
      </c>
      <c r="F173" s="20"/>
      <c r="G173" s="20"/>
      <c r="H173" s="21" t="s">
        <v>5220</v>
      </c>
      <c r="I173" s="21"/>
      <c r="J173" s="21"/>
    </row>
    <row r="174" s="1" customFormat="1" ht="17.25" customHeight="1" spans="1:10">
      <c r="A174" s="22" t="s">
        <v>2</v>
      </c>
      <c r="B174" s="23" t="s">
        <v>5087</v>
      </c>
      <c r="C174" s="23" t="s">
        <v>5088</v>
      </c>
      <c r="D174" s="23" t="s">
        <v>5089</v>
      </c>
      <c r="E174" s="23"/>
      <c r="F174" s="23" t="s">
        <v>5090</v>
      </c>
      <c r="G174" s="23" t="s">
        <v>5091</v>
      </c>
      <c r="H174" s="23"/>
      <c r="I174" s="23" t="s">
        <v>4985</v>
      </c>
      <c r="J174" s="24"/>
    </row>
    <row r="175" s="1" customFormat="1" ht="28.5" customHeight="1" spans="1:10">
      <c r="A175" s="25"/>
      <c r="B175" s="39"/>
      <c r="C175" s="39"/>
      <c r="D175" s="39"/>
      <c r="E175" s="39"/>
      <c r="F175" s="39"/>
      <c r="G175" s="39"/>
      <c r="H175" s="39"/>
      <c r="I175" s="39" t="s">
        <v>5092</v>
      </c>
      <c r="J175" s="40" t="s">
        <v>5093</v>
      </c>
    </row>
    <row r="176" s="1" customFormat="1" ht="18" customHeight="1" spans="1:10">
      <c r="A176" s="9" t="s">
        <v>5101</v>
      </c>
      <c r="B176" s="10"/>
      <c r="C176" s="10"/>
      <c r="D176" s="10"/>
      <c r="E176" s="10"/>
      <c r="F176" s="10"/>
      <c r="G176" s="10"/>
      <c r="H176" s="10"/>
      <c r="I176" s="10"/>
      <c r="J176" s="47"/>
    </row>
    <row r="177" s="1" customFormat="1" ht="409.5" customHeight="1" spans="1:10">
      <c r="A177" s="25"/>
      <c r="B177" s="26"/>
      <c r="C177" s="26"/>
      <c r="D177" s="26" t="s">
        <v>5221</v>
      </c>
      <c r="E177" s="26"/>
      <c r="F177" s="39"/>
      <c r="G177" s="27"/>
      <c r="H177" s="27"/>
      <c r="I177" s="13"/>
      <c r="J177" s="47"/>
    </row>
    <row r="178" s="1" customFormat="1" ht="18" customHeight="1" spans="1:10">
      <c r="A178" s="15" t="s">
        <v>5101</v>
      </c>
      <c r="B178" s="16"/>
      <c r="C178" s="16"/>
      <c r="D178" s="16"/>
      <c r="E178" s="16"/>
      <c r="F178" s="16"/>
      <c r="G178" s="16"/>
      <c r="H178" s="16"/>
      <c r="I178" s="16"/>
      <c r="J178" s="48"/>
    </row>
    <row r="179" s="1" customFormat="1" ht="18" customHeight="1" spans="1:10">
      <c r="A179" s="49" t="s">
        <v>5102</v>
      </c>
      <c r="B179" s="49"/>
      <c r="C179" s="49"/>
      <c r="D179" s="49"/>
      <c r="E179" s="49"/>
      <c r="F179" s="49"/>
      <c r="G179" s="49"/>
      <c r="H179" s="49"/>
      <c r="I179" s="49"/>
      <c r="J179" s="49"/>
    </row>
    <row r="180" s="1" customFormat="1" ht="39.75" customHeight="1" spans="1:10">
      <c r="A180" s="2" t="s">
        <v>5085</v>
      </c>
      <c r="B180" s="2"/>
      <c r="C180" s="2"/>
      <c r="D180" s="2"/>
      <c r="E180" s="2"/>
      <c r="F180" s="2"/>
      <c r="G180" s="2"/>
      <c r="H180" s="19"/>
      <c r="I180" s="19"/>
      <c r="J180" s="19"/>
    </row>
    <row r="181" s="1" customFormat="1" ht="28.5" customHeight="1" spans="1:10">
      <c r="A181" s="20" t="s">
        <v>5042</v>
      </c>
      <c r="B181" s="20"/>
      <c r="C181" s="20"/>
      <c r="D181" s="20"/>
      <c r="E181" s="20" t="s">
        <v>5043</v>
      </c>
      <c r="F181" s="20"/>
      <c r="G181" s="20"/>
      <c r="H181" s="21" t="s">
        <v>5222</v>
      </c>
      <c r="I181" s="21"/>
      <c r="J181" s="21"/>
    </row>
    <row r="182" s="1" customFormat="1" ht="17.25" customHeight="1" spans="1:10">
      <c r="A182" s="22" t="s">
        <v>2</v>
      </c>
      <c r="B182" s="23" t="s">
        <v>5087</v>
      </c>
      <c r="C182" s="23" t="s">
        <v>5088</v>
      </c>
      <c r="D182" s="23" t="s">
        <v>5089</v>
      </c>
      <c r="E182" s="23"/>
      <c r="F182" s="23" t="s">
        <v>5090</v>
      </c>
      <c r="G182" s="23" t="s">
        <v>5091</v>
      </c>
      <c r="H182" s="23"/>
      <c r="I182" s="23" t="s">
        <v>4985</v>
      </c>
      <c r="J182" s="24"/>
    </row>
    <row r="183" s="1" customFormat="1" ht="28.5" customHeight="1" spans="1:10">
      <c r="A183" s="25"/>
      <c r="B183" s="39"/>
      <c r="C183" s="39"/>
      <c r="D183" s="39"/>
      <c r="E183" s="39"/>
      <c r="F183" s="39"/>
      <c r="G183" s="39"/>
      <c r="H183" s="39"/>
      <c r="I183" s="39" t="s">
        <v>5092</v>
      </c>
      <c r="J183" s="40" t="s">
        <v>5093</v>
      </c>
    </row>
    <row r="184" s="1" customFormat="1" ht="409.5" customHeight="1" spans="1:10">
      <c r="A184" s="25"/>
      <c r="B184" s="26"/>
      <c r="C184" s="26"/>
      <c r="D184" s="26" t="s">
        <v>5223</v>
      </c>
      <c r="E184" s="26"/>
      <c r="F184" s="39"/>
      <c r="G184" s="27"/>
      <c r="H184" s="27"/>
      <c r="I184" s="13"/>
      <c r="J184" s="47"/>
    </row>
    <row r="185" s="1" customFormat="1" ht="18" customHeight="1" spans="1:10">
      <c r="A185" s="15" t="s">
        <v>5101</v>
      </c>
      <c r="B185" s="16"/>
      <c r="C185" s="16"/>
      <c r="D185" s="16"/>
      <c r="E185" s="16"/>
      <c r="F185" s="16"/>
      <c r="G185" s="16"/>
      <c r="H185" s="16"/>
      <c r="I185" s="16"/>
      <c r="J185" s="48"/>
    </row>
    <row r="186" s="1" customFormat="1" ht="18" customHeight="1" spans="1:10">
      <c r="A186" s="49" t="s">
        <v>5102</v>
      </c>
      <c r="B186" s="49"/>
      <c r="C186" s="49"/>
      <c r="D186" s="49"/>
      <c r="E186" s="49"/>
      <c r="F186" s="49"/>
      <c r="G186" s="49"/>
      <c r="H186" s="49"/>
      <c r="I186" s="49"/>
      <c r="J186" s="49"/>
    </row>
    <row r="187" s="1" customFormat="1" ht="39.75" customHeight="1" spans="1:10">
      <c r="A187" s="2" t="s">
        <v>5085</v>
      </c>
      <c r="B187" s="2"/>
      <c r="C187" s="2"/>
      <c r="D187" s="2"/>
      <c r="E187" s="2"/>
      <c r="F187" s="2"/>
      <c r="G187" s="2"/>
      <c r="H187" s="19"/>
      <c r="I187" s="19"/>
      <c r="J187" s="19"/>
    </row>
    <row r="188" s="1" customFormat="1" ht="28.5" customHeight="1" spans="1:10">
      <c r="A188" s="20" t="s">
        <v>5042</v>
      </c>
      <c r="B188" s="20"/>
      <c r="C188" s="20"/>
      <c r="D188" s="20"/>
      <c r="E188" s="20" t="s">
        <v>5043</v>
      </c>
      <c r="F188" s="20"/>
      <c r="G188" s="20"/>
      <c r="H188" s="21" t="s">
        <v>5224</v>
      </c>
      <c r="I188" s="21"/>
      <c r="J188" s="21"/>
    </row>
    <row r="189" s="1" customFormat="1" ht="17.25" customHeight="1" spans="1:10">
      <c r="A189" s="22" t="s">
        <v>2</v>
      </c>
      <c r="B189" s="23" t="s">
        <v>5087</v>
      </c>
      <c r="C189" s="23" t="s">
        <v>5088</v>
      </c>
      <c r="D189" s="23" t="s">
        <v>5089</v>
      </c>
      <c r="E189" s="23"/>
      <c r="F189" s="23" t="s">
        <v>5090</v>
      </c>
      <c r="G189" s="23" t="s">
        <v>5091</v>
      </c>
      <c r="H189" s="23"/>
      <c r="I189" s="23" t="s">
        <v>4985</v>
      </c>
      <c r="J189" s="24"/>
    </row>
    <row r="190" s="1" customFormat="1" ht="28.5" customHeight="1" spans="1:10">
      <c r="A190" s="25"/>
      <c r="B190" s="39"/>
      <c r="C190" s="39"/>
      <c r="D190" s="39"/>
      <c r="E190" s="39"/>
      <c r="F190" s="39"/>
      <c r="G190" s="39"/>
      <c r="H190" s="39"/>
      <c r="I190" s="39" t="s">
        <v>5092</v>
      </c>
      <c r="J190" s="40" t="s">
        <v>5093</v>
      </c>
    </row>
    <row r="191" s="1" customFormat="1" ht="409.5" customHeight="1" spans="1:10">
      <c r="A191" s="25">
        <v>51</v>
      </c>
      <c r="B191" s="26" t="s">
        <v>5225</v>
      </c>
      <c r="C191" s="26" t="s">
        <v>5226</v>
      </c>
      <c r="D191" s="26" t="s">
        <v>5227</v>
      </c>
      <c r="E191" s="26"/>
      <c r="F191" s="39" t="s">
        <v>138</v>
      </c>
      <c r="G191" s="27">
        <v>1</v>
      </c>
      <c r="H191" s="27"/>
      <c r="I191" s="13"/>
      <c r="J191" s="47"/>
    </row>
    <row r="192" s="1" customFormat="1" ht="18" customHeight="1" spans="1:10">
      <c r="A192" s="15" t="s">
        <v>5101</v>
      </c>
      <c r="B192" s="16"/>
      <c r="C192" s="16"/>
      <c r="D192" s="16"/>
      <c r="E192" s="16"/>
      <c r="F192" s="16"/>
      <c r="G192" s="16"/>
      <c r="H192" s="16"/>
      <c r="I192" s="16"/>
      <c r="J192" s="48"/>
    </row>
    <row r="193" s="1" customFormat="1" ht="18" customHeight="1" spans="1:10">
      <c r="A193" s="49" t="s">
        <v>5102</v>
      </c>
      <c r="B193" s="49"/>
      <c r="C193" s="49"/>
      <c r="D193" s="49"/>
      <c r="E193" s="49"/>
      <c r="F193" s="49"/>
      <c r="G193" s="49"/>
      <c r="H193" s="49"/>
      <c r="I193" s="49"/>
      <c r="J193" s="49"/>
    </row>
    <row r="194" s="1" customFormat="1" ht="39.75" customHeight="1" spans="1:10">
      <c r="A194" s="2" t="s">
        <v>5085</v>
      </c>
      <c r="B194" s="2"/>
      <c r="C194" s="2"/>
      <c r="D194" s="2"/>
      <c r="E194" s="2"/>
      <c r="F194" s="2"/>
      <c r="G194" s="2"/>
      <c r="H194" s="19"/>
      <c r="I194" s="19"/>
      <c r="J194" s="19"/>
    </row>
    <row r="195" s="1" customFormat="1" ht="28.5" customHeight="1" spans="1:10">
      <c r="A195" s="20" t="s">
        <v>5042</v>
      </c>
      <c r="B195" s="20"/>
      <c r="C195" s="20"/>
      <c r="D195" s="20"/>
      <c r="E195" s="20" t="s">
        <v>5043</v>
      </c>
      <c r="F195" s="20"/>
      <c r="G195" s="20"/>
      <c r="H195" s="21" t="s">
        <v>5228</v>
      </c>
      <c r="I195" s="21"/>
      <c r="J195" s="21"/>
    </row>
    <row r="196" s="1" customFormat="1" ht="17.25" customHeight="1" spans="1:10">
      <c r="A196" s="22" t="s">
        <v>2</v>
      </c>
      <c r="B196" s="23" t="s">
        <v>5087</v>
      </c>
      <c r="C196" s="23" t="s">
        <v>5088</v>
      </c>
      <c r="D196" s="23" t="s">
        <v>5089</v>
      </c>
      <c r="E196" s="23"/>
      <c r="F196" s="23" t="s">
        <v>5090</v>
      </c>
      <c r="G196" s="23" t="s">
        <v>5091</v>
      </c>
      <c r="H196" s="23"/>
      <c r="I196" s="23" t="s">
        <v>4985</v>
      </c>
      <c r="J196" s="24"/>
    </row>
    <row r="197" s="1" customFormat="1" ht="28.5" customHeight="1" spans="1:10">
      <c r="A197" s="25"/>
      <c r="B197" s="39"/>
      <c r="C197" s="39"/>
      <c r="D197" s="39"/>
      <c r="E197" s="39"/>
      <c r="F197" s="39"/>
      <c r="G197" s="39"/>
      <c r="H197" s="39"/>
      <c r="I197" s="39" t="s">
        <v>5092</v>
      </c>
      <c r="J197" s="40" t="s">
        <v>5093</v>
      </c>
    </row>
    <row r="198" s="1" customFormat="1" ht="18" customHeight="1" spans="1:10">
      <c r="A198" s="9" t="s">
        <v>5101</v>
      </c>
      <c r="B198" s="10"/>
      <c r="C198" s="10"/>
      <c r="D198" s="10"/>
      <c r="E198" s="10"/>
      <c r="F198" s="10"/>
      <c r="G198" s="10"/>
      <c r="H198" s="10"/>
      <c r="I198" s="10"/>
      <c r="J198" s="47"/>
    </row>
    <row r="199" s="1" customFormat="1" ht="409.5" customHeight="1" spans="1:10">
      <c r="A199" s="25"/>
      <c r="B199" s="26"/>
      <c r="C199" s="26"/>
      <c r="D199" s="26" t="s">
        <v>5229</v>
      </c>
      <c r="E199" s="26"/>
      <c r="F199" s="39"/>
      <c r="G199" s="27"/>
      <c r="H199" s="27"/>
      <c r="I199" s="13"/>
      <c r="J199" s="47"/>
    </row>
    <row r="200" s="1" customFormat="1" ht="18" customHeight="1" spans="1:10">
      <c r="A200" s="15" t="s">
        <v>5101</v>
      </c>
      <c r="B200" s="16"/>
      <c r="C200" s="16"/>
      <c r="D200" s="16"/>
      <c r="E200" s="16"/>
      <c r="F200" s="16"/>
      <c r="G200" s="16"/>
      <c r="H200" s="16"/>
      <c r="I200" s="16"/>
      <c r="J200" s="48"/>
    </row>
    <row r="201" s="1" customFormat="1" ht="18" customHeight="1" spans="1:10">
      <c r="A201" s="49" t="s">
        <v>5102</v>
      </c>
      <c r="B201" s="49"/>
      <c r="C201" s="49"/>
      <c r="D201" s="49"/>
      <c r="E201" s="49"/>
      <c r="F201" s="49"/>
      <c r="G201" s="49"/>
      <c r="H201" s="49"/>
      <c r="I201" s="49"/>
      <c r="J201" s="49"/>
    </row>
    <row r="202" s="1" customFormat="1" ht="39.75" customHeight="1" spans="1:10">
      <c r="A202" s="2" t="s">
        <v>5085</v>
      </c>
      <c r="B202" s="2"/>
      <c r="C202" s="2"/>
      <c r="D202" s="2"/>
      <c r="E202" s="2"/>
      <c r="F202" s="2"/>
      <c r="G202" s="2"/>
      <c r="H202" s="19"/>
      <c r="I202" s="19"/>
      <c r="J202" s="19"/>
    </row>
    <row r="203" s="1" customFormat="1" ht="28.5" customHeight="1" spans="1:10">
      <c r="A203" s="20" t="s">
        <v>5042</v>
      </c>
      <c r="B203" s="20"/>
      <c r="C203" s="20"/>
      <c r="D203" s="20"/>
      <c r="E203" s="20" t="s">
        <v>5043</v>
      </c>
      <c r="F203" s="20"/>
      <c r="G203" s="20"/>
      <c r="H203" s="21" t="s">
        <v>5230</v>
      </c>
      <c r="I203" s="21"/>
      <c r="J203" s="21"/>
    </row>
    <row r="204" s="1" customFormat="1" ht="17.25" customHeight="1" spans="1:10">
      <c r="A204" s="22" t="s">
        <v>2</v>
      </c>
      <c r="B204" s="23" t="s">
        <v>5087</v>
      </c>
      <c r="C204" s="23" t="s">
        <v>5088</v>
      </c>
      <c r="D204" s="23" t="s">
        <v>5089</v>
      </c>
      <c r="E204" s="23"/>
      <c r="F204" s="23" t="s">
        <v>5090</v>
      </c>
      <c r="G204" s="23" t="s">
        <v>5091</v>
      </c>
      <c r="H204" s="23"/>
      <c r="I204" s="23" t="s">
        <v>4985</v>
      </c>
      <c r="J204" s="24"/>
    </row>
    <row r="205" s="1" customFormat="1" ht="28.5" customHeight="1" spans="1:10">
      <c r="A205" s="25"/>
      <c r="B205" s="39"/>
      <c r="C205" s="39"/>
      <c r="D205" s="39"/>
      <c r="E205" s="39"/>
      <c r="F205" s="39"/>
      <c r="G205" s="39"/>
      <c r="H205" s="39"/>
      <c r="I205" s="39" t="s">
        <v>5092</v>
      </c>
      <c r="J205" s="40" t="s">
        <v>5093</v>
      </c>
    </row>
    <row r="206" s="1" customFormat="1" ht="31.5" customHeight="1" spans="1:10">
      <c r="A206" s="25"/>
      <c r="B206" s="26"/>
      <c r="C206" s="26"/>
      <c r="D206" s="26" t="s">
        <v>5231</v>
      </c>
      <c r="E206" s="26"/>
      <c r="F206" s="39"/>
      <c r="G206" s="27"/>
      <c r="H206" s="27"/>
      <c r="I206" s="13"/>
      <c r="J206" s="47"/>
    </row>
    <row r="207" s="1" customFormat="1" ht="18" customHeight="1" spans="1:10">
      <c r="A207" s="15" t="s">
        <v>5101</v>
      </c>
      <c r="B207" s="16"/>
      <c r="C207" s="16"/>
      <c r="D207" s="16"/>
      <c r="E207" s="16"/>
      <c r="F207" s="16"/>
      <c r="G207" s="16"/>
      <c r="H207" s="16"/>
      <c r="I207" s="16"/>
      <c r="J207" s="48"/>
    </row>
    <row r="208" s="1" customFormat="1" ht="18" customHeight="1" spans="1:10">
      <c r="A208" s="49" t="s">
        <v>5102</v>
      </c>
      <c r="B208" s="49"/>
      <c r="C208" s="49"/>
      <c r="D208" s="49"/>
      <c r="E208" s="49"/>
      <c r="F208" s="49"/>
      <c r="G208" s="49"/>
      <c r="H208" s="49"/>
      <c r="I208" s="49"/>
      <c r="J208" s="49"/>
    </row>
    <row r="209" s="1" customFormat="1" ht="39.75" customHeight="1" spans="1:10">
      <c r="A209" s="2" t="s">
        <v>5085</v>
      </c>
      <c r="B209" s="2"/>
      <c r="C209" s="2"/>
      <c r="D209" s="2"/>
      <c r="E209" s="2"/>
      <c r="F209" s="2"/>
      <c r="G209" s="2"/>
      <c r="H209" s="19"/>
      <c r="I209" s="19"/>
      <c r="J209" s="19"/>
    </row>
    <row r="210" s="1" customFormat="1" ht="28.5" customHeight="1" spans="1:10">
      <c r="A210" s="20" t="s">
        <v>5042</v>
      </c>
      <c r="B210" s="20"/>
      <c r="C210" s="20"/>
      <c r="D210" s="20"/>
      <c r="E210" s="20" t="s">
        <v>5043</v>
      </c>
      <c r="F210" s="20"/>
      <c r="G210" s="20"/>
      <c r="H210" s="21" t="s">
        <v>5232</v>
      </c>
      <c r="I210" s="21"/>
      <c r="J210" s="21"/>
    </row>
    <row r="211" s="1" customFormat="1" ht="17.25" customHeight="1" spans="1:10">
      <c r="A211" s="22" t="s">
        <v>2</v>
      </c>
      <c r="B211" s="23" t="s">
        <v>5087</v>
      </c>
      <c r="C211" s="23" t="s">
        <v>5088</v>
      </c>
      <c r="D211" s="23" t="s">
        <v>5089</v>
      </c>
      <c r="E211" s="23"/>
      <c r="F211" s="23" t="s">
        <v>5090</v>
      </c>
      <c r="G211" s="23" t="s">
        <v>5091</v>
      </c>
      <c r="H211" s="23"/>
      <c r="I211" s="23" t="s">
        <v>4985</v>
      </c>
      <c r="J211" s="24"/>
    </row>
    <row r="212" s="1" customFormat="1" ht="28.5" customHeight="1" spans="1:10">
      <c r="A212" s="25"/>
      <c r="B212" s="39"/>
      <c r="C212" s="39"/>
      <c r="D212" s="39"/>
      <c r="E212" s="39"/>
      <c r="F212" s="39"/>
      <c r="G212" s="39"/>
      <c r="H212" s="39"/>
      <c r="I212" s="39" t="s">
        <v>5092</v>
      </c>
      <c r="J212" s="40" t="s">
        <v>5093</v>
      </c>
    </row>
    <row r="213" s="1" customFormat="1" ht="409.5" customHeight="1" spans="1:10">
      <c r="A213" s="25">
        <v>52</v>
      </c>
      <c r="B213" s="26" t="s">
        <v>5233</v>
      </c>
      <c r="C213" s="26" t="s">
        <v>5234</v>
      </c>
      <c r="D213" s="26" t="s">
        <v>5235</v>
      </c>
      <c r="E213" s="26"/>
      <c r="F213" s="39" t="s">
        <v>138</v>
      </c>
      <c r="G213" s="27">
        <v>1</v>
      </c>
      <c r="H213" s="27"/>
      <c r="I213" s="13"/>
      <c r="J213" s="47"/>
    </row>
    <row r="214" s="1" customFormat="1" ht="18" customHeight="1" spans="1:10">
      <c r="A214" s="15" t="s">
        <v>5101</v>
      </c>
      <c r="B214" s="16"/>
      <c r="C214" s="16"/>
      <c r="D214" s="16"/>
      <c r="E214" s="16"/>
      <c r="F214" s="16"/>
      <c r="G214" s="16"/>
      <c r="H214" s="16"/>
      <c r="I214" s="16"/>
      <c r="J214" s="48"/>
    </row>
    <row r="215" s="1" customFormat="1" ht="18" customHeight="1" spans="1:10">
      <c r="A215" s="49" t="s">
        <v>5102</v>
      </c>
      <c r="B215" s="49"/>
      <c r="C215" s="49"/>
      <c r="D215" s="49"/>
      <c r="E215" s="49"/>
      <c r="F215" s="49"/>
      <c r="G215" s="49"/>
      <c r="H215" s="49"/>
      <c r="I215" s="49"/>
      <c r="J215" s="49"/>
    </row>
    <row r="216" s="1" customFormat="1" ht="39.75" customHeight="1" spans="1:10">
      <c r="A216" s="2" t="s">
        <v>5085</v>
      </c>
      <c r="B216" s="2"/>
      <c r="C216" s="2"/>
      <c r="D216" s="2"/>
      <c r="E216" s="2"/>
      <c r="F216" s="2"/>
      <c r="G216" s="2"/>
      <c r="H216" s="19"/>
      <c r="I216" s="19"/>
      <c r="J216" s="19"/>
    </row>
    <row r="217" s="1" customFormat="1" ht="28.5" customHeight="1" spans="1:10">
      <c r="A217" s="20" t="s">
        <v>5042</v>
      </c>
      <c r="B217" s="20"/>
      <c r="C217" s="20"/>
      <c r="D217" s="20"/>
      <c r="E217" s="20" t="s">
        <v>5043</v>
      </c>
      <c r="F217" s="20"/>
      <c r="G217" s="20"/>
      <c r="H217" s="21" t="s">
        <v>5236</v>
      </c>
      <c r="I217" s="21"/>
      <c r="J217" s="21"/>
    </row>
    <row r="218" s="1" customFormat="1" ht="17.25" customHeight="1" spans="1:10">
      <c r="A218" s="22" t="s">
        <v>2</v>
      </c>
      <c r="B218" s="23" t="s">
        <v>5087</v>
      </c>
      <c r="C218" s="23" t="s">
        <v>5088</v>
      </c>
      <c r="D218" s="23" t="s">
        <v>5089</v>
      </c>
      <c r="E218" s="23"/>
      <c r="F218" s="23" t="s">
        <v>5090</v>
      </c>
      <c r="G218" s="23" t="s">
        <v>5091</v>
      </c>
      <c r="H218" s="23"/>
      <c r="I218" s="23" t="s">
        <v>4985</v>
      </c>
      <c r="J218" s="24"/>
    </row>
    <row r="219" s="1" customFormat="1" ht="28.5" customHeight="1" spans="1:10">
      <c r="A219" s="25"/>
      <c r="B219" s="39"/>
      <c r="C219" s="39"/>
      <c r="D219" s="39"/>
      <c r="E219" s="39"/>
      <c r="F219" s="39"/>
      <c r="G219" s="39"/>
      <c r="H219" s="39"/>
      <c r="I219" s="39" t="s">
        <v>5092</v>
      </c>
      <c r="J219" s="40" t="s">
        <v>5093</v>
      </c>
    </row>
    <row r="220" s="1" customFormat="1" ht="18" customHeight="1" spans="1:10">
      <c r="A220" s="9" t="s">
        <v>5101</v>
      </c>
      <c r="B220" s="10"/>
      <c r="C220" s="10"/>
      <c r="D220" s="10"/>
      <c r="E220" s="10"/>
      <c r="F220" s="10"/>
      <c r="G220" s="10"/>
      <c r="H220" s="10"/>
      <c r="I220" s="10"/>
      <c r="J220" s="47"/>
    </row>
    <row r="221" s="1" customFormat="1" ht="409.5" customHeight="1" spans="1:10">
      <c r="A221" s="25"/>
      <c r="B221" s="26"/>
      <c r="C221" s="26"/>
      <c r="D221" s="26" t="s">
        <v>5237</v>
      </c>
      <c r="E221" s="26"/>
      <c r="F221" s="39"/>
      <c r="G221" s="27"/>
      <c r="H221" s="27"/>
      <c r="I221" s="13"/>
      <c r="J221" s="47"/>
    </row>
    <row r="222" s="1" customFormat="1" ht="18" customHeight="1" spans="1:10">
      <c r="A222" s="15" t="s">
        <v>5101</v>
      </c>
      <c r="B222" s="16"/>
      <c r="C222" s="16"/>
      <c r="D222" s="16"/>
      <c r="E222" s="16"/>
      <c r="F222" s="16"/>
      <c r="G222" s="16"/>
      <c r="H222" s="16"/>
      <c r="I222" s="16"/>
      <c r="J222" s="48"/>
    </row>
    <row r="223" s="1" customFormat="1" ht="18" customHeight="1" spans="1:10">
      <c r="A223" s="49" t="s">
        <v>5102</v>
      </c>
      <c r="B223" s="49"/>
      <c r="C223" s="49"/>
      <c r="D223" s="49"/>
      <c r="E223" s="49"/>
      <c r="F223" s="49"/>
      <c r="G223" s="49"/>
      <c r="H223" s="49"/>
      <c r="I223" s="49"/>
      <c r="J223" s="49"/>
    </row>
    <row r="224" s="1" customFormat="1" ht="39.75" customHeight="1" spans="1:10">
      <c r="A224" s="2" t="s">
        <v>5085</v>
      </c>
      <c r="B224" s="2"/>
      <c r="C224" s="2"/>
      <c r="D224" s="2"/>
      <c r="E224" s="2"/>
      <c r="F224" s="2"/>
      <c r="G224" s="2"/>
      <c r="H224" s="19"/>
      <c r="I224" s="19"/>
      <c r="J224" s="19"/>
    </row>
    <row r="225" s="1" customFormat="1" ht="28.5" customHeight="1" spans="1:10">
      <c r="A225" s="20" t="s">
        <v>5042</v>
      </c>
      <c r="B225" s="20"/>
      <c r="C225" s="20"/>
      <c r="D225" s="20"/>
      <c r="E225" s="20" t="s">
        <v>5043</v>
      </c>
      <c r="F225" s="20"/>
      <c r="G225" s="20"/>
      <c r="H225" s="21" t="s">
        <v>5238</v>
      </c>
      <c r="I225" s="21"/>
      <c r="J225" s="21"/>
    </row>
    <row r="226" s="1" customFormat="1" ht="17.25" customHeight="1" spans="1:10">
      <c r="A226" s="22" t="s">
        <v>2</v>
      </c>
      <c r="B226" s="23" t="s">
        <v>5087</v>
      </c>
      <c r="C226" s="23" t="s">
        <v>5088</v>
      </c>
      <c r="D226" s="23" t="s">
        <v>5089</v>
      </c>
      <c r="E226" s="23"/>
      <c r="F226" s="23" t="s">
        <v>5090</v>
      </c>
      <c r="G226" s="23" t="s">
        <v>5091</v>
      </c>
      <c r="H226" s="23"/>
      <c r="I226" s="23" t="s">
        <v>4985</v>
      </c>
      <c r="J226" s="24"/>
    </row>
    <row r="227" s="1" customFormat="1" ht="28.5" customHeight="1" spans="1:10">
      <c r="A227" s="25"/>
      <c r="B227" s="39"/>
      <c r="C227" s="39"/>
      <c r="D227" s="39"/>
      <c r="E227" s="39"/>
      <c r="F227" s="39"/>
      <c r="G227" s="39"/>
      <c r="H227" s="39"/>
      <c r="I227" s="39" t="s">
        <v>5092</v>
      </c>
      <c r="J227" s="40" t="s">
        <v>5093</v>
      </c>
    </row>
    <row r="228" s="1" customFormat="1" ht="363" customHeight="1" spans="1:10">
      <c r="A228" s="25"/>
      <c r="B228" s="26"/>
      <c r="C228" s="26"/>
      <c r="D228" s="26" t="s">
        <v>5239</v>
      </c>
      <c r="E228" s="26"/>
      <c r="F228" s="39"/>
      <c r="G228" s="27"/>
      <c r="H228" s="27"/>
      <c r="I228" s="13"/>
      <c r="J228" s="47"/>
    </row>
    <row r="229" s="1" customFormat="1" ht="54" customHeight="1" spans="1:10">
      <c r="A229" s="25">
        <v>53</v>
      </c>
      <c r="B229" s="26" t="s">
        <v>5240</v>
      </c>
      <c r="C229" s="26" t="s">
        <v>5241</v>
      </c>
      <c r="D229" s="26" t="s">
        <v>5242</v>
      </c>
      <c r="E229" s="26"/>
      <c r="F229" s="39" t="s">
        <v>138</v>
      </c>
      <c r="G229" s="27">
        <v>1</v>
      </c>
      <c r="H229" s="27"/>
      <c r="I229" s="13"/>
      <c r="J229" s="47"/>
    </row>
    <row r="230" s="1" customFormat="1" ht="105" customHeight="1" spans="1:10">
      <c r="A230" s="25">
        <v>54</v>
      </c>
      <c r="B230" s="26" t="s">
        <v>5243</v>
      </c>
      <c r="C230" s="26" t="s">
        <v>5244</v>
      </c>
      <c r="D230" s="26" t="s">
        <v>5245</v>
      </c>
      <c r="E230" s="26"/>
      <c r="F230" s="39" t="s">
        <v>138</v>
      </c>
      <c r="G230" s="27">
        <v>2</v>
      </c>
      <c r="H230" s="27"/>
      <c r="I230" s="13"/>
      <c r="J230" s="47"/>
    </row>
    <row r="231" s="1" customFormat="1" ht="15.75" customHeight="1" spans="1:10">
      <c r="A231" s="25"/>
      <c r="B231" s="26"/>
      <c r="C231" s="26" t="s">
        <v>5246</v>
      </c>
      <c r="D231" s="26"/>
      <c r="E231" s="26"/>
      <c r="F231" s="26"/>
      <c r="G231" s="27"/>
      <c r="H231" s="27"/>
      <c r="I231" s="27"/>
      <c r="J231" s="54"/>
    </row>
    <row r="232" s="1" customFormat="1" ht="18" customHeight="1" spans="1:10">
      <c r="A232" s="15" t="s">
        <v>5101</v>
      </c>
      <c r="B232" s="16"/>
      <c r="C232" s="16"/>
      <c r="D232" s="16"/>
      <c r="E232" s="16"/>
      <c r="F232" s="16"/>
      <c r="G232" s="16"/>
      <c r="H232" s="16"/>
      <c r="I232" s="16"/>
      <c r="J232" s="48"/>
    </row>
    <row r="233" s="1" customFormat="1" ht="18" customHeight="1" spans="1:10">
      <c r="A233" s="49" t="s">
        <v>5102</v>
      </c>
      <c r="B233" s="49"/>
      <c r="C233" s="49"/>
      <c r="D233" s="49"/>
      <c r="E233" s="49"/>
      <c r="F233" s="49"/>
      <c r="G233" s="49"/>
      <c r="H233" s="49"/>
      <c r="I233" s="49"/>
      <c r="J233" s="49"/>
    </row>
    <row r="234" s="1" customFormat="1" ht="39.75" customHeight="1" spans="1:10">
      <c r="A234" s="2" t="s">
        <v>5085</v>
      </c>
      <c r="B234" s="2"/>
      <c r="C234" s="2"/>
      <c r="D234" s="2"/>
      <c r="E234" s="2"/>
      <c r="F234" s="2"/>
      <c r="G234" s="2"/>
      <c r="H234" s="19"/>
      <c r="I234" s="19"/>
      <c r="J234" s="19"/>
    </row>
    <row r="235" s="1" customFormat="1" ht="28.5" customHeight="1" spans="1:10">
      <c r="A235" s="20" t="s">
        <v>5042</v>
      </c>
      <c r="B235" s="20"/>
      <c r="C235" s="20"/>
      <c r="D235" s="20"/>
      <c r="E235" s="20" t="s">
        <v>5043</v>
      </c>
      <c r="F235" s="20"/>
      <c r="G235" s="20"/>
      <c r="H235" s="21" t="s">
        <v>5247</v>
      </c>
      <c r="I235" s="21"/>
      <c r="J235" s="21"/>
    </row>
    <row r="236" s="1" customFormat="1" ht="17.25" customHeight="1" spans="1:10">
      <c r="A236" s="22" t="s">
        <v>2</v>
      </c>
      <c r="B236" s="23" t="s">
        <v>5087</v>
      </c>
      <c r="C236" s="23" t="s">
        <v>5088</v>
      </c>
      <c r="D236" s="23" t="s">
        <v>5089</v>
      </c>
      <c r="E236" s="23"/>
      <c r="F236" s="23" t="s">
        <v>5090</v>
      </c>
      <c r="G236" s="23" t="s">
        <v>5091</v>
      </c>
      <c r="H236" s="23"/>
      <c r="I236" s="23" t="s">
        <v>4985</v>
      </c>
      <c r="J236" s="24"/>
    </row>
    <row r="237" s="1" customFormat="1" ht="28.5" customHeight="1" spans="1:10">
      <c r="A237" s="25"/>
      <c r="B237" s="39"/>
      <c r="C237" s="39"/>
      <c r="D237" s="39"/>
      <c r="E237" s="39"/>
      <c r="F237" s="39"/>
      <c r="G237" s="39"/>
      <c r="H237" s="39"/>
      <c r="I237" s="39" t="s">
        <v>5092</v>
      </c>
      <c r="J237" s="40" t="s">
        <v>5093</v>
      </c>
    </row>
    <row r="238" s="1" customFormat="1" ht="409.5" customHeight="1" spans="1:10">
      <c r="A238" s="25">
        <v>55</v>
      </c>
      <c r="B238" s="26" t="s">
        <v>5248</v>
      </c>
      <c r="C238" s="26" t="s">
        <v>5249</v>
      </c>
      <c r="D238" s="26" t="s">
        <v>5250</v>
      </c>
      <c r="E238" s="26"/>
      <c r="F238" s="39" t="s">
        <v>138</v>
      </c>
      <c r="G238" s="27">
        <v>1</v>
      </c>
      <c r="H238" s="27"/>
      <c r="I238" s="13"/>
      <c r="J238" s="47"/>
    </row>
    <row r="239" s="1" customFormat="1" ht="18" customHeight="1" spans="1:10">
      <c r="A239" s="15" t="s">
        <v>5101</v>
      </c>
      <c r="B239" s="16"/>
      <c r="C239" s="16"/>
      <c r="D239" s="16"/>
      <c r="E239" s="16"/>
      <c r="F239" s="16"/>
      <c r="G239" s="16"/>
      <c r="H239" s="16"/>
      <c r="I239" s="16"/>
      <c r="J239" s="48"/>
    </row>
    <row r="240" s="1" customFormat="1" ht="18" customHeight="1" spans="1:10">
      <c r="A240" s="49" t="s">
        <v>5102</v>
      </c>
      <c r="B240" s="49"/>
      <c r="C240" s="49"/>
      <c r="D240" s="49"/>
      <c r="E240" s="49"/>
      <c r="F240" s="49"/>
      <c r="G240" s="49"/>
      <c r="H240" s="49"/>
      <c r="I240" s="49"/>
      <c r="J240" s="49"/>
    </row>
    <row r="241" s="1" customFormat="1" ht="39.75" customHeight="1" spans="1:10">
      <c r="A241" s="2" t="s">
        <v>5085</v>
      </c>
      <c r="B241" s="2"/>
      <c r="C241" s="2"/>
      <c r="D241" s="2"/>
      <c r="E241" s="2"/>
      <c r="F241" s="2"/>
      <c r="G241" s="2"/>
      <c r="H241" s="19"/>
      <c r="I241" s="19"/>
      <c r="J241" s="19"/>
    </row>
    <row r="242" s="1" customFormat="1" ht="28.5" customHeight="1" spans="1:10">
      <c r="A242" s="20" t="s">
        <v>5042</v>
      </c>
      <c r="B242" s="20"/>
      <c r="C242" s="20"/>
      <c r="D242" s="20"/>
      <c r="E242" s="20" t="s">
        <v>5043</v>
      </c>
      <c r="F242" s="20"/>
      <c r="G242" s="20"/>
      <c r="H242" s="21" t="s">
        <v>5251</v>
      </c>
      <c r="I242" s="21"/>
      <c r="J242" s="21"/>
    </row>
    <row r="243" s="1" customFormat="1" ht="17.25" customHeight="1" spans="1:10">
      <c r="A243" s="22" t="s">
        <v>2</v>
      </c>
      <c r="B243" s="23" t="s">
        <v>5087</v>
      </c>
      <c r="C243" s="23" t="s">
        <v>5088</v>
      </c>
      <c r="D243" s="23" t="s">
        <v>5089</v>
      </c>
      <c r="E243" s="23"/>
      <c r="F243" s="23" t="s">
        <v>5090</v>
      </c>
      <c r="G243" s="23" t="s">
        <v>5091</v>
      </c>
      <c r="H243" s="23"/>
      <c r="I243" s="23" t="s">
        <v>4985</v>
      </c>
      <c r="J243" s="24"/>
    </row>
    <row r="244" s="1" customFormat="1" ht="28.5" customHeight="1" spans="1:10">
      <c r="A244" s="25"/>
      <c r="B244" s="39"/>
      <c r="C244" s="39"/>
      <c r="D244" s="39"/>
      <c r="E244" s="39"/>
      <c r="F244" s="39"/>
      <c r="G244" s="39"/>
      <c r="H244" s="39"/>
      <c r="I244" s="39" t="s">
        <v>5092</v>
      </c>
      <c r="J244" s="40" t="s">
        <v>5093</v>
      </c>
    </row>
    <row r="245" s="1" customFormat="1" ht="232.5" customHeight="1" spans="1:10">
      <c r="A245" s="25">
        <v>56</v>
      </c>
      <c r="B245" s="26" t="s">
        <v>5252</v>
      </c>
      <c r="C245" s="26" t="s">
        <v>5253</v>
      </c>
      <c r="D245" s="26" t="s">
        <v>5254</v>
      </c>
      <c r="E245" s="26"/>
      <c r="F245" s="39" t="s">
        <v>138</v>
      </c>
      <c r="G245" s="27">
        <v>1</v>
      </c>
      <c r="H245" s="27"/>
      <c r="I245" s="13"/>
      <c r="J245" s="47"/>
    </row>
    <row r="246" s="1" customFormat="1" ht="232.5" customHeight="1" spans="1:10">
      <c r="A246" s="25">
        <v>57</v>
      </c>
      <c r="B246" s="26" t="s">
        <v>5255</v>
      </c>
      <c r="C246" s="26" t="s">
        <v>5256</v>
      </c>
      <c r="D246" s="26" t="s">
        <v>5257</v>
      </c>
      <c r="E246" s="26"/>
      <c r="F246" s="39" t="s">
        <v>75</v>
      </c>
      <c r="G246" s="27">
        <v>1</v>
      </c>
      <c r="H246" s="27"/>
      <c r="I246" s="13"/>
      <c r="J246" s="47"/>
    </row>
    <row r="247" s="1" customFormat="1" ht="28.5" customHeight="1" spans="1:10">
      <c r="A247" s="25"/>
      <c r="B247" s="26"/>
      <c r="C247" s="26" t="s">
        <v>5258</v>
      </c>
      <c r="D247" s="26"/>
      <c r="E247" s="26"/>
      <c r="F247" s="26"/>
      <c r="G247" s="27"/>
      <c r="H247" s="27"/>
      <c r="I247" s="27"/>
      <c r="J247" s="54"/>
    </row>
    <row r="248" s="1" customFormat="1" ht="54" customHeight="1" spans="1:10">
      <c r="A248" s="25"/>
      <c r="B248" s="26"/>
      <c r="C248" s="26" t="s">
        <v>5259</v>
      </c>
      <c r="D248" s="26"/>
      <c r="E248" s="26"/>
      <c r="F248" s="26"/>
      <c r="G248" s="27"/>
      <c r="H248" s="27"/>
      <c r="I248" s="27"/>
      <c r="J248" s="54"/>
    </row>
    <row r="249" s="1" customFormat="1" ht="18" customHeight="1" spans="1:10">
      <c r="A249" s="15" t="s">
        <v>5101</v>
      </c>
      <c r="B249" s="16"/>
      <c r="C249" s="16"/>
      <c r="D249" s="16"/>
      <c r="E249" s="16"/>
      <c r="F249" s="16"/>
      <c r="G249" s="16"/>
      <c r="H249" s="16"/>
      <c r="I249" s="16"/>
      <c r="J249" s="48"/>
    </row>
    <row r="250" s="1" customFormat="1" ht="18" customHeight="1" spans="1:10">
      <c r="A250" s="49" t="s">
        <v>5102</v>
      </c>
      <c r="B250" s="49"/>
      <c r="C250" s="49"/>
      <c r="D250" s="49"/>
      <c r="E250" s="49"/>
      <c r="F250" s="49"/>
      <c r="G250" s="49"/>
      <c r="H250" s="49"/>
      <c r="I250" s="49"/>
      <c r="J250" s="49"/>
    </row>
    <row r="251" s="1" customFormat="1" ht="39.75" customHeight="1" spans="1:10">
      <c r="A251" s="2" t="s">
        <v>5085</v>
      </c>
      <c r="B251" s="2"/>
      <c r="C251" s="2"/>
      <c r="D251" s="2"/>
      <c r="E251" s="2"/>
      <c r="F251" s="2"/>
      <c r="G251" s="2"/>
      <c r="H251" s="19"/>
      <c r="I251" s="19"/>
      <c r="J251" s="19"/>
    </row>
    <row r="252" s="1" customFormat="1" ht="28.5" customHeight="1" spans="1:10">
      <c r="A252" s="20" t="s">
        <v>5042</v>
      </c>
      <c r="B252" s="20"/>
      <c r="C252" s="20"/>
      <c r="D252" s="20"/>
      <c r="E252" s="20" t="s">
        <v>5043</v>
      </c>
      <c r="F252" s="20"/>
      <c r="G252" s="20"/>
      <c r="H252" s="21" t="s">
        <v>5260</v>
      </c>
      <c r="I252" s="21"/>
      <c r="J252" s="21"/>
    </row>
    <row r="253" s="1" customFormat="1" ht="17.25" customHeight="1" spans="1:10">
      <c r="A253" s="22" t="s">
        <v>2</v>
      </c>
      <c r="B253" s="23" t="s">
        <v>5087</v>
      </c>
      <c r="C253" s="23" t="s">
        <v>5088</v>
      </c>
      <c r="D253" s="23" t="s">
        <v>5089</v>
      </c>
      <c r="E253" s="23"/>
      <c r="F253" s="23" t="s">
        <v>5090</v>
      </c>
      <c r="G253" s="23" t="s">
        <v>5091</v>
      </c>
      <c r="H253" s="23"/>
      <c r="I253" s="23" t="s">
        <v>4985</v>
      </c>
      <c r="J253" s="24"/>
    </row>
    <row r="254" s="1" customFormat="1" ht="28.5" customHeight="1" spans="1:10">
      <c r="A254" s="25"/>
      <c r="B254" s="39"/>
      <c r="C254" s="39"/>
      <c r="D254" s="39"/>
      <c r="E254" s="39"/>
      <c r="F254" s="39"/>
      <c r="G254" s="39"/>
      <c r="H254" s="39"/>
      <c r="I254" s="39" t="s">
        <v>5092</v>
      </c>
      <c r="J254" s="40" t="s">
        <v>5093</v>
      </c>
    </row>
    <row r="255" s="1" customFormat="1" ht="409.5" customHeight="1" spans="1:10">
      <c r="A255" s="25">
        <v>58</v>
      </c>
      <c r="B255" s="26" t="s">
        <v>5261</v>
      </c>
      <c r="C255" s="26" t="s">
        <v>5262</v>
      </c>
      <c r="D255" s="26" t="s">
        <v>5263</v>
      </c>
      <c r="E255" s="26"/>
      <c r="F255" s="39" t="s">
        <v>5100</v>
      </c>
      <c r="G255" s="27">
        <v>122.47</v>
      </c>
      <c r="H255" s="27"/>
      <c r="I255" s="13"/>
      <c r="J255" s="47"/>
    </row>
    <row r="256" s="1" customFormat="1" ht="92.25" customHeight="1" spans="1:10">
      <c r="A256" s="25">
        <v>59</v>
      </c>
      <c r="B256" s="26" t="s">
        <v>5264</v>
      </c>
      <c r="C256" s="26" t="s">
        <v>5265</v>
      </c>
      <c r="D256" s="26" t="s">
        <v>5266</v>
      </c>
      <c r="E256" s="26"/>
      <c r="F256" s="39" t="s">
        <v>138</v>
      </c>
      <c r="G256" s="27">
        <v>2</v>
      </c>
      <c r="H256" s="27"/>
      <c r="I256" s="13"/>
      <c r="J256" s="47"/>
    </row>
    <row r="257" s="1" customFormat="1" ht="15.75" customHeight="1" spans="1:10">
      <c r="A257" s="25">
        <v>60</v>
      </c>
      <c r="B257" s="26" t="s">
        <v>5267</v>
      </c>
      <c r="C257" s="26" t="s">
        <v>5140</v>
      </c>
      <c r="D257" s="26" t="s">
        <v>5140</v>
      </c>
      <c r="E257" s="26"/>
      <c r="F257" s="39" t="s">
        <v>5125</v>
      </c>
      <c r="G257" s="27">
        <v>2800</v>
      </c>
      <c r="H257" s="27"/>
      <c r="I257" s="13"/>
      <c r="J257" s="47"/>
    </row>
    <row r="258" s="1" customFormat="1" ht="18" customHeight="1" spans="1:10">
      <c r="A258" s="15" t="s">
        <v>5101</v>
      </c>
      <c r="B258" s="16"/>
      <c r="C258" s="16"/>
      <c r="D258" s="16"/>
      <c r="E258" s="16"/>
      <c r="F258" s="16"/>
      <c r="G258" s="16"/>
      <c r="H258" s="16"/>
      <c r="I258" s="16"/>
      <c r="J258" s="48"/>
    </row>
    <row r="259" s="1" customFormat="1" ht="18" customHeight="1" spans="1:10">
      <c r="A259" s="49" t="s">
        <v>5102</v>
      </c>
      <c r="B259" s="49"/>
      <c r="C259" s="49"/>
      <c r="D259" s="49"/>
      <c r="E259" s="49"/>
      <c r="F259" s="49"/>
      <c r="G259" s="49"/>
      <c r="H259" s="49"/>
      <c r="I259" s="49"/>
      <c r="J259" s="49"/>
    </row>
    <row r="260" s="1" customFormat="1" ht="39.75" customHeight="1" spans="1:10">
      <c r="A260" s="2" t="s">
        <v>5085</v>
      </c>
      <c r="B260" s="2"/>
      <c r="C260" s="2"/>
      <c r="D260" s="2"/>
      <c r="E260" s="2"/>
      <c r="F260" s="2"/>
      <c r="G260" s="2"/>
      <c r="H260" s="19"/>
      <c r="I260" s="19"/>
      <c r="J260" s="19"/>
    </row>
    <row r="261" s="1" customFormat="1" ht="28.5" customHeight="1" spans="1:10">
      <c r="A261" s="20" t="s">
        <v>5042</v>
      </c>
      <c r="B261" s="20"/>
      <c r="C261" s="20"/>
      <c r="D261" s="20"/>
      <c r="E261" s="20" t="s">
        <v>5043</v>
      </c>
      <c r="F261" s="20"/>
      <c r="G261" s="20"/>
      <c r="H261" s="21" t="s">
        <v>5268</v>
      </c>
      <c r="I261" s="21"/>
      <c r="J261" s="21"/>
    </row>
    <row r="262" s="1" customFormat="1" ht="17.25" customHeight="1" spans="1:10">
      <c r="A262" s="22" t="s">
        <v>2</v>
      </c>
      <c r="B262" s="23" t="s">
        <v>5087</v>
      </c>
      <c r="C262" s="23" t="s">
        <v>5088</v>
      </c>
      <c r="D262" s="23" t="s">
        <v>5089</v>
      </c>
      <c r="E262" s="23"/>
      <c r="F262" s="23" t="s">
        <v>5090</v>
      </c>
      <c r="G262" s="23" t="s">
        <v>5091</v>
      </c>
      <c r="H262" s="23"/>
      <c r="I262" s="23" t="s">
        <v>4985</v>
      </c>
      <c r="J262" s="24"/>
    </row>
    <row r="263" s="1" customFormat="1" ht="28.5" customHeight="1" spans="1:10">
      <c r="A263" s="25"/>
      <c r="B263" s="39"/>
      <c r="C263" s="39"/>
      <c r="D263" s="39"/>
      <c r="E263" s="39"/>
      <c r="F263" s="39"/>
      <c r="G263" s="39"/>
      <c r="H263" s="39"/>
      <c r="I263" s="39" t="s">
        <v>5092</v>
      </c>
      <c r="J263" s="40" t="s">
        <v>5093</v>
      </c>
    </row>
    <row r="264" s="1" customFormat="1" ht="28.5" customHeight="1" spans="1:10">
      <c r="A264" s="25">
        <v>61</v>
      </c>
      <c r="B264" s="26" t="s">
        <v>5269</v>
      </c>
      <c r="C264" s="26" t="s">
        <v>5153</v>
      </c>
      <c r="D264" s="26" t="s">
        <v>5153</v>
      </c>
      <c r="E264" s="26"/>
      <c r="F264" s="39" t="s">
        <v>5125</v>
      </c>
      <c r="G264" s="27">
        <v>4500</v>
      </c>
      <c r="H264" s="27"/>
      <c r="I264" s="13"/>
      <c r="J264" s="47"/>
    </row>
    <row r="265" s="1" customFormat="1" ht="54" customHeight="1" spans="1:10">
      <c r="A265" s="25"/>
      <c r="B265" s="26"/>
      <c r="C265" s="26" t="s">
        <v>5270</v>
      </c>
      <c r="D265" s="26"/>
      <c r="E265" s="26"/>
      <c r="F265" s="26"/>
      <c r="G265" s="27"/>
      <c r="H265" s="27"/>
      <c r="I265" s="27"/>
      <c r="J265" s="54"/>
    </row>
    <row r="266" s="1" customFormat="1" ht="321.75" customHeight="1" spans="1:10">
      <c r="A266" s="25">
        <v>62</v>
      </c>
      <c r="B266" s="26" t="s">
        <v>5271</v>
      </c>
      <c r="C266" s="26" t="s">
        <v>5149</v>
      </c>
      <c r="D266" s="26" t="s">
        <v>5272</v>
      </c>
      <c r="E266" s="26"/>
      <c r="F266" s="39" t="s">
        <v>5100</v>
      </c>
      <c r="G266" s="27">
        <v>56.52</v>
      </c>
      <c r="H266" s="27"/>
      <c r="I266" s="13"/>
      <c r="J266" s="47"/>
    </row>
    <row r="267" s="1" customFormat="1" ht="15.75" customHeight="1" spans="1:10">
      <c r="A267" s="25">
        <v>63</v>
      </c>
      <c r="B267" s="26" t="s">
        <v>5273</v>
      </c>
      <c r="C267" s="26" t="s">
        <v>5140</v>
      </c>
      <c r="D267" s="26" t="s">
        <v>5140</v>
      </c>
      <c r="E267" s="26"/>
      <c r="F267" s="39" t="s">
        <v>5125</v>
      </c>
      <c r="G267" s="27">
        <v>1200</v>
      </c>
      <c r="H267" s="27"/>
      <c r="I267" s="13"/>
      <c r="J267" s="47"/>
    </row>
    <row r="268" s="1" customFormat="1" ht="28.5" customHeight="1" spans="1:10">
      <c r="A268" s="25">
        <v>64</v>
      </c>
      <c r="B268" s="26" t="s">
        <v>5274</v>
      </c>
      <c r="C268" s="26" t="s">
        <v>5153</v>
      </c>
      <c r="D268" s="26" t="s">
        <v>5153</v>
      </c>
      <c r="E268" s="26"/>
      <c r="F268" s="39" t="s">
        <v>5125</v>
      </c>
      <c r="G268" s="27">
        <v>1800</v>
      </c>
      <c r="H268" s="27"/>
      <c r="I268" s="13"/>
      <c r="J268" s="47"/>
    </row>
    <row r="269" s="1" customFormat="1" ht="15.75" customHeight="1" spans="1:10">
      <c r="A269" s="25">
        <v>65</v>
      </c>
      <c r="B269" s="26" t="s">
        <v>5275</v>
      </c>
      <c r="C269" s="26" t="s">
        <v>5276</v>
      </c>
      <c r="D269" s="26" t="s">
        <v>5276</v>
      </c>
      <c r="E269" s="26"/>
      <c r="F269" s="39" t="s">
        <v>5125</v>
      </c>
      <c r="G269" s="27">
        <v>360</v>
      </c>
      <c r="H269" s="27"/>
      <c r="I269" s="13"/>
      <c r="J269" s="47"/>
    </row>
    <row r="270" s="1" customFormat="1" ht="28.5" customHeight="1" spans="1:10">
      <c r="A270" s="25">
        <v>66</v>
      </c>
      <c r="B270" s="26" t="s">
        <v>5277</v>
      </c>
      <c r="C270" s="26" t="s">
        <v>5278</v>
      </c>
      <c r="D270" s="26" t="s">
        <v>5279</v>
      </c>
      <c r="E270" s="26"/>
      <c r="F270" s="39" t="s">
        <v>75</v>
      </c>
      <c r="G270" s="27">
        <v>2</v>
      </c>
      <c r="H270" s="27"/>
      <c r="I270" s="13"/>
      <c r="J270" s="47"/>
    </row>
    <row r="271" s="1" customFormat="1" ht="66.75" customHeight="1" spans="1:10">
      <c r="A271" s="25"/>
      <c r="B271" s="26"/>
      <c r="C271" s="26" t="s">
        <v>5280</v>
      </c>
      <c r="D271" s="26"/>
      <c r="E271" s="26"/>
      <c r="F271" s="26"/>
      <c r="G271" s="27"/>
      <c r="H271" s="27"/>
      <c r="I271" s="27"/>
      <c r="J271" s="54"/>
    </row>
    <row r="272" s="1" customFormat="1" ht="18" customHeight="1" spans="1:10">
      <c r="A272" s="15" t="s">
        <v>5101</v>
      </c>
      <c r="B272" s="16"/>
      <c r="C272" s="16"/>
      <c r="D272" s="16"/>
      <c r="E272" s="16"/>
      <c r="F272" s="16"/>
      <c r="G272" s="16"/>
      <c r="H272" s="16"/>
      <c r="I272" s="16"/>
      <c r="J272" s="48"/>
    </row>
    <row r="273" s="1" customFormat="1" ht="18" customHeight="1" spans="1:10">
      <c r="A273" s="49" t="s">
        <v>5102</v>
      </c>
      <c r="B273" s="49"/>
      <c r="C273" s="49"/>
      <c r="D273" s="49"/>
      <c r="E273" s="49"/>
      <c r="F273" s="49"/>
      <c r="G273" s="49"/>
      <c r="H273" s="49"/>
      <c r="I273" s="49"/>
      <c r="J273" s="49"/>
    </row>
    <row r="274" s="1" customFormat="1" ht="39.75" customHeight="1" spans="1:10">
      <c r="A274" s="2" t="s">
        <v>5085</v>
      </c>
      <c r="B274" s="2"/>
      <c r="C274" s="2"/>
      <c r="D274" s="2"/>
      <c r="E274" s="2"/>
      <c r="F274" s="2"/>
      <c r="G274" s="2"/>
      <c r="H274" s="19"/>
      <c r="I274" s="19"/>
      <c r="J274" s="19"/>
    </row>
    <row r="275" s="1" customFormat="1" ht="28.5" customHeight="1" spans="1:10">
      <c r="A275" s="20" t="s">
        <v>5042</v>
      </c>
      <c r="B275" s="20"/>
      <c r="C275" s="20"/>
      <c r="D275" s="20"/>
      <c r="E275" s="20" t="s">
        <v>5043</v>
      </c>
      <c r="F275" s="20"/>
      <c r="G275" s="20"/>
      <c r="H275" s="21" t="s">
        <v>5281</v>
      </c>
      <c r="I275" s="21"/>
      <c r="J275" s="21"/>
    </row>
    <row r="276" s="1" customFormat="1" ht="17.25" customHeight="1" spans="1:10">
      <c r="A276" s="22" t="s">
        <v>2</v>
      </c>
      <c r="B276" s="23" t="s">
        <v>5087</v>
      </c>
      <c r="C276" s="23" t="s">
        <v>5088</v>
      </c>
      <c r="D276" s="23" t="s">
        <v>5089</v>
      </c>
      <c r="E276" s="23"/>
      <c r="F276" s="23" t="s">
        <v>5090</v>
      </c>
      <c r="G276" s="23" t="s">
        <v>5091</v>
      </c>
      <c r="H276" s="23"/>
      <c r="I276" s="23" t="s">
        <v>4985</v>
      </c>
      <c r="J276" s="24"/>
    </row>
    <row r="277" s="1" customFormat="1" ht="28.5" customHeight="1" spans="1:10">
      <c r="A277" s="25"/>
      <c r="B277" s="39"/>
      <c r="C277" s="39"/>
      <c r="D277" s="39"/>
      <c r="E277" s="39"/>
      <c r="F277" s="39"/>
      <c r="G277" s="39"/>
      <c r="H277" s="39"/>
      <c r="I277" s="39" t="s">
        <v>5092</v>
      </c>
      <c r="J277" s="40" t="s">
        <v>5093</v>
      </c>
    </row>
    <row r="278" s="1" customFormat="1" ht="409.5" customHeight="1" spans="1:10">
      <c r="A278" s="25">
        <v>67</v>
      </c>
      <c r="B278" s="26" t="s">
        <v>5282</v>
      </c>
      <c r="C278" s="26" t="s">
        <v>5187</v>
      </c>
      <c r="D278" s="26" t="s">
        <v>5283</v>
      </c>
      <c r="E278" s="26"/>
      <c r="F278" s="39" t="s">
        <v>629</v>
      </c>
      <c r="G278" s="27">
        <v>11.09</v>
      </c>
      <c r="H278" s="27"/>
      <c r="I278" s="13"/>
      <c r="J278" s="47"/>
    </row>
    <row r="279" s="1" customFormat="1" ht="15.75" customHeight="1" spans="1:10">
      <c r="A279" s="25">
        <v>68</v>
      </c>
      <c r="B279" s="26" t="s">
        <v>5284</v>
      </c>
      <c r="C279" s="26" t="s">
        <v>5140</v>
      </c>
      <c r="D279" s="26" t="s">
        <v>5140</v>
      </c>
      <c r="E279" s="26"/>
      <c r="F279" s="39" t="s">
        <v>5125</v>
      </c>
      <c r="G279" s="27">
        <v>85</v>
      </c>
      <c r="H279" s="27"/>
      <c r="I279" s="13"/>
      <c r="J279" s="47"/>
    </row>
    <row r="280" s="1" customFormat="1" ht="28.5" customHeight="1" spans="1:10">
      <c r="A280" s="25">
        <v>69</v>
      </c>
      <c r="B280" s="26" t="s">
        <v>5285</v>
      </c>
      <c r="C280" s="26" t="s">
        <v>5286</v>
      </c>
      <c r="D280" s="26" t="s">
        <v>5287</v>
      </c>
      <c r="E280" s="26"/>
      <c r="F280" s="39" t="s">
        <v>5125</v>
      </c>
      <c r="G280" s="27">
        <v>180</v>
      </c>
      <c r="H280" s="27"/>
      <c r="I280" s="13"/>
      <c r="J280" s="47"/>
    </row>
    <row r="281" s="1" customFormat="1" ht="15.75" customHeight="1" spans="1:10">
      <c r="A281" s="25">
        <v>70</v>
      </c>
      <c r="B281" s="26" t="s">
        <v>5288</v>
      </c>
      <c r="C281" s="26" t="s">
        <v>5276</v>
      </c>
      <c r="D281" s="26" t="s">
        <v>5276</v>
      </c>
      <c r="E281" s="26"/>
      <c r="F281" s="39" t="s">
        <v>5125</v>
      </c>
      <c r="G281" s="27">
        <v>80</v>
      </c>
      <c r="H281" s="27"/>
      <c r="I281" s="13"/>
      <c r="J281" s="47"/>
    </row>
    <row r="282" s="1" customFormat="1" ht="15.75" customHeight="1" spans="1:10">
      <c r="A282" s="25"/>
      <c r="B282" s="26"/>
      <c r="C282" s="26" t="s">
        <v>5289</v>
      </c>
      <c r="D282" s="26"/>
      <c r="E282" s="26"/>
      <c r="F282" s="26"/>
      <c r="G282" s="27"/>
      <c r="H282" s="27"/>
      <c r="I282" s="27"/>
      <c r="J282" s="54"/>
    </row>
    <row r="283" s="1" customFormat="1" ht="18" customHeight="1" spans="1:10">
      <c r="A283" s="15" t="s">
        <v>5101</v>
      </c>
      <c r="B283" s="16"/>
      <c r="C283" s="16"/>
      <c r="D283" s="16"/>
      <c r="E283" s="16"/>
      <c r="F283" s="16"/>
      <c r="G283" s="16"/>
      <c r="H283" s="16"/>
      <c r="I283" s="16"/>
      <c r="J283" s="48"/>
    </row>
    <row r="284" s="1" customFormat="1" ht="18" customHeight="1" spans="1:10">
      <c r="A284" s="49" t="s">
        <v>5102</v>
      </c>
      <c r="B284" s="49"/>
      <c r="C284" s="49"/>
      <c r="D284" s="49"/>
      <c r="E284" s="49"/>
      <c r="F284" s="49"/>
      <c r="G284" s="49"/>
      <c r="H284" s="49"/>
      <c r="I284" s="49"/>
      <c r="J284" s="49"/>
    </row>
    <row r="285" s="1" customFormat="1" ht="39.75" customHeight="1" spans="1:10">
      <c r="A285" s="2" t="s">
        <v>5085</v>
      </c>
      <c r="B285" s="2"/>
      <c r="C285" s="2"/>
      <c r="D285" s="2"/>
      <c r="E285" s="2"/>
      <c r="F285" s="2"/>
      <c r="G285" s="2"/>
      <c r="H285" s="19"/>
      <c r="I285" s="19"/>
      <c r="J285" s="19"/>
    </row>
    <row r="286" s="1" customFormat="1" ht="28.5" customHeight="1" spans="1:10">
      <c r="A286" s="20" t="s">
        <v>5042</v>
      </c>
      <c r="B286" s="20"/>
      <c r="C286" s="20"/>
      <c r="D286" s="20"/>
      <c r="E286" s="20" t="s">
        <v>5043</v>
      </c>
      <c r="F286" s="20"/>
      <c r="G286" s="20"/>
      <c r="H286" s="21" t="s">
        <v>5290</v>
      </c>
      <c r="I286" s="21"/>
      <c r="J286" s="21"/>
    </row>
    <row r="287" s="1" customFormat="1" ht="17.25" customHeight="1" spans="1:10">
      <c r="A287" s="22" t="s">
        <v>2</v>
      </c>
      <c r="B287" s="23" t="s">
        <v>5087</v>
      </c>
      <c r="C287" s="23" t="s">
        <v>5088</v>
      </c>
      <c r="D287" s="23" t="s">
        <v>5089</v>
      </c>
      <c r="E287" s="23"/>
      <c r="F287" s="23" t="s">
        <v>5090</v>
      </c>
      <c r="G287" s="23" t="s">
        <v>5091</v>
      </c>
      <c r="H287" s="23"/>
      <c r="I287" s="23" t="s">
        <v>4985</v>
      </c>
      <c r="J287" s="24"/>
    </row>
    <row r="288" s="1" customFormat="1" ht="28.5" customHeight="1" spans="1:10">
      <c r="A288" s="25"/>
      <c r="B288" s="39"/>
      <c r="C288" s="39"/>
      <c r="D288" s="39"/>
      <c r="E288" s="39"/>
      <c r="F288" s="39"/>
      <c r="G288" s="39"/>
      <c r="H288" s="39"/>
      <c r="I288" s="39" t="s">
        <v>5092</v>
      </c>
      <c r="J288" s="40" t="s">
        <v>5093</v>
      </c>
    </row>
    <row r="289" s="1" customFormat="1" ht="409.5" customHeight="1" spans="1:10">
      <c r="A289" s="25">
        <v>71</v>
      </c>
      <c r="B289" s="26" t="s">
        <v>5291</v>
      </c>
      <c r="C289" s="26" t="s">
        <v>5292</v>
      </c>
      <c r="D289" s="26" t="s">
        <v>5293</v>
      </c>
      <c r="E289" s="26"/>
      <c r="F289" s="39" t="s">
        <v>81</v>
      </c>
      <c r="G289" s="27">
        <v>16</v>
      </c>
      <c r="H289" s="27"/>
      <c r="I289" s="13"/>
      <c r="J289" s="47"/>
    </row>
    <row r="290" s="1" customFormat="1" ht="18" customHeight="1" spans="1:10">
      <c r="A290" s="15" t="s">
        <v>5101</v>
      </c>
      <c r="B290" s="16"/>
      <c r="C290" s="16"/>
      <c r="D290" s="16"/>
      <c r="E290" s="16"/>
      <c r="F290" s="16"/>
      <c r="G290" s="16"/>
      <c r="H290" s="16"/>
      <c r="I290" s="16"/>
      <c r="J290" s="48"/>
    </row>
    <row r="291" s="1" customFormat="1" ht="18" customHeight="1" spans="1:10">
      <c r="A291" s="49" t="s">
        <v>5102</v>
      </c>
      <c r="B291" s="49"/>
      <c r="C291" s="49"/>
      <c r="D291" s="49"/>
      <c r="E291" s="49"/>
      <c r="F291" s="49"/>
      <c r="G291" s="49"/>
      <c r="H291" s="49"/>
      <c r="I291" s="49"/>
      <c r="J291" s="49"/>
    </row>
    <row r="292" s="1" customFormat="1" ht="39.75" customHeight="1" spans="1:10">
      <c r="A292" s="2" t="s">
        <v>5085</v>
      </c>
      <c r="B292" s="2"/>
      <c r="C292" s="2"/>
      <c r="D292" s="2"/>
      <c r="E292" s="2"/>
      <c r="F292" s="2"/>
      <c r="G292" s="2"/>
      <c r="H292" s="19"/>
      <c r="I292" s="19"/>
      <c r="J292" s="19"/>
    </row>
    <row r="293" s="1" customFormat="1" ht="28.5" customHeight="1" spans="1:10">
      <c r="A293" s="20" t="s">
        <v>5042</v>
      </c>
      <c r="B293" s="20"/>
      <c r="C293" s="20"/>
      <c r="D293" s="20"/>
      <c r="E293" s="20" t="s">
        <v>5043</v>
      </c>
      <c r="F293" s="20"/>
      <c r="G293" s="20"/>
      <c r="H293" s="21" t="s">
        <v>5294</v>
      </c>
      <c r="I293" s="21"/>
      <c r="J293" s="21"/>
    </row>
    <row r="294" s="1" customFormat="1" ht="17.25" customHeight="1" spans="1:10">
      <c r="A294" s="22" t="s">
        <v>2</v>
      </c>
      <c r="B294" s="23" t="s">
        <v>5087</v>
      </c>
      <c r="C294" s="23" t="s">
        <v>5088</v>
      </c>
      <c r="D294" s="23" t="s">
        <v>5089</v>
      </c>
      <c r="E294" s="23"/>
      <c r="F294" s="23" t="s">
        <v>5090</v>
      </c>
      <c r="G294" s="23" t="s">
        <v>5091</v>
      </c>
      <c r="H294" s="23"/>
      <c r="I294" s="23" t="s">
        <v>4985</v>
      </c>
      <c r="J294" s="24"/>
    </row>
    <row r="295" s="1" customFormat="1" ht="28.5" customHeight="1" spans="1:10">
      <c r="A295" s="25"/>
      <c r="B295" s="39"/>
      <c r="C295" s="39"/>
      <c r="D295" s="39"/>
      <c r="E295" s="39"/>
      <c r="F295" s="39"/>
      <c r="G295" s="39"/>
      <c r="H295" s="39"/>
      <c r="I295" s="39" t="s">
        <v>5092</v>
      </c>
      <c r="J295" s="40" t="s">
        <v>5093</v>
      </c>
    </row>
    <row r="296" s="1" customFormat="1" ht="350.25" customHeight="1" spans="1:10">
      <c r="A296" s="25"/>
      <c r="B296" s="26"/>
      <c r="C296" s="26"/>
      <c r="D296" s="26" t="s">
        <v>5295</v>
      </c>
      <c r="E296" s="26"/>
      <c r="F296" s="39"/>
      <c r="G296" s="27"/>
      <c r="H296" s="27"/>
      <c r="I296" s="13"/>
      <c r="J296" s="47"/>
    </row>
    <row r="297" s="1" customFormat="1" ht="18" customHeight="1" spans="1:10">
      <c r="A297" s="15" t="s">
        <v>5101</v>
      </c>
      <c r="B297" s="16"/>
      <c r="C297" s="16"/>
      <c r="D297" s="16"/>
      <c r="E297" s="16"/>
      <c r="F297" s="16"/>
      <c r="G297" s="16"/>
      <c r="H297" s="16"/>
      <c r="I297" s="16"/>
      <c r="J297" s="48"/>
    </row>
    <row r="298" s="1" customFormat="1" ht="18" customHeight="1" spans="1:10">
      <c r="A298" s="49" t="s">
        <v>5102</v>
      </c>
      <c r="B298" s="49"/>
      <c r="C298" s="49"/>
      <c r="D298" s="49"/>
      <c r="E298" s="49"/>
      <c r="F298" s="49"/>
      <c r="G298" s="49"/>
      <c r="H298" s="49"/>
      <c r="I298" s="49"/>
      <c r="J298" s="49"/>
    </row>
    <row r="299" s="1" customFormat="1" ht="39.75" customHeight="1" spans="1:10">
      <c r="A299" s="2" t="s">
        <v>5085</v>
      </c>
      <c r="B299" s="2"/>
      <c r="C299" s="2"/>
      <c r="D299" s="2"/>
      <c r="E299" s="2"/>
      <c r="F299" s="2"/>
      <c r="G299" s="2"/>
      <c r="H299" s="19"/>
      <c r="I299" s="19"/>
      <c r="J299" s="19"/>
    </row>
    <row r="300" s="1" customFormat="1" ht="28.5" customHeight="1" spans="1:10">
      <c r="A300" s="20" t="s">
        <v>5042</v>
      </c>
      <c r="B300" s="20"/>
      <c r="C300" s="20"/>
      <c r="D300" s="20"/>
      <c r="E300" s="20" t="s">
        <v>5043</v>
      </c>
      <c r="F300" s="20"/>
      <c r="G300" s="20"/>
      <c r="H300" s="21" t="s">
        <v>5296</v>
      </c>
      <c r="I300" s="21"/>
      <c r="J300" s="21"/>
    </row>
    <row r="301" s="1" customFormat="1" ht="17.25" customHeight="1" spans="1:10">
      <c r="A301" s="22" t="s">
        <v>2</v>
      </c>
      <c r="B301" s="23" t="s">
        <v>5087</v>
      </c>
      <c r="C301" s="23" t="s">
        <v>5088</v>
      </c>
      <c r="D301" s="23" t="s">
        <v>5089</v>
      </c>
      <c r="E301" s="23"/>
      <c r="F301" s="23" t="s">
        <v>5090</v>
      </c>
      <c r="G301" s="23" t="s">
        <v>5091</v>
      </c>
      <c r="H301" s="23"/>
      <c r="I301" s="23" t="s">
        <v>4985</v>
      </c>
      <c r="J301" s="24"/>
    </row>
    <row r="302" s="1" customFormat="1" ht="28.5" customHeight="1" spans="1:10">
      <c r="A302" s="25"/>
      <c r="B302" s="39"/>
      <c r="C302" s="39"/>
      <c r="D302" s="39"/>
      <c r="E302" s="39"/>
      <c r="F302" s="39"/>
      <c r="G302" s="39"/>
      <c r="H302" s="39"/>
      <c r="I302" s="39" t="s">
        <v>5092</v>
      </c>
      <c r="J302" s="40" t="s">
        <v>5093</v>
      </c>
    </row>
    <row r="303" s="1" customFormat="1" ht="409.5" customHeight="1" spans="1:10">
      <c r="A303" s="25">
        <v>72</v>
      </c>
      <c r="B303" s="26" t="s">
        <v>5297</v>
      </c>
      <c r="C303" s="26" t="s">
        <v>5298</v>
      </c>
      <c r="D303" s="26" t="s">
        <v>5293</v>
      </c>
      <c r="E303" s="26"/>
      <c r="F303" s="39" t="s">
        <v>81</v>
      </c>
      <c r="G303" s="27">
        <v>2</v>
      </c>
      <c r="H303" s="27"/>
      <c r="I303" s="13"/>
      <c r="J303" s="47"/>
    </row>
    <row r="304" s="1" customFormat="1" ht="18" customHeight="1" spans="1:10">
      <c r="A304" s="15" t="s">
        <v>5101</v>
      </c>
      <c r="B304" s="16"/>
      <c r="C304" s="16"/>
      <c r="D304" s="16"/>
      <c r="E304" s="16"/>
      <c r="F304" s="16"/>
      <c r="G304" s="16"/>
      <c r="H304" s="16"/>
      <c r="I304" s="16"/>
      <c r="J304" s="48"/>
    </row>
    <row r="305" s="1" customFormat="1" ht="18" customHeight="1" spans="1:10">
      <c r="A305" s="49" t="s">
        <v>5102</v>
      </c>
      <c r="B305" s="49"/>
      <c r="C305" s="49"/>
      <c r="D305" s="49"/>
      <c r="E305" s="49"/>
      <c r="F305" s="49"/>
      <c r="G305" s="49"/>
      <c r="H305" s="49"/>
      <c r="I305" s="49"/>
      <c r="J305" s="49"/>
    </row>
    <row r="306" s="1" customFormat="1" ht="39.75" customHeight="1" spans="1:10">
      <c r="A306" s="2" t="s">
        <v>5085</v>
      </c>
      <c r="B306" s="2"/>
      <c r="C306" s="2"/>
      <c r="D306" s="2"/>
      <c r="E306" s="2"/>
      <c r="F306" s="2"/>
      <c r="G306" s="2"/>
      <c r="H306" s="19"/>
      <c r="I306" s="19"/>
      <c r="J306" s="19"/>
    </row>
    <row r="307" s="1" customFormat="1" ht="28.5" customHeight="1" spans="1:10">
      <c r="A307" s="20" t="s">
        <v>5042</v>
      </c>
      <c r="B307" s="20"/>
      <c r="C307" s="20"/>
      <c r="D307" s="20"/>
      <c r="E307" s="20" t="s">
        <v>5043</v>
      </c>
      <c r="F307" s="20"/>
      <c r="G307" s="20"/>
      <c r="H307" s="21" t="s">
        <v>5299</v>
      </c>
      <c r="I307" s="21"/>
      <c r="J307" s="21"/>
    </row>
    <row r="308" s="1" customFormat="1" ht="17.25" customHeight="1" spans="1:10">
      <c r="A308" s="22" t="s">
        <v>2</v>
      </c>
      <c r="B308" s="23" t="s">
        <v>5087</v>
      </c>
      <c r="C308" s="23" t="s">
        <v>5088</v>
      </c>
      <c r="D308" s="23" t="s">
        <v>5089</v>
      </c>
      <c r="E308" s="23"/>
      <c r="F308" s="23" t="s">
        <v>5090</v>
      </c>
      <c r="G308" s="23" t="s">
        <v>5091</v>
      </c>
      <c r="H308" s="23"/>
      <c r="I308" s="23" t="s">
        <v>4985</v>
      </c>
      <c r="J308" s="24"/>
    </row>
    <row r="309" s="1" customFormat="1" ht="28.5" customHeight="1" spans="1:10">
      <c r="A309" s="25"/>
      <c r="B309" s="39"/>
      <c r="C309" s="39"/>
      <c r="D309" s="39"/>
      <c r="E309" s="39"/>
      <c r="F309" s="39"/>
      <c r="G309" s="39"/>
      <c r="H309" s="39"/>
      <c r="I309" s="39" t="s">
        <v>5092</v>
      </c>
      <c r="J309" s="40" t="s">
        <v>5093</v>
      </c>
    </row>
    <row r="310" s="1" customFormat="1" ht="375.75" customHeight="1" spans="1:10">
      <c r="A310" s="25"/>
      <c r="B310" s="26"/>
      <c r="C310" s="26"/>
      <c r="D310" s="26" t="s">
        <v>5300</v>
      </c>
      <c r="E310" s="26"/>
      <c r="F310" s="39"/>
      <c r="G310" s="27"/>
      <c r="H310" s="27"/>
      <c r="I310" s="13"/>
      <c r="J310" s="47"/>
    </row>
    <row r="311" s="1" customFormat="1" ht="18" customHeight="1" spans="1:10">
      <c r="A311" s="15" t="s">
        <v>5101</v>
      </c>
      <c r="B311" s="16"/>
      <c r="C311" s="16"/>
      <c r="D311" s="16"/>
      <c r="E311" s="16"/>
      <c r="F311" s="16"/>
      <c r="G311" s="16"/>
      <c r="H311" s="16"/>
      <c r="I311" s="16"/>
      <c r="J311" s="48"/>
    </row>
    <row r="312" s="1" customFormat="1" ht="18" customHeight="1" spans="1:10">
      <c r="A312" s="49" t="s">
        <v>5102</v>
      </c>
      <c r="B312" s="49"/>
      <c r="C312" s="49"/>
      <c r="D312" s="49"/>
      <c r="E312" s="49"/>
      <c r="F312" s="49"/>
      <c r="G312" s="49"/>
      <c r="H312" s="49"/>
      <c r="I312" s="49"/>
      <c r="J312" s="49"/>
    </row>
    <row r="313" s="1" customFormat="1" ht="39.75" customHeight="1" spans="1:10">
      <c r="A313" s="2" t="s">
        <v>5085</v>
      </c>
      <c r="B313" s="2"/>
      <c r="C313" s="2"/>
      <c r="D313" s="2"/>
      <c r="E313" s="2"/>
      <c r="F313" s="2"/>
      <c r="G313" s="2"/>
      <c r="H313" s="19"/>
      <c r="I313" s="19"/>
      <c r="J313" s="19"/>
    </row>
    <row r="314" s="1" customFormat="1" ht="28.5" customHeight="1" spans="1:10">
      <c r="A314" s="20" t="s">
        <v>5042</v>
      </c>
      <c r="B314" s="20"/>
      <c r="C314" s="20"/>
      <c r="D314" s="20"/>
      <c r="E314" s="20" t="s">
        <v>5043</v>
      </c>
      <c r="F314" s="20"/>
      <c r="G314" s="20"/>
      <c r="H314" s="21" t="s">
        <v>5301</v>
      </c>
      <c r="I314" s="21"/>
      <c r="J314" s="21"/>
    </row>
    <row r="315" s="1" customFormat="1" ht="17.25" customHeight="1" spans="1:10">
      <c r="A315" s="22" t="s">
        <v>2</v>
      </c>
      <c r="B315" s="23" t="s">
        <v>5087</v>
      </c>
      <c r="C315" s="23" t="s">
        <v>5088</v>
      </c>
      <c r="D315" s="23" t="s">
        <v>5089</v>
      </c>
      <c r="E315" s="23"/>
      <c r="F315" s="23" t="s">
        <v>5090</v>
      </c>
      <c r="G315" s="23" t="s">
        <v>5091</v>
      </c>
      <c r="H315" s="23"/>
      <c r="I315" s="23" t="s">
        <v>4985</v>
      </c>
      <c r="J315" s="24"/>
    </row>
    <row r="316" s="1" customFormat="1" ht="28.5" customHeight="1" spans="1:10">
      <c r="A316" s="25"/>
      <c r="B316" s="39"/>
      <c r="C316" s="39"/>
      <c r="D316" s="39"/>
      <c r="E316" s="39"/>
      <c r="F316" s="39"/>
      <c r="G316" s="39"/>
      <c r="H316" s="39"/>
      <c r="I316" s="39" t="s">
        <v>5092</v>
      </c>
      <c r="J316" s="40" t="s">
        <v>5093</v>
      </c>
    </row>
    <row r="317" s="1" customFormat="1" ht="409.5" customHeight="1" spans="1:10">
      <c r="A317" s="25">
        <v>73</v>
      </c>
      <c r="B317" s="26" t="s">
        <v>5302</v>
      </c>
      <c r="C317" s="26" t="s">
        <v>5303</v>
      </c>
      <c r="D317" s="26" t="s">
        <v>5304</v>
      </c>
      <c r="E317" s="26"/>
      <c r="F317" s="39" t="s">
        <v>138</v>
      </c>
      <c r="G317" s="27">
        <v>6</v>
      </c>
      <c r="H317" s="27"/>
      <c r="I317" s="13"/>
      <c r="J317" s="47"/>
    </row>
    <row r="318" s="1" customFormat="1" ht="18" customHeight="1" spans="1:10">
      <c r="A318" s="15" t="s">
        <v>5101</v>
      </c>
      <c r="B318" s="16"/>
      <c r="C318" s="16"/>
      <c r="D318" s="16"/>
      <c r="E318" s="16"/>
      <c r="F318" s="16"/>
      <c r="G318" s="16"/>
      <c r="H318" s="16"/>
      <c r="I318" s="16"/>
      <c r="J318" s="48"/>
    </row>
    <row r="319" s="1" customFormat="1" ht="18" customHeight="1" spans="1:10">
      <c r="A319" s="49" t="s">
        <v>5102</v>
      </c>
      <c r="B319" s="49"/>
      <c r="C319" s="49"/>
      <c r="D319" s="49"/>
      <c r="E319" s="49"/>
      <c r="F319" s="49"/>
      <c r="G319" s="49"/>
      <c r="H319" s="49"/>
      <c r="I319" s="49"/>
      <c r="J319" s="49"/>
    </row>
    <row r="320" s="1" customFormat="1" ht="39.75" customHeight="1" spans="1:10">
      <c r="A320" s="2" t="s">
        <v>5085</v>
      </c>
      <c r="B320" s="2"/>
      <c r="C320" s="2"/>
      <c r="D320" s="2"/>
      <c r="E320" s="2"/>
      <c r="F320" s="2"/>
      <c r="G320" s="2"/>
      <c r="H320" s="19"/>
      <c r="I320" s="19"/>
      <c r="J320" s="19"/>
    </row>
    <row r="321" s="1" customFormat="1" ht="28.5" customHeight="1" spans="1:10">
      <c r="A321" s="20" t="s">
        <v>5042</v>
      </c>
      <c r="B321" s="20"/>
      <c r="C321" s="20"/>
      <c r="D321" s="20"/>
      <c r="E321" s="20" t="s">
        <v>5043</v>
      </c>
      <c r="F321" s="20"/>
      <c r="G321" s="20"/>
      <c r="H321" s="21" t="s">
        <v>5305</v>
      </c>
      <c r="I321" s="21"/>
      <c r="J321" s="21"/>
    </row>
    <row r="322" s="1" customFormat="1" ht="17.25" customHeight="1" spans="1:10">
      <c r="A322" s="22" t="s">
        <v>2</v>
      </c>
      <c r="B322" s="23" t="s">
        <v>5087</v>
      </c>
      <c r="C322" s="23" t="s">
        <v>5088</v>
      </c>
      <c r="D322" s="23" t="s">
        <v>5089</v>
      </c>
      <c r="E322" s="23"/>
      <c r="F322" s="23" t="s">
        <v>5090</v>
      </c>
      <c r="G322" s="23" t="s">
        <v>5091</v>
      </c>
      <c r="H322" s="23"/>
      <c r="I322" s="23" t="s">
        <v>4985</v>
      </c>
      <c r="J322" s="24"/>
    </row>
    <row r="323" s="1" customFormat="1" ht="28.5" customHeight="1" spans="1:10">
      <c r="A323" s="25"/>
      <c r="B323" s="39"/>
      <c r="C323" s="39"/>
      <c r="D323" s="39"/>
      <c r="E323" s="39"/>
      <c r="F323" s="39"/>
      <c r="G323" s="39"/>
      <c r="H323" s="39"/>
      <c r="I323" s="39" t="s">
        <v>5092</v>
      </c>
      <c r="J323" s="40" t="s">
        <v>5093</v>
      </c>
    </row>
    <row r="324" s="1" customFormat="1" ht="350.25" customHeight="1" spans="1:10">
      <c r="A324" s="25"/>
      <c r="B324" s="26"/>
      <c r="C324" s="26"/>
      <c r="D324" s="26" t="s">
        <v>5306</v>
      </c>
      <c r="E324" s="26"/>
      <c r="F324" s="39"/>
      <c r="G324" s="27"/>
      <c r="H324" s="27"/>
      <c r="I324" s="13"/>
      <c r="J324" s="47"/>
    </row>
    <row r="325" s="1" customFormat="1" ht="54" customHeight="1" spans="1:10">
      <c r="A325" s="25">
        <v>74</v>
      </c>
      <c r="B325" s="26" t="s">
        <v>5307</v>
      </c>
      <c r="C325" s="26" t="s">
        <v>5308</v>
      </c>
      <c r="D325" s="26" t="s">
        <v>5309</v>
      </c>
      <c r="E325" s="26"/>
      <c r="F325" s="39" t="s">
        <v>75</v>
      </c>
      <c r="G325" s="27">
        <v>3</v>
      </c>
      <c r="H325" s="27"/>
      <c r="I325" s="13"/>
      <c r="J325" s="47"/>
    </row>
    <row r="326" s="1" customFormat="1" ht="18" customHeight="1" spans="1:10">
      <c r="A326" s="15" t="s">
        <v>5101</v>
      </c>
      <c r="B326" s="16"/>
      <c r="C326" s="16"/>
      <c r="D326" s="16"/>
      <c r="E326" s="16"/>
      <c r="F326" s="16"/>
      <c r="G326" s="16"/>
      <c r="H326" s="16"/>
      <c r="I326" s="16"/>
      <c r="J326" s="48"/>
    </row>
    <row r="327" s="1" customFormat="1" ht="18" customHeight="1" spans="1:10">
      <c r="A327" s="49" t="s">
        <v>5102</v>
      </c>
      <c r="B327" s="49"/>
      <c r="C327" s="49"/>
      <c r="D327" s="49"/>
      <c r="E327" s="49"/>
      <c r="F327" s="49"/>
      <c r="G327" s="49"/>
      <c r="H327" s="49"/>
      <c r="I327" s="49"/>
      <c r="J327" s="49"/>
    </row>
    <row r="328" s="1" customFormat="1" ht="39.75" customHeight="1" spans="1:10">
      <c r="A328" s="2" t="s">
        <v>5085</v>
      </c>
      <c r="B328" s="2"/>
      <c r="C328" s="2"/>
      <c r="D328" s="2"/>
      <c r="E328" s="2"/>
      <c r="F328" s="2"/>
      <c r="G328" s="2"/>
      <c r="H328" s="19"/>
      <c r="I328" s="19"/>
      <c r="J328" s="19"/>
    </row>
    <row r="329" s="1" customFormat="1" ht="28.5" customHeight="1" spans="1:10">
      <c r="A329" s="20" t="s">
        <v>5042</v>
      </c>
      <c r="B329" s="20"/>
      <c r="C329" s="20"/>
      <c r="D329" s="20"/>
      <c r="E329" s="20" t="s">
        <v>5043</v>
      </c>
      <c r="F329" s="20"/>
      <c r="G329" s="20"/>
      <c r="H329" s="21" t="s">
        <v>5310</v>
      </c>
      <c r="I329" s="21"/>
      <c r="J329" s="21"/>
    </row>
    <row r="330" s="1" customFormat="1" ht="17.25" customHeight="1" spans="1:10">
      <c r="A330" s="22" t="s">
        <v>2</v>
      </c>
      <c r="B330" s="23" t="s">
        <v>5087</v>
      </c>
      <c r="C330" s="23" t="s">
        <v>5088</v>
      </c>
      <c r="D330" s="23" t="s">
        <v>5089</v>
      </c>
      <c r="E330" s="23"/>
      <c r="F330" s="23" t="s">
        <v>5090</v>
      </c>
      <c r="G330" s="23" t="s">
        <v>5091</v>
      </c>
      <c r="H330" s="23"/>
      <c r="I330" s="23" t="s">
        <v>4985</v>
      </c>
      <c r="J330" s="24"/>
    </row>
    <row r="331" s="1" customFormat="1" ht="28.5" customHeight="1" spans="1:10">
      <c r="A331" s="25"/>
      <c r="B331" s="39"/>
      <c r="C331" s="39"/>
      <c r="D331" s="39"/>
      <c r="E331" s="39"/>
      <c r="F331" s="39"/>
      <c r="G331" s="39"/>
      <c r="H331" s="39"/>
      <c r="I331" s="39" t="s">
        <v>5092</v>
      </c>
      <c r="J331" s="40" t="s">
        <v>5093</v>
      </c>
    </row>
    <row r="332" s="1" customFormat="1" ht="194.25" customHeight="1" spans="1:10">
      <c r="A332" s="25">
        <v>75</v>
      </c>
      <c r="B332" s="26" t="s">
        <v>5311</v>
      </c>
      <c r="C332" s="26" t="s">
        <v>5312</v>
      </c>
      <c r="D332" s="26" t="s">
        <v>5313</v>
      </c>
      <c r="E332" s="26"/>
      <c r="F332" s="39" t="s">
        <v>138</v>
      </c>
      <c r="G332" s="27">
        <v>4</v>
      </c>
      <c r="H332" s="27"/>
      <c r="I332" s="13"/>
      <c r="J332" s="47"/>
    </row>
    <row r="333" s="1" customFormat="1" ht="194.25" customHeight="1" spans="1:10">
      <c r="A333" s="25">
        <v>76</v>
      </c>
      <c r="B333" s="26" t="s">
        <v>5314</v>
      </c>
      <c r="C333" s="26" t="s">
        <v>5315</v>
      </c>
      <c r="D333" s="26" t="s">
        <v>5316</v>
      </c>
      <c r="E333" s="26"/>
      <c r="F333" s="39" t="s">
        <v>138</v>
      </c>
      <c r="G333" s="27">
        <v>4</v>
      </c>
      <c r="H333" s="27"/>
      <c r="I333" s="13"/>
      <c r="J333" s="47"/>
    </row>
    <row r="334" s="1" customFormat="1" ht="194.25" customHeight="1" spans="1:10">
      <c r="A334" s="25">
        <v>77</v>
      </c>
      <c r="B334" s="26" t="s">
        <v>5317</v>
      </c>
      <c r="C334" s="26" t="s">
        <v>5318</v>
      </c>
      <c r="D334" s="26" t="s">
        <v>5319</v>
      </c>
      <c r="E334" s="26"/>
      <c r="F334" s="39" t="s">
        <v>138</v>
      </c>
      <c r="G334" s="27">
        <v>2</v>
      </c>
      <c r="H334" s="27"/>
      <c r="I334" s="13"/>
      <c r="J334" s="47"/>
    </row>
    <row r="335" s="1" customFormat="1" ht="18" customHeight="1" spans="1:10">
      <c r="A335" s="15" t="s">
        <v>5101</v>
      </c>
      <c r="B335" s="16"/>
      <c r="C335" s="16"/>
      <c r="D335" s="16"/>
      <c r="E335" s="16"/>
      <c r="F335" s="16"/>
      <c r="G335" s="16"/>
      <c r="H335" s="16"/>
      <c r="I335" s="16"/>
      <c r="J335" s="48"/>
    </row>
    <row r="336" s="1" customFormat="1" ht="18" customHeight="1" spans="1:10">
      <c r="A336" s="49" t="s">
        <v>5102</v>
      </c>
      <c r="B336" s="49"/>
      <c r="C336" s="49"/>
      <c r="D336" s="49"/>
      <c r="E336" s="49"/>
      <c r="F336" s="49"/>
      <c r="G336" s="49"/>
      <c r="H336" s="49"/>
      <c r="I336" s="49"/>
      <c r="J336" s="49"/>
    </row>
    <row r="337" s="1" customFormat="1" ht="39.75" customHeight="1" spans="1:10">
      <c r="A337" s="2" t="s">
        <v>5085</v>
      </c>
      <c r="B337" s="2"/>
      <c r="C337" s="2"/>
      <c r="D337" s="2"/>
      <c r="E337" s="2"/>
      <c r="F337" s="2"/>
      <c r="G337" s="2"/>
      <c r="H337" s="19"/>
      <c r="I337" s="19"/>
      <c r="J337" s="19"/>
    </row>
    <row r="338" s="1" customFormat="1" ht="28.5" customHeight="1" spans="1:10">
      <c r="A338" s="20" t="s">
        <v>5042</v>
      </c>
      <c r="B338" s="20"/>
      <c r="C338" s="20"/>
      <c r="D338" s="20"/>
      <c r="E338" s="20" t="s">
        <v>5043</v>
      </c>
      <c r="F338" s="20"/>
      <c r="G338" s="20"/>
      <c r="H338" s="21" t="s">
        <v>5320</v>
      </c>
      <c r="I338" s="21"/>
      <c r="J338" s="21"/>
    </row>
    <row r="339" s="1" customFormat="1" ht="17.25" customHeight="1" spans="1:10">
      <c r="A339" s="22" t="s">
        <v>2</v>
      </c>
      <c r="B339" s="23" t="s">
        <v>5087</v>
      </c>
      <c r="C339" s="23" t="s">
        <v>5088</v>
      </c>
      <c r="D339" s="23" t="s">
        <v>5089</v>
      </c>
      <c r="E339" s="23"/>
      <c r="F339" s="23" t="s">
        <v>5090</v>
      </c>
      <c r="G339" s="23" t="s">
        <v>5091</v>
      </c>
      <c r="H339" s="23"/>
      <c r="I339" s="23" t="s">
        <v>4985</v>
      </c>
      <c r="J339" s="24"/>
    </row>
    <row r="340" s="1" customFormat="1" ht="28.5" customHeight="1" spans="1:10">
      <c r="A340" s="25"/>
      <c r="B340" s="39"/>
      <c r="C340" s="39"/>
      <c r="D340" s="39"/>
      <c r="E340" s="39"/>
      <c r="F340" s="39"/>
      <c r="G340" s="39"/>
      <c r="H340" s="39"/>
      <c r="I340" s="39" t="s">
        <v>5092</v>
      </c>
      <c r="J340" s="40" t="s">
        <v>5093</v>
      </c>
    </row>
    <row r="341" s="1" customFormat="1" ht="156" customHeight="1" spans="1:10">
      <c r="A341" s="25">
        <v>78</v>
      </c>
      <c r="B341" s="26" t="s">
        <v>5321</v>
      </c>
      <c r="C341" s="26" t="s">
        <v>5322</v>
      </c>
      <c r="D341" s="26" t="s">
        <v>5323</v>
      </c>
      <c r="E341" s="26"/>
      <c r="F341" s="39" t="s">
        <v>138</v>
      </c>
      <c r="G341" s="27">
        <v>2</v>
      </c>
      <c r="H341" s="27"/>
      <c r="I341" s="13"/>
      <c r="J341" s="47"/>
    </row>
    <row r="342" s="1" customFormat="1" ht="207" customHeight="1" spans="1:10">
      <c r="A342" s="25">
        <v>79</v>
      </c>
      <c r="B342" s="26" t="s">
        <v>5324</v>
      </c>
      <c r="C342" s="26" t="s">
        <v>5325</v>
      </c>
      <c r="D342" s="26" t="s">
        <v>5326</v>
      </c>
      <c r="E342" s="26"/>
      <c r="F342" s="39" t="s">
        <v>138</v>
      </c>
      <c r="G342" s="27">
        <v>2</v>
      </c>
      <c r="H342" s="27"/>
      <c r="I342" s="13"/>
      <c r="J342" s="47"/>
    </row>
    <row r="343" s="1" customFormat="1" ht="18" customHeight="1" spans="1:10">
      <c r="A343" s="15" t="s">
        <v>5101</v>
      </c>
      <c r="B343" s="16"/>
      <c r="C343" s="16"/>
      <c r="D343" s="16"/>
      <c r="E343" s="16"/>
      <c r="F343" s="16"/>
      <c r="G343" s="16"/>
      <c r="H343" s="16"/>
      <c r="I343" s="16"/>
      <c r="J343" s="48"/>
    </row>
    <row r="344" s="1" customFormat="1" ht="18" customHeight="1" spans="1:10">
      <c r="A344" s="49" t="s">
        <v>5102</v>
      </c>
      <c r="B344" s="49"/>
      <c r="C344" s="49"/>
      <c r="D344" s="49"/>
      <c r="E344" s="49"/>
      <c r="F344" s="49"/>
      <c r="G344" s="49"/>
      <c r="H344" s="49"/>
      <c r="I344" s="49"/>
      <c r="J344" s="49"/>
    </row>
    <row r="345" s="1" customFormat="1" ht="39.75" customHeight="1" spans="1:10">
      <c r="A345" s="2" t="s">
        <v>5085</v>
      </c>
      <c r="B345" s="2"/>
      <c r="C345" s="2"/>
      <c r="D345" s="2"/>
      <c r="E345" s="2"/>
      <c r="F345" s="2"/>
      <c r="G345" s="2"/>
      <c r="H345" s="19"/>
      <c r="I345" s="19"/>
      <c r="J345" s="19"/>
    </row>
    <row r="346" s="1" customFormat="1" ht="28.5" customHeight="1" spans="1:10">
      <c r="A346" s="20" t="s">
        <v>5042</v>
      </c>
      <c r="B346" s="20"/>
      <c r="C346" s="20"/>
      <c r="D346" s="20"/>
      <c r="E346" s="20" t="s">
        <v>5043</v>
      </c>
      <c r="F346" s="20"/>
      <c r="G346" s="20"/>
      <c r="H346" s="21" t="s">
        <v>5327</v>
      </c>
      <c r="I346" s="21"/>
      <c r="J346" s="21"/>
    </row>
    <row r="347" s="1" customFormat="1" ht="17.25" customHeight="1" spans="1:10">
      <c r="A347" s="22" t="s">
        <v>2</v>
      </c>
      <c r="B347" s="23" t="s">
        <v>5087</v>
      </c>
      <c r="C347" s="23" t="s">
        <v>5088</v>
      </c>
      <c r="D347" s="23" t="s">
        <v>5089</v>
      </c>
      <c r="E347" s="23"/>
      <c r="F347" s="23" t="s">
        <v>5090</v>
      </c>
      <c r="G347" s="23" t="s">
        <v>5091</v>
      </c>
      <c r="H347" s="23"/>
      <c r="I347" s="23" t="s">
        <v>4985</v>
      </c>
      <c r="J347" s="24"/>
    </row>
    <row r="348" s="1" customFormat="1" ht="28.5" customHeight="1" spans="1:10">
      <c r="A348" s="25"/>
      <c r="B348" s="39"/>
      <c r="C348" s="39"/>
      <c r="D348" s="39"/>
      <c r="E348" s="39"/>
      <c r="F348" s="39"/>
      <c r="G348" s="39"/>
      <c r="H348" s="39"/>
      <c r="I348" s="39" t="s">
        <v>5092</v>
      </c>
      <c r="J348" s="40" t="s">
        <v>5093</v>
      </c>
    </row>
    <row r="349" s="1" customFormat="1" ht="309" customHeight="1" spans="1:10">
      <c r="A349" s="25">
        <v>80</v>
      </c>
      <c r="B349" s="26" t="s">
        <v>5328</v>
      </c>
      <c r="C349" s="26" t="s">
        <v>5329</v>
      </c>
      <c r="D349" s="26" t="s">
        <v>5330</v>
      </c>
      <c r="E349" s="26"/>
      <c r="F349" s="39" t="s">
        <v>138</v>
      </c>
      <c r="G349" s="27">
        <v>1</v>
      </c>
      <c r="H349" s="27"/>
      <c r="I349" s="13"/>
      <c r="J349" s="47"/>
    </row>
    <row r="350" s="1" customFormat="1" ht="18" customHeight="1" spans="1:10">
      <c r="A350" s="15" t="s">
        <v>5101</v>
      </c>
      <c r="B350" s="16"/>
      <c r="C350" s="16"/>
      <c r="D350" s="16"/>
      <c r="E350" s="16"/>
      <c r="F350" s="16"/>
      <c r="G350" s="16"/>
      <c r="H350" s="16"/>
      <c r="I350" s="16"/>
      <c r="J350" s="48"/>
    </row>
    <row r="351" s="1" customFormat="1" ht="18" customHeight="1" spans="1:10">
      <c r="A351" s="49" t="s">
        <v>5102</v>
      </c>
      <c r="B351" s="49"/>
      <c r="C351" s="49"/>
      <c r="D351" s="49"/>
      <c r="E351" s="49"/>
      <c r="F351" s="49"/>
      <c r="G351" s="49"/>
      <c r="H351" s="49"/>
      <c r="I351" s="49"/>
      <c r="J351" s="49"/>
    </row>
    <row r="352" s="1" customFormat="1" ht="39.75" customHeight="1" spans="1:10">
      <c r="A352" s="2" t="s">
        <v>5085</v>
      </c>
      <c r="B352" s="2"/>
      <c r="C352" s="2"/>
      <c r="D352" s="2"/>
      <c r="E352" s="2"/>
      <c r="F352" s="2"/>
      <c r="G352" s="2"/>
      <c r="H352" s="19"/>
      <c r="I352" s="19"/>
      <c r="J352" s="19"/>
    </row>
    <row r="353" s="1" customFormat="1" ht="28.5" customHeight="1" spans="1:10">
      <c r="A353" s="20" t="s">
        <v>5042</v>
      </c>
      <c r="B353" s="20"/>
      <c r="C353" s="20"/>
      <c r="D353" s="20"/>
      <c r="E353" s="20" t="s">
        <v>5043</v>
      </c>
      <c r="F353" s="20"/>
      <c r="G353" s="20"/>
      <c r="H353" s="21" t="s">
        <v>5331</v>
      </c>
      <c r="I353" s="21"/>
      <c r="J353" s="21"/>
    </row>
    <row r="354" s="1" customFormat="1" ht="17.25" customHeight="1" spans="1:10">
      <c r="A354" s="22" t="s">
        <v>2</v>
      </c>
      <c r="B354" s="23" t="s">
        <v>5087</v>
      </c>
      <c r="C354" s="23" t="s">
        <v>5088</v>
      </c>
      <c r="D354" s="23" t="s">
        <v>5089</v>
      </c>
      <c r="E354" s="23"/>
      <c r="F354" s="23" t="s">
        <v>5090</v>
      </c>
      <c r="G354" s="23" t="s">
        <v>5091</v>
      </c>
      <c r="H354" s="23"/>
      <c r="I354" s="23" t="s">
        <v>4985</v>
      </c>
      <c r="J354" s="24"/>
    </row>
    <row r="355" s="1" customFormat="1" ht="28.5" customHeight="1" spans="1:10">
      <c r="A355" s="25"/>
      <c r="B355" s="39"/>
      <c r="C355" s="39"/>
      <c r="D355" s="39"/>
      <c r="E355" s="39"/>
      <c r="F355" s="39"/>
      <c r="G355" s="39"/>
      <c r="H355" s="39"/>
      <c r="I355" s="39" t="s">
        <v>5092</v>
      </c>
      <c r="J355" s="40" t="s">
        <v>5093</v>
      </c>
    </row>
    <row r="356" s="1" customFormat="1" ht="321.75" customHeight="1" spans="1:10">
      <c r="A356" s="25">
        <v>81</v>
      </c>
      <c r="B356" s="26" t="s">
        <v>5332</v>
      </c>
      <c r="C356" s="26" t="s">
        <v>5333</v>
      </c>
      <c r="D356" s="26" t="s">
        <v>5334</v>
      </c>
      <c r="E356" s="26"/>
      <c r="F356" s="39" t="s">
        <v>138</v>
      </c>
      <c r="G356" s="27">
        <v>1</v>
      </c>
      <c r="H356" s="27"/>
      <c r="I356" s="13"/>
      <c r="J356" s="47"/>
    </row>
    <row r="357" s="1" customFormat="1" ht="18" customHeight="1" spans="1:10">
      <c r="A357" s="15" t="s">
        <v>5101</v>
      </c>
      <c r="B357" s="16"/>
      <c r="C357" s="16"/>
      <c r="D357" s="16"/>
      <c r="E357" s="16"/>
      <c r="F357" s="16"/>
      <c r="G357" s="16"/>
      <c r="H357" s="16"/>
      <c r="I357" s="16"/>
      <c r="J357" s="48"/>
    </row>
    <row r="358" s="1" customFormat="1" ht="18" customHeight="1" spans="1:10">
      <c r="A358" s="49" t="s">
        <v>5102</v>
      </c>
      <c r="B358" s="49"/>
      <c r="C358" s="49"/>
      <c r="D358" s="49"/>
      <c r="E358" s="49"/>
      <c r="F358" s="49"/>
      <c r="G358" s="49"/>
      <c r="H358" s="49"/>
      <c r="I358" s="49"/>
      <c r="J358" s="49"/>
    </row>
    <row r="359" s="1" customFormat="1" ht="39.75" customHeight="1" spans="1:10">
      <c r="A359" s="2" t="s">
        <v>5085</v>
      </c>
      <c r="B359" s="2"/>
      <c r="C359" s="2"/>
      <c r="D359" s="2"/>
      <c r="E359" s="2"/>
      <c r="F359" s="2"/>
      <c r="G359" s="2"/>
      <c r="H359" s="19"/>
      <c r="I359" s="19"/>
      <c r="J359" s="19"/>
    </row>
    <row r="360" s="1" customFormat="1" ht="28.5" customHeight="1" spans="1:10">
      <c r="A360" s="20" t="s">
        <v>5042</v>
      </c>
      <c r="B360" s="20"/>
      <c r="C360" s="20"/>
      <c r="D360" s="20"/>
      <c r="E360" s="20" t="s">
        <v>5043</v>
      </c>
      <c r="F360" s="20"/>
      <c r="G360" s="20"/>
      <c r="H360" s="21" t="s">
        <v>5335</v>
      </c>
      <c r="I360" s="21"/>
      <c r="J360" s="21"/>
    </row>
    <row r="361" s="1" customFormat="1" ht="17.25" customHeight="1" spans="1:10">
      <c r="A361" s="22" t="s">
        <v>2</v>
      </c>
      <c r="B361" s="23" t="s">
        <v>5087</v>
      </c>
      <c r="C361" s="23" t="s">
        <v>5088</v>
      </c>
      <c r="D361" s="23" t="s">
        <v>5089</v>
      </c>
      <c r="E361" s="23"/>
      <c r="F361" s="23" t="s">
        <v>5090</v>
      </c>
      <c r="G361" s="23" t="s">
        <v>5091</v>
      </c>
      <c r="H361" s="23"/>
      <c r="I361" s="23" t="s">
        <v>4985</v>
      </c>
      <c r="J361" s="24"/>
    </row>
    <row r="362" s="1" customFormat="1" ht="28.5" customHeight="1" spans="1:10">
      <c r="A362" s="25"/>
      <c r="B362" s="39"/>
      <c r="C362" s="39"/>
      <c r="D362" s="39"/>
      <c r="E362" s="39"/>
      <c r="F362" s="39"/>
      <c r="G362" s="39"/>
      <c r="H362" s="39"/>
      <c r="I362" s="39" t="s">
        <v>5092</v>
      </c>
      <c r="J362" s="40" t="s">
        <v>5093</v>
      </c>
    </row>
    <row r="363" s="1" customFormat="1" ht="409.5" customHeight="1" spans="1:10">
      <c r="A363" s="25">
        <v>82</v>
      </c>
      <c r="B363" s="26" t="s">
        <v>5336</v>
      </c>
      <c r="C363" s="26" t="s">
        <v>5337</v>
      </c>
      <c r="D363" s="26" t="s">
        <v>5338</v>
      </c>
      <c r="E363" s="26"/>
      <c r="F363" s="39" t="s">
        <v>138</v>
      </c>
      <c r="G363" s="27">
        <v>1</v>
      </c>
      <c r="H363" s="27"/>
      <c r="I363" s="13"/>
      <c r="J363" s="47"/>
    </row>
    <row r="364" s="1" customFormat="1" ht="18" customHeight="1" spans="1:10">
      <c r="A364" s="15" t="s">
        <v>5101</v>
      </c>
      <c r="B364" s="16"/>
      <c r="C364" s="16"/>
      <c r="D364" s="16"/>
      <c r="E364" s="16"/>
      <c r="F364" s="16"/>
      <c r="G364" s="16"/>
      <c r="H364" s="16"/>
      <c r="I364" s="16"/>
      <c r="J364" s="48"/>
    </row>
    <row r="365" s="1" customFormat="1" ht="18" customHeight="1" spans="1:10">
      <c r="A365" s="49" t="s">
        <v>5102</v>
      </c>
      <c r="B365" s="49"/>
      <c r="C365" s="49"/>
      <c r="D365" s="49"/>
      <c r="E365" s="49"/>
      <c r="F365" s="49"/>
      <c r="G365" s="49"/>
      <c r="H365" s="49"/>
      <c r="I365" s="49"/>
      <c r="J365" s="49"/>
    </row>
    <row r="366" s="1" customFormat="1" ht="39.75" customHeight="1" spans="1:10">
      <c r="A366" s="2" t="s">
        <v>5085</v>
      </c>
      <c r="B366" s="2"/>
      <c r="C366" s="2"/>
      <c r="D366" s="2"/>
      <c r="E366" s="2"/>
      <c r="F366" s="2"/>
      <c r="G366" s="2"/>
      <c r="H366" s="19"/>
      <c r="I366" s="19"/>
      <c r="J366" s="19"/>
    </row>
    <row r="367" s="1" customFormat="1" ht="28.5" customHeight="1" spans="1:10">
      <c r="A367" s="20" t="s">
        <v>5042</v>
      </c>
      <c r="B367" s="20"/>
      <c r="C367" s="20"/>
      <c r="D367" s="20"/>
      <c r="E367" s="20" t="s">
        <v>5043</v>
      </c>
      <c r="F367" s="20"/>
      <c r="G367" s="20"/>
      <c r="H367" s="21" t="s">
        <v>5339</v>
      </c>
      <c r="I367" s="21"/>
      <c r="J367" s="21"/>
    </row>
    <row r="368" s="1" customFormat="1" ht="17.25" customHeight="1" spans="1:10">
      <c r="A368" s="22" t="s">
        <v>2</v>
      </c>
      <c r="B368" s="23" t="s">
        <v>5087</v>
      </c>
      <c r="C368" s="23" t="s">
        <v>5088</v>
      </c>
      <c r="D368" s="23" t="s">
        <v>5089</v>
      </c>
      <c r="E368" s="23"/>
      <c r="F368" s="23" t="s">
        <v>5090</v>
      </c>
      <c r="G368" s="23" t="s">
        <v>5091</v>
      </c>
      <c r="H368" s="23"/>
      <c r="I368" s="23" t="s">
        <v>4985</v>
      </c>
      <c r="J368" s="24"/>
    </row>
    <row r="369" s="1" customFormat="1" ht="28.5" customHeight="1" spans="1:10">
      <c r="A369" s="25"/>
      <c r="B369" s="39"/>
      <c r="C369" s="39"/>
      <c r="D369" s="39"/>
      <c r="E369" s="39"/>
      <c r="F369" s="39"/>
      <c r="G369" s="39"/>
      <c r="H369" s="39"/>
      <c r="I369" s="39" t="s">
        <v>5092</v>
      </c>
      <c r="J369" s="40" t="s">
        <v>5093</v>
      </c>
    </row>
    <row r="370" s="1" customFormat="1" ht="95.25" customHeight="1" spans="1:10">
      <c r="A370" s="25"/>
      <c r="B370" s="26"/>
      <c r="C370" s="26"/>
      <c r="D370" s="26" t="s">
        <v>5340</v>
      </c>
      <c r="E370" s="26"/>
      <c r="F370" s="39"/>
      <c r="G370" s="27"/>
      <c r="H370" s="27"/>
      <c r="I370" s="13"/>
      <c r="J370" s="47"/>
    </row>
    <row r="371" s="1" customFormat="1" ht="296.25" customHeight="1" spans="1:10">
      <c r="A371" s="25">
        <v>83</v>
      </c>
      <c r="B371" s="26" t="s">
        <v>5341</v>
      </c>
      <c r="C371" s="26" t="s">
        <v>5342</v>
      </c>
      <c r="D371" s="26" t="s">
        <v>5343</v>
      </c>
      <c r="E371" s="26"/>
      <c r="F371" s="39" t="s">
        <v>138</v>
      </c>
      <c r="G371" s="27">
        <v>1</v>
      </c>
      <c r="H371" s="27"/>
      <c r="I371" s="13"/>
      <c r="J371" s="47"/>
    </row>
    <row r="372" s="1" customFormat="1" ht="18" customHeight="1" spans="1:10">
      <c r="A372" s="15" t="s">
        <v>5101</v>
      </c>
      <c r="B372" s="16"/>
      <c r="C372" s="16"/>
      <c r="D372" s="16"/>
      <c r="E372" s="16"/>
      <c r="F372" s="16"/>
      <c r="G372" s="16"/>
      <c r="H372" s="16"/>
      <c r="I372" s="16"/>
      <c r="J372" s="48"/>
    </row>
    <row r="373" s="1" customFormat="1" ht="18" customHeight="1" spans="1:10">
      <c r="A373" s="49" t="s">
        <v>5102</v>
      </c>
      <c r="B373" s="49"/>
      <c r="C373" s="49"/>
      <c r="D373" s="49"/>
      <c r="E373" s="49"/>
      <c r="F373" s="49"/>
      <c r="G373" s="49"/>
      <c r="H373" s="49"/>
      <c r="I373" s="49"/>
      <c r="J373" s="49"/>
    </row>
    <row r="374" s="1" customFormat="1" ht="39.75" customHeight="1" spans="1:10">
      <c r="A374" s="2" t="s">
        <v>5085</v>
      </c>
      <c r="B374" s="2"/>
      <c r="C374" s="2"/>
      <c r="D374" s="2"/>
      <c r="E374" s="2"/>
      <c r="F374" s="2"/>
      <c r="G374" s="2"/>
      <c r="H374" s="19"/>
      <c r="I374" s="19"/>
      <c r="J374" s="19"/>
    </row>
    <row r="375" s="1" customFormat="1" ht="28.5" customHeight="1" spans="1:10">
      <c r="A375" s="20" t="s">
        <v>5042</v>
      </c>
      <c r="B375" s="20"/>
      <c r="C375" s="20"/>
      <c r="D375" s="20"/>
      <c r="E375" s="20" t="s">
        <v>5043</v>
      </c>
      <c r="F375" s="20"/>
      <c r="G375" s="20"/>
      <c r="H375" s="21" t="s">
        <v>5344</v>
      </c>
      <c r="I375" s="21"/>
      <c r="J375" s="21"/>
    </row>
    <row r="376" s="1" customFormat="1" ht="17.25" customHeight="1" spans="1:10">
      <c r="A376" s="22" t="s">
        <v>2</v>
      </c>
      <c r="B376" s="23" t="s">
        <v>5087</v>
      </c>
      <c r="C376" s="23" t="s">
        <v>5088</v>
      </c>
      <c r="D376" s="23" t="s">
        <v>5089</v>
      </c>
      <c r="E376" s="23"/>
      <c r="F376" s="23" t="s">
        <v>5090</v>
      </c>
      <c r="G376" s="23" t="s">
        <v>5091</v>
      </c>
      <c r="H376" s="23"/>
      <c r="I376" s="23" t="s">
        <v>4985</v>
      </c>
      <c r="J376" s="24"/>
    </row>
    <row r="377" s="1" customFormat="1" ht="28.5" customHeight="1" spans="1:10">
      <c r="A377" s="25"/>
      <c r="B377" s="39"/>
      <c r="C377" s="39"/>
      <c r="D377" s="39"/>
      <c r="E377" s="39"/>
      <c r="F377" s="39"/>
      <c r="G377" s="39"/>
      <c r="H377" s="39"/>
      <c r="I377" s="39" t="s">
        <v>5092</v>
      </c>
      <c r="J377" s="40" t="s">
        <v>5093</v>
      </c>
    </row>
    <row r="378" s="1" customFormat="1" ht="409.5" customHeight="1" spans="1:10">
      <c r="A378" s="25">
        <v>84</v>
      </c>
      <c r="B378" s="26" t="s">
        <v>5345</v>
      </c>
      <c r="C378" s="26" t="s">
        <v>5346</v>
      </c>
      <c r="D378" s="26" t="s">
        <v>5347</v>
      </c>
      <c r="E378" s="26"/>
      <c r="F378" s="39" t="s">
        <v>138</v>
      </c>
      <c r="G378" s="27">
        <v>1</v>
      </c>
      <c r="H378" s="27"/>
      <c r="I378" s="13"/>
      <c r="J378" s="47"/>
    </row>
    <row r="379" s="1" customFormat="1" ht="18" customHeight="1" spans="1:10">
      <c r="A379" s="15" t="s">
        <v>5101</v>
      </c>
      <c r="B379" s="16"/>
      <c r="C379" s="16"/>
      <c r="D379" s="16"/>
      <c r="E379" s="16"/>
      <c r="F379" s="16"/>
      <c r="G379" s="16"/>
      <c r="H379" s="16"/>
      <c r="I379" s="16"/>
      <c r="J379" s="48"/>
    </row>
    <row r="380" s="1" customFormat="1" ht="18" customHeight="1" spans="1:10">
      <c r="A380" s="49" t="s">
        <v>5102</v>
      </c>
      <c r="B380" s="49"/>
      <c r="C380" s="49"/>
      <c r="D380" s="49"/>
      <c r="E380" s="49"/>
      <c r="F380" s="49"/>
      <c r="G380" s="49"/>
      <c r="H380" s="49"/>
      <c r="I380" s="49"/>
      <c r="J380" s="49"/>
    </row>
    <row r="381" s="1" customFormat="1" ht="39.75" customHeight="1" spans="1:10">
      <c r="A381" s="2" t="s">
        <v>5085</v>
      </c>
      <c r="B381" s="2"/>
      <c r="C381" s="2"/>
      <c r="D381" s="2"/>
      <c r="E381" s="2"/>
      <c r="F381" s="2"/>
      <c r="G381" s="2"/>
      <c r="H381" s="19"/>
      <c r="I381" s="19"/>
      <c r="J381" s="19"/>
    </row>
    <row r="382" s="1" customFormat="1" ht="28.5" customHeight="1" spans="1:10">
      <c r="A382" s="20" t="s">
        <v>5042</v>
      </c>
      <c r="B382" s="20"/>
      <c r="C382" s="20"/>
      <c r="D382" s="20"/>
      <c r="E382" s="20" t="s">
        <v>5043</v>
      </c>
      <c r="F382" s="20"/>
      <c r="G382" s="20"/>
      <c r="H382" s="21" t="s">
        <v>5348</v>
      </c>
      <c r="I382" s="21"/>
      <c r="J382" s="21"/>
    </row>
    <row r="383" s="1" customFormat="1" ht="17.25" customHeight="1" spans="1:10">
      <c r="A383" s="22" t="s">
        <v>2</v>
      </c>
      <c r="B383" s="23" t="s">
        <v>5087</v>
      </c>
      <c r="C383" s="23" t="s">
        <v>5088</v>
      </c>
      <c r="D383" s="23" t="s">
        <v>5089</v>
      </c>
      <c r="E383" s="23"/>
      <c r="F383" s="23" t="s">
        <v>5090</v>
      </c>
      <c r="G383" s="23" t="s">
        <v>5091</v>
      </c>
      <c r="H383" s="23"/>
      <c r="I383" s="23" t="s">
        <v>4985</v>
      </c>
      <c r="J383" s="24"/>
    </row>
    <row r="384" s="1" customFormat="1" ht="28.5" customHeight="1" spans="1:10">
      <c r="A384" s="25"/>
      <c r="B384" s="39"/>
      <c r="C384" s="39"/>
      <c r="D384" s="39"/>
      <c r="E384" s="39"/>
      <c r="F384" s="39"/>
      <c r="G384" s="39"/>
      <c r="H384" s="39"/>
      <c r="I384" s="39" t="s">
        <v>5092</v>
      </c>
      <c r="J384" s="40" t="s">
        <v>5093</v>
      </c>
    </row>
    <row r="385" s="1" customFormat="1" ht="409.5" customHeight="1" spans="1:10">
      <c r="A385" s="25">
        <v>85</v>
      </c>
      <c r="B385" s="26" t="s">
        <v>5349</v>
      </c>
      <c r="C385" s="26" t="s">
        <v>5350</v>
      </c>
      <c r="D385" s="26" t="s">
        <v>5351</v>
      </c>
      <c r="E385" s="26"/>
      <c r="F385" s="39" t="s">
        <v>138</v>
      </c>
      <c r="G385" s="27">
        <v>2</v>
      </c>
      <c r="H385" s="27"/>
      <c r="I385" s="13"/>
      <c r="J385" s="47"/>
    </row>
    <row r="386" s="1" customFormat="1" ht="18" customHeight="1" spans="1:10">
      <c r="A386" s="15" t="s">
        <v>5101</v>
      </c>
      <c r="B386" s="16"/>
      <c r="C386" s="16"/>
      <c r="D386" s="16"/>
      <c r="E386" s="16"/>
      <c r="F386" s="16"/>
      <c r="G386" s="16"/>
      <c r="H386" s="16"/>
      <c r="I386" s="16"/>
      <c r="J386" s="48"/>
    </row>
    <row r="387" s="1" customFormat="1" ht="18" customHeight="1" spans="1:10">
      <c r="A387" s="49" t="s">
        <v>5102</v>
      </c>
      <c r="B387" s="49"/>
      <c r="C387" s="49"/>
      <c r="D387" s="49"/>
      <c r="E387" s="49"/>
      <c r="F387" s="49"/>
      <c r="G387" s="49"/>
      <c r="H387" s="49"/>
      <c r="I387" s="49"/>
      <c r="J387" s="49"/>
    </row>
    <row r="388" s="1" customFormat="1" ht="39.75" customHeight="1" spans="1:10">
      <c r="A388" s="2" t="s">
        <v>5085</v>
      </c>
      <c r="B388" s="2"/>
      <c r="C388" s="2"/>
      <c r="D388" s="2"/>
      <c r="E388" s="2"/>
      <c r="F388" s="2"/>
      <c r="G388" s="2"/>
      <c r="H388" s="19"/>
      <c r="I388" s="19"/>
      <c r="J388" s="19"/>
    </row>
    <row r="389" s="1" customFormat="1" ht="28.5" customHeight="1" spans="1:10">
      <c r="A389" s="20" t="s">
        <v>5042</v>
      </c>
      <c r="B389" s="20"/>
      <c r="C389" s="20"/>
      <c r="D389" s="20"/>
      <c r="E389" s="20" t="s">
        <v>5043</v>
      </c>
      <c r="F389" s="20"/>
      <c r="G389" s="20"/>
      <c r="H389" s="21" t="s">
        <v>5352</v>
      </c>
      <c r="I389" s="21"/>
      <c r="J389" s="21"/>
    </row>
    <row r="390" s="1" customFormat="1" ht="17.25" customHeight="1" spans="1:10">
      <c r="A390" s="22" t="s">
        <v>2</v>
      </c>
      <c r="B390" s="23" t="s">
        <v>5087</v>
      </c>
      <c r="C390" s="23" t="s">
        <v>5088</v>
      </c>
      <c r="D390" s="23" t="s">
        <v>5089</v>
      </c>
      <c r="E390" s="23"/>
      <c r="F390" s="23" t="s">
        <v>5090</v>
      </c>
      <c r="G390" s="23" t="s">
        <v>5091</v>
      </c>
      <c r="H390" s="23"/>
      <c r="I390" s="23" t="s">
        <v>4985</v>
      </c>
      <c r="J390" s="24"/>
    </row>
    <row r="391" s="1" customFormat="1" ht="28.5" customHeight="1" spans="1:10">
      <c r="A391" s="25"/>
      <c r="B391" s="39"/>
      <c r="C391" s="39"/>
      <c r="D391" s="39"/>
      <c r="E391" s="39"/>
      <c r="F391" s="39"/>
      <c r="G391" s="39"/>
      <c r="H391" s="39"/>
      <c r="I391" s="39" t="s">
        <v>5092</v>
      </c>
      <c r="J391" s="40" t="s">
        <v>5093</v>
      </c>
    </row>
    <row r="392" s="1" customFormat="1" ht="409.5" customHeight="1" spans="1:10">
      <c r="A392" s="25"/>
      <c r="B392" s="26"/>
      <c r="C392" s="26"/>
      <c r="D392" s="26" t="s">
        <v>5353</v>
      </c>
      <c r="E392" s="26"/>
      <c r="F392" s="39"/>
      <c r="G392" s="27"/>
      <c r="H392" s="27"/>
      <c r="I392" s="13"/>
      <c r="J392" s="47"/>
    </row>
    <row r="393" s="1" customFormat="1" ht="18" customHeight="1" spans="1:10">
      <c r="A393" s="15" t="s">
        <v>5101</v>
      </c>
      <c r="B393" s="16"/>
      <c r="C393" s="16"/>
      <c r="D393" s="16"/>
      <c r="E393" s="16"/>
      <c r="F393" s="16"/>
      <c r="G393" s="16"/>
      <c r="H393" s="16"/>
      <c r="I393" s="16"/>
      <c r="J393" s="48"/>
    </row>
    <row r="394" s="1" customFormat="1" ht="18" customHeight="1" spans="1:10">
      <c r="A394" s="49" t="s">
        <v>5102</v>
      </c>
      <c r="B394" s="49"/>
      <c r="C394" s="49"/>
      <c r="D394" s="49"/>
      <c r="E394" s="49"/>
      <c r="F394" s="49"/>
      <c r="G394" s="49"/>
      <c r="H394" s="49"/>
      <c r="I394" s="49"/>
      <c r="J394" s="49"/>
    </row>
    <row r="395" s="1" customFormat="1" ht="39.75" customHeight="1" spans="1:10">
      <c r="A395" s="2" t="s">
        <v>5085</v>
      </c>
      <c r="B395" s="2"/>
      <c r="C395" s="2"/>
      <c r="D395" s="2"/>
      <c r="E395" s="2"/>
      <c r="F395" s="2"/>
      <c r="G395" s="2"/>
      <c r="H395" s="19"/>
      <c r="I395" s="19"/>
      <c r="J395" s="19"/>
    </row>
    <row r="396" s="1" customFormat="1" ht="28.5" customHeight="1" spans="1:10">
      <c r="A396" s="20" t="s">
        <v>5042</v>
      </c>
      <c r="B396" s="20"/>
      <c r="C396" s="20"/>
      <c r="D396" s="20"/>
      <c r="E396" s="20" t="s">
        <v>5043</v>
      </c>
      <c r="F396" s="20"/>
      <c r="G396" s="20"/>
      <c r="H396" s="21" t="s">
        <v>5354</v>
      </c>
      <c r="I396" s="21"/>
      <c r="J396" s="21"/>
    </row>
    <row r="397" s="1" customFormat="1" ht="17.25" customHeight="1" spans="1:10">
      <c r="A397" s="22" t="s">
        <v>2</v>
      </c>
      <c r="B397" s="23" t="s">
        <v>5087</v>
      </c>
      <c r="C397" s="23" t="s">
        <v>5088</v>
      </c>
      <c r="D397" s="23" t="s">
        <v>5089</v>
      </c>
      <c r="E397" s="23"/>
      <c r="F397" s="23" t="s">
        <v>5090</v>
      </c>
      <c r="G397" s="23" t="s">
        <v>5091</v>
      </c>
      <c r="H397" s="23"/>
      <c r="I397" s="23" t="s">
        <v>4985</v>
      </c>
      <c r="J397" s="24"/>
    </row>
    <row r="398" s="1" customFormat="1" ht="28.5" customHeight="1" spans="1:10">
      <c r="A398" s="25"/>
      <c r="B398" s="39"/>
      <c r="C398" s="39"/>
      <c r="D398" s="39"/>
      <c r="E398" s="39"/>
      <c r="F398" s="39"/>
      <c r="G398" s="39"/>
      <c r="H398" s="39"/>
      <c r="I398" s="39" t="s">
        <v>5092</v>
      </c>
      <c r="J398" s="40" t="s">
        <v>5093</v>
      </c>
    </row>
    <row r="399" s="1" customFormat="1" ht="409.5" customHeight="1" spans="1:10">
      <c r="A399" s="25">
        <v>86</v>
      </c>
      <c r="B399" s="26" t="s">
        <v>5355</v>
      </c>
      <c r="C399" s="26" t="s">
        <v>5356</v>
      </c>
      <c r="D399" s="26" t="s">
        <v>5357</v>
      </c>
      <c r="E399" s="26"/>
      <c r="F399" s="39" t="s">
        <v>75</v>
      </c>
      <c r="G399" s="27">
        <v>4</v>
      </c>
      <c r="H399" s="27"/>
      <c r="I399" s="13"/>
      <c r="J399" s="47"/>
    </row>
    <row r="400" s="1" customFormat="1" ht="18" customHeight="1" spans="1:10">
      <c r="A400" s="15" t="s">
        <v>5101</v>
      </c>
      <c r="B400" s="16"/>
      <c r="C400" s="16"/>
      <c r="D400" s="16"/>
      <c r="E400" s="16"/>
      <c r="F400" s="16"/>
      <c r="G400" s="16"/>
      <c r="H400" s="16"/>
      <c r="I400" s="16"/>
      <c r="J400" s="48"/>
    </row>
    <row r="401" s="1" customFormat="1" ht="18" customHeight="1" spans="1:10">
      <c r="A401" s="49" t="s">
        <v>5102</v>
      </c>
      <c r="B401" s="49"/>
      <c r="C401" s="49"/>
      <c r="D401" s="49"/>
      <c r="E401" s="49"/>
      <c r="F401" s="49"/>
      <c r="G401" s="49"/>
      <c r="H401" s="49"/>
      <c r="I401" s="49"/>
      <c r="J401" s="49"/>
    </row>
    <row r="402" s="1" customFormat="1" ht="39.75" customHeight="1" spans="1:10">
      <c r="A402" s="2" t="s">
        <v>5085</v>
      </c>
      <c r="B402" s="2"/>
      <c r="C402" s="2"/>
      <c r="D402" s="2"/>
      <c r="E402" s="2"/>
      <c r="F402" s="2"/>
      <c r="G402" s="2"/>
      <c r="H402" s="19"/>
      <c r="I402" s="19"/>
      <c r="J402" s="19"/>
    </row>
    <row r="403" s="1" customFormat="1" ht="28.5" customHeight="1" spans="1:10">
      <c r="A403" s="20" t="s">
        <v>5042</v>
      </c>
      <c r="B403" s="20"/>
      <c r="C403" s="20"/>
      <c r="D403" s="20"/>
      <c r="E403" s="20" t="s">
        <v>5043</v>
      </c>
      <c r="F403" s="20"/>
      <c r="G403" s="20"/>
      <c r="H403" s="21" t="s">
        <v>5358</v>
      </c>
      <c r="I403" s="21"/>
      <c r="J403" s="21"/>
    </row>
    <row r="404" s="1" customFormat="1" ht="17.25" customHeight="1" spans="1:10">
      <c r="A404" s="22" t="s">
        <v>2</v>
      </c>
      <c r="B404" s="23" t="s">
        <v>5087</v>
      </c>
      <c r="C404" s="23" t="s">
        <v>5088</v>
      </c>
      <c r="D404" s="23" t="s">
        <v>5089</v>
      </c>
      <c r="E404" s="23"/>
      <c r="F404" s="23" t="s">
        <v>5090</v>
      </c>
      <c r="G404" s="23" t="s">
        <v>5091</v>
      </c>
      <c r="H404" s="23"/>
      <c r="I404" s="23" t="s">
        <v>4985</v>
      </c>
      <c r="J404" s="24"/>
    </row>
    <row r="405" s="1" customFormat="1" ht="28.5" customHeight="1" spans="1:10">
      <c r="A405" s="25"/>
      <c r="B405" s="39"/>
      <c r="C405" s="39"/>
      <c r="D405" s="39"/>
      <c r="E405" s="39"/>
      <c r="F405" s="39"/>
      <c r="G405" s="39"/>
      <c r="H405" s="39"/>
      <c r="I405" s="39" t="s">
        <v>5092</v>
      </c>
      <c r="J405" s="40" t="s">
        <v>5093</v>
      </c>
    </row>
    <row r="406" s="1" customFormat="1" ht="248.25" customHeight="1" spans="1:10">
      <c r="A406" s="25"/>
      <c r="B406" s="26"/>
      <c r="C406" s="26"/>
      <c r="D406" s="26" t="s">
        <v>5359</v>
      </c>
      <c r="E406" s="26"/>
      <c r="F406" s="39"/>
      <c r="G406" s="27"/>
      <c r="H406" s="27"/>
      <c r="I406" s="13"/>
      <c r="J406" s="47"/>
    </row>
    <row r="407" s="1" customFormat="1" ht="117.75" customHeight="1" spans="1:10">
      <c r="A407" s="25">
        <v>87</v>
      </c>
      <c r="B407" s="26" t="s">
        <v>5360</v>
      </c>
      <c r="C407" s="26" t="s">
        <v>5361</v>
      </c>
      <c r="D407" s="26" t="s">
        <v>5362</v>
      </c>
      <c r="E407" s="26"/>
      <c r="F407" s="39" t="s">
        <v>138</v>
      </c>
      <c r="G407" s="27">
        <v>2</v>
      </c>
      <c r="H407" s="27"/>
      <c r="I407" s="13"/>
      <c r="J407" s="47"/>
    </row>
    <row r="408" s="1" customFormat="1" ht="18" customHeight="1" spans="1:10">
      <c r="A408" s="15" t="s">
        <v>5101</v>
      </c>
      <c r="B408" s="16"/>
      <c r="C408" s="16"/>
      <c r="D408" s="16"/>
      <c r="E408" s="16"/>
      <c r="F408" s="16"/>
      <c r="G408" s="16"/>
      <c r="H408" s="16"/>
      <c r="I408" s="16"/>
      <c r="J408" s="48"/>
    </row>
    <row r="409" s="1" customFormat="1" ht="18" customHeight="1" spans="1:10">
      <c r="A409" s="49" t="s">
        <v>5102</v>
      </c>
      <c r="B409" s="49"/>
      <c r="C409" s="49"/>
      <c r="D409" s="49"/>
      <c r="E409" s="49"/>
      <c r="F409" s="49"/>
      <c r="G409" s="49"/>
      <c r="H409" s="49"/>
      <c r="I409" s="49"/>
      <c r="J409" s="49"/>
    </row>
    <row r="410" s="1" customFormat="1" ht="39.75" customHeight="1" spans="1:10">
      <c r="A410" s="2" t="s">
        <v>5085</v>
      </c>
      <c r="B410" s="2"/>
      <c r="C410" s="2"/>
      <c r="D410" s="2"/>
      <c r="E410" s="2"/>
      <c r="F410" s="2"/>
      <c r="G410" s="2"/>
      <c r="H410" s="19"/>
      <c r="I410" s="19"/>
      <c r="J410" s="19"/>
    </row>
    <row r="411" s="1" customFormat="1" ht="28.5" customHeight="1" spans="1:10">
      <c r="A411" s="20" t="s">
        <v>5042</v>
      </c>
      <c r="B411" s="20"/>
      <c r="C411" s="20"/>
      <c r="D411" s="20"/>
      <c r="E411" s="20" t="s">
        <v>5043</v>
      </c>
      <c r="F411" s="20"/>
      <c r="G411" s="20"/>
      <c r="H411" s="21" t="s">
        <v>5363</v>
      </c>
      <c r="I411" s="21"/>
      <c r="J411" s="21"/>
    </row>
    <row r="412" s="1" customFormat="1" ht="17.25" customHeight="1" spans="1:10">
      <c r="A412" s="22" t="s">
        <v>2</v>
      </c>
      <c r="B412" s="23" t="s">
        <v>5087</v>
      </c>
      <c r="C412" s="23" t="s">
        <v>5088</v>
      </c>
      <c r="D412" s="23" t="s">
        <v>5089</v>
      </c>
      <c r="E412" s="23"/>
      <c r="F412" s="23" t="s">
        <v>5090</v>
      </c>
      <c r="G412" s="23" t="s">
        <v>5091</v>
      </c>
      <c r="H412" s="23"/>
      <c r="I412" s="23" t="s">
        <v>4985</v>
      </c>
      <c r="J412" s="24"/>
    </row>
    <row r="413" s="1" customFormat="1" ht="28.5" customHeight="1" spans="1:10">
      <c r="A413" s="25"/>
      <c r="B413" s="39"/>
      <c r="C413" s="39"/>
      <c r="D413" s="39"/>
      <c r="E413" s="39"/>
      <c r="F413" s="39"/>
      <c r="G413" s="39"/>
      <c r="H413" s="39"/>
      <c r="I413" s="39" t="s">
        <v>5092</v>
      </c>
      <c r="J413" s="40" t="s">
        <v>5093</v>
      </c>
    </row>
    <row r="414" s="1" customFormat="1" ht="409.5" customHeight="1" spans="1:10">
      <c r="A414" s="25">
        <v>88</v>
      </c>
      <c r="B414" s="26" t="s">
        <v>5364</v>
      </c>
      <c r="C414" s="26" t="s">
        <v>5365</v>
      </c>
      <c r="D414" s="26" t="s">
        <v>5366</v>
      </c>
      <c r="E414" s="26"/>
      <c r="F414" s="39" t="s">
        <v>138</v>
      </c>
      <c r="G414" s="27">
        <v>2</v>
      </c>
      <c r="H414" s="27"/>
      <c r="I414" s="13"/>
      <c r="J414" s="47"/>
    </row>
    <row r="415" s="1" customFormat="1" ht="18" customHeight="1" spans="1:10">
      <c r="A415" s="15" t="s">
        <v>5101</v>
      </c>
      <c r="B415" s="16"/>
      <c r="C415" s="16"/>
      <c r="D415" s="16"/>
      <c r="E415" s="16"/>
      <c r="F415" s="16"/>
      <c r="G415" s="16"/>
      <c r="H415" s="16"/>
      <c r="I415" s="16"/>
      <c r="J415" s="48"/>
    </row>
    <row r="416" s="1" customFormat="1" ht="18" customHeight="1" spans="1:10">
      <c r="A416" s="49" t="s">
        <v>5102</v>
      </c>
      <c r="B416" s="49"/>
      <c r="C416" s="49"/>
      <c r="D416" s="49"/>
      <c r="E416" s="49"/>
      <c r="F416" s="49"/>
      <c r="G416" s="49"/>
      <c r="H416" s="49"/>
      <c r="I416" s="49"/>
      <c r="J416" s="49"/>
    </row>
    <row r="417" s="1" customFormat="1" ht="39.75" customHeight="1" spans="1:10">
      <c r="A417" s="2" t="s">
        <v>5085</v>
      </c>
      <c r="B417" s="2"/>
      <c r="C417" s="2"/>
      <c r="D417" s="2"/>
      <c r="E417" s="2"/>
      <c r="F417" s="2"/>
      <c r="G417" s="2"/>
      <c r="H417" s="19"/>
      <c r="I417" s="19"/>
      <c r="J417" s="19"/>
    </row>
    <row r="418" s="1" customFormat="1" ht="28.5" customHeight="1" spans="1:10">
      <c r="A418" s="20" t="s">
        <v>5042</v>
      </c>
      <c r="B418" s="20"/>
      <c r="C418" s="20"/>
      <c r="D418" s="20"/>
      <c r="E418" s="20" t="s">
        <v>5043</v>
      </c>
      <c r="F418" s="20"/>
      <c r="G418" s="20"/>
      <c r="H418" s="21" t="s">
        <v>5367</v>
      </c>
      <c r="I418" s="21"/>
      <c r="J418" s="21"/>
    </row>
    <row r="419" s="1" customFormat="1" ht="17.25" customHeight="1" spans="1:10">
      <c r="A419" s="22" t="s">
        <v>2</v>
      </c>
      <c r="B419" s="23" t="s">
        <v>5087</v>
      </c>
      <c r="C419" s="23" t="s">
        <v>5088</v>
      </c>
      <c r="D419" s="23" t="s">
        <v>5089</v>
      </c>
      <c r="E419" s="23"/>
      <c r="F419" s="23" t="s">
        <v>5090</v>
      </c>
      <c r="G419" s="23" t="s">
        <v>5091</v>
      </c>
      <c r="H419" s="23"/>
      <c r="I419" s="23" t="s">
        <v>4985</v>
      </c>
      <c r="J419" s="24"/>
    </row>
    <row r="420" s="1" customFormat="1" ht="28.5" customHeight="1" spans="1:10">
      <c r="A420" s="25"/>
      <c r="B420" s="39"/>
      <c r="C420" s="39"/>
      <c r="D420" s="39"/>
      <c r="E420" s="39"/>
      <c r="F420" s="39"/>
      <c r="G420" s="39"/>
      <c r="H420" s="39"/>
      <c r="I420" s="39" t="s">
        <v>5092</v>
      </c>
      <c r="J420" s="40" t="s">
        <v>5093</v>
      </c>
    </row>
    <row r="421" s="1" customFormat="1" ht="18" customHeight="1" spans="1:10">
      <c r="A421" s="9" t="s">
        <v>5101</v>
      </c>
      <c r="B421" s="10"/>
      <c r="C421" s="10"/>
      <c r="D421" s="10"/>
      <c r="E421" s="10"/>
      <c r="F421" s="10"/>
      <c r="G421" s="10"/>
      <c r="H421" s="10"/>
      <c r="I421" s="10"/>
      <c r="J421" s="47"/>
    </row>
    <row r="422" s="1" customFormat="1" ht="409.5" customHeight="1" spans="1:10">
      <c r="A422" s="25"/>
      <c r="B422" s="26"/>
      <c r="C422" s="26"/>
      <c r="D422" s="26" t="s">
        <v>5368</v>
      </c>
      <c r="E422" s="26"/>
      <c r="F422" s="39"/>
      <c r="G422" s="27"/>
      <c r="H422" s="27"/>
      <c r="I422" s="13"/>
      <c r="J422" s="47"/>
    </row>
    <row r="423" s="1" customFormat="1" ht="18" customHeight="1" spans="1:10">
      <c r="A423" s="15" t="s">
        <v>5101</v>
      </c>
      <c r="B423" s="16"/>
      <c r="C423" s="16"/>
      <c r="D423" s="16"/>
      <c r="E423" s="16"/>
      <c r="F423" s="16"/>
      <c r="G423" s="16"/>
      <c r="H423" s="16"/>
      <c r="I423" s="16"/>
      <c r="J423" s="48"/>
    </row>
    <row r="424" s="1" customFormat="1" ht="18" customHeight="1" spans="1:10">
      <c r="A424" s="49" t="s">
        <v>5102</v>
      </c>
      <c r="B424" s="49"/>
      <c r="C424" s="49"/>
      <c r="D424" s="49"/>
      <c r="E424" s="49"/>
      <c r="F424" s="49"/>
      <c r="G424" s="49"/>
      <c r="H424" s="49"/>
      <c r="I424" s="49"/>
      <c r="J424" s="49"/>
    </row>
    <row r="425" s="1" customFormat="1" ht="39.75" customHeight="1" spans="1:10">
      <c r="A425" s="2" t="s">
        <v>5085</v>
      </c>
      <c r="B425" s="2"/>
      <c r="C425" s="2"/>
      <c r="D425" s="2"/>
      <c r="E425" s="2"/>
      <c r="F425" s="2"/>
      <c r="G425" s="2"/>
      <c r="H425" s="19"/>
      <c r="I425" s="19"/>
      <c r="J425" s="19"/>
    </row>
    <row r="426" s="1" customFormat="1" ht="28.5" customHeight="1" spans="1:10">
      <c r="A426" s="20" t="s">
        <v>5042</v>
      </c>
      <c r="B426" s="20"/>
      <c r="C426" s="20"/>
      <c r="D426" s="20"/>
      <c r="E426" s="20" t="s">
        <v>5043</v>
      </c>
      <c r="F426" s="20"/>
      <c r="G426" s="20"/>
      <c r="H426" s="21" t="s">
        <v>5369</v>
      </c>
      <c r="I426" s="21"/>
      <c r="J426" s="21"/>
    </row>
    <row r="427" s="1" customFormat="1" ht="17.25" customHeight="1" spans="1:10">
      <c r="A427" s="22" t="s">
        <v>2</v>
      </c>
      <c r="B427" s="23" t="s">
        <v>5087</v>
      </c>
      <c r="C427" s="23" t="s">
        <v>5088</v>
      </c>
      <c r="D427" s="23" t="s">
        <v>5089</v>
      </c>
      <c r="E427" s="23"/>
      <c r="F427" s="23" t="s">
        <v>5090</v>
      </c>
      <c r="G427" s="23" t="s">
        <v>5091</v>
      </c>
      <c r="H427" s="23"/>
      <c r="I427" s="23" t="s">
        <v>4985</v>
      </c>
      <c r="J427" s="24"/>
    </row>
    <row r="428" s="1" customFormat="1" ht="28.5" customHeight="1" spans="1:10">
      <c r="A428" s="25"/>
      <c r="B428" s="39"/>
      <c r="C428" s="39"/>
      <c r="D428" s="39"/>
      <c r="E428" s="39"/>
      <c r="F428" s="39"/>
      <c r="G428" s="39"/>
      <c r="H428" s="39"/>
      <c r="I428" s="39" t="s">
        <v>5092</v>
      </c>
      <c r="J428" s="40" t="s">
        <v>5093</v>
      </c>
    </row>
    <row r="429" s="1" customFormat="1" ht="82.5" customHeight="1" spans="1:10">
      <c r="A429" s="25"/>
      <c r="B429" s="26"/>
      <c r="C429" s="26"/>
      <c r="D429" s="26" t="s">
        <v>5370</v>
      </c>
      <c r="E429" s="26"/>
      <c r="F429" s="39"/>
      <c r="G429" s="27"/>
      <c r="H429" s="27"/>
      <c r="I429" s="13"/>
      <c r="J429" s="47"/>
    </row>
    <row r="430" s="1" customFormat="1" ht="18" customHeight="1" spans="1:10">
      <c r="A430" s="15" t="s">
        <v>5101</v>
      </c>
      <c r="B430" s="16"/>
      <c r="C430" s="16"/>
      <c r="D430" s="16"/>
      <c r="E430" s="16"/>
      <c r="F430" s="16"/>
      <c r="G430" s="16"/>
      <c r="H430" s="16"/>
      <c r="I430" s="16"/>
      <c r="J430" s="48"/>
    </row>
    <row r="431" s="1" customFormat="1" ht="18" customHeight="1" spans="1:10">
      <c r="A431" s="49" t="s">
        <v>5102</v>
      </c>
      <c r="B431" s="49"/>
      <c r="C431" s="49"/>
      <c r="D431" s="49"/>
      <c r="E431" s="49"/>
      <c r="F431" s="49"/>
      <c r="G431" s="49"/>
      <c r="H431" s="49"/>
      <c r="I431" s="49"/>
      <c r="J431" s="49"/>
    </row>
    <row r="432" s="1" customFormat="1" ht="39.75" customHeight="1" spans="1:10">
      <c r="A432" s="2" t="s">
        <v>5085</v>
      </c>
      <c r="B432" s="2"/>
      <c r="C432" s="2"/>
      <c r="D432" s="2"/>
      <c r="E432" s="2"/>
      <c r="F432" s="2"/>
      <c r="G432" s="2"/>
      <c r="H432" s="19"/>
      <c r="I432" s="19"/>
      <c r="J432" s="19"/>
    </row>
    <row r="433" s="1" customFormat="1" ht="28.5" customHeight="1" spans="1:10">
      <c r="A433" s="20" t="s">
        <v>5042</v>
      </c>
      <c r="B433" s="20"/>
      <c r="C433" s="20"/>
      <c r="D433" s="20"/>
      <c r="E433" s="20" t="s">
        <v>5043</v>
      </c>
      <c r="F433" s="20"/>
      <c r="G433" s="20"/>
      <c r="H433" s="21" t="s">
        <v>5371</v>
      </c>
      <c r="I433" s="21"/>
      <c r="J433" s="21"/>
    </row>
    <row r="434" s="1" customFormat="1" ht="17.25" customHeight="1" spans="1:10">
      <c r="A434" s="22" t="s">
        <v>2</v>
      </c>
      <c r="B434" s="23" t="s">
        <v>5087</v>
      </c>
      <c r="C434" s="23" t="s">
        <v>5088</v>
      </c>
      <c r="D434" s="23" t="s">
        <v>5089</v>
      </c>
      <c r="E434" s="23"/>
      <c r="F434" s="23" t="s">
        <v>5090</v>
      </c>
      <c r="G434" s="23" t="s">
        <v>5091</v>
      </c>
      <c r="H434" s="23"/>
      <c r="I434" s="23" t="s">
        <v>4985</v>
      </c>
      <c r="J434" s="24"/>
    </row>
    <row r="435" s="1" customFormat="1" ht="28.5" customHeight="1" spans="1:10">
      <c r="A435" s="25"/>
      <c r="B435" s="39"/>
      <c r="C435" s="39"/>
      <c r="D435" s="39"/>
      <c r="E435" s="39"/>
      <c r="F435" s="39"/>
      <c r="G435" s="39"/>
      <c r="H435" s="39"/>
      <c r="I435" s="39" t="s">
        <v>5092</v>
      </c>
      <c r="J435" s="40" t="s">
        <v>5093</v>
      </c>
    </row>
    <row r="436" s="1" customFormat="1" ht="409.5" customHeight="1" spans="1:10">
      <c r="A436" s="25">
        <v>89</v>
      </c>
      <c r="B436" s="26" t="s">
        <v>5372</v>
      </c>
      <c r="C436" s="26" t="s">
        <v>5373</v>
      </c>
      <c r="D436" s="26" t="s">
        <v>5374</v>
      </c>
      <c r="E436" s="26"/>
      <c r="F436" s="39" t="s">
        <v>138</v>
      </c>
      <c r="G436" s="27">
        <v>2</v>
      </c>
      <c r="H436" s="27"/>
      <c r="I436" s="13"/>
      <c r="J436" s="47"/>
    </row>
    <row r="437" s="1" customFormat="1" ht="18" customHeight="1" spans="1:10">
      <c r="A437" s="15" t="s">
        <v>5101</v>
      </c>
      <c r="B437" s="16"/>
      <c r="C437" s="16"/>
      <c r="D437" s="16"/>
      <c r="E437" s="16"/>
      <c r="F437" s="16"/>
      <c r="G437" s="16"/>
      <c r="H437" s="16"/>
      <c r="I437" s="16"/>
      <c r="J437" s="48"/>
    </row>
    <row r="438" s="1" customFormat="1" ht="18" customHeight="1" spans="1:10">
      <c r="A438" s="49" t="s">
        <v>5102</v>
      </c>
      <c r="B438" s="49"/>
      <c r="C438" s="49"/>
      <c r="D438" s="49"/>
      <c r="E438" s="49"/>
      <c r="F438" s="49"/>
      <c r="G438" s="49"/>
      <c r="H438" s="49"/>
      <c r="I438" s="49"/>
      <c r="J438" s="49"/>
    </row>
    <row r="439" s="1" customFormat="1" ht="39.75" customHeight="1" spans="1:10">
      <c r="A439" s="2" t="s">
        <v>5085</v>
      </c>
      <c r="B439" s="2"/>
      <c r="C439" s="2"/>
      <c r="D439" s="2"/>
      <c r="E439" s="2"/>
      <c r="F439" s="2"/>
      <c r="G439" s="2"/>
      <c r="H439" s="19"/>
      <c r="I439" s="19"/>
      <c r="J439" s="19"/>
    </row>
    <row r="440" s="1" customFormat="1" ht="28.5" customHeight="1" spans="1:10">
      <c r="A440" s="20" t="s">
        <v>5042</v>
      </c>
      <c r="B440" s="20"/>
      <c r="C440" s="20"/>
      <c r="D440" s="20"/>
      <c r="E440" s="20" t="s">
        <v>5043</v>
      </c>
      <c r="F440" s="20"/>
      <c r="G440" s="20"/>
      <c r="H440" s="21" t="s">
        <v>5375</v>
      </c>
      <c r="I440" s="21"/>
      <c r="J440" s="21"/>
    </row>
    <row r="441" s="1" customFormat="1" ht="17.25" customHeight="1" spans="1:10">
      <c r="A441" s="22" t="s">
        <v>2</v>
      </c>
      <c r="B441" s="23" t="s">
        <v>5087</v>
      </c>
      <c r="C441" s="23" t="s">
        <v>5088</v>
      </c>
      <c r="D441" s="23" t="s">
        <v>5089</v>
      </c>
      <c r="E441" s="23"/>
      <c r="F441" s="23" t="s">
        <v>5090</v>
      </c>
      <c r="G441" s="23" t="s">
        <v>5091</v>
      </c>
      <c r="H441" s="23"/>
      <c r="I441" s="23" t="s">
        <v>4985</v>
      </c>
      <c r="J441" s="24"/>
    </row>
    <row r="442" s="1" customFormat="1" ht="28.5" customHeight="1" spans="1:10">
      <c r="A442" s="25"/>
      <c r="B442" s="39"/>
      <c r="C442" s="39"/>
      <c r="D442" s="39"/>
      <c r="E442" s="39"/>
      <c r="F442" s="39"/>
      <c r="G442" s="39"/>
      <c r="H442" s="39"/>
      <c r="I442" s="39" t="s">
        <v>5092</v>
      </c>
      <c r="J442" s="40" t="s">
        <v>5093</v>
      </c>
    </row>
    <row r="443" s="1" customFormat="1" ht="360" customHeight="1" spans="1:10">
      <c r="A443" s="25">
        <v>90</v>
      </c>
      <c r="B443" s="26" t="s">
        <v>5376</v>
      </c>
      <c r="C443" s="26" t="s">
        <v>5377</v>
      </c>
      <c r="D443" s="26" t="s">
        <v>5378</v>
      </c>
      <c r="E443" s="26"/>
      <c r="F443" s="39" t="s">
        <v>138</v>
      </c>
      <c r="G443" s="27">
        <v>6</v>
      </c>
      <c r="H443" s="27"/>
      <c r="I443" s="13"/>
      <c r="J443" s="47"/>
    </row>
    <row r="444" s="1" customFormat="1" ht="18" customHeight="1" spans="1:10">
      <c r="A444" s="15" t="s">
        <v>5101</v>
      </c>
      <c r="B444" s="16"/>
      <c r="C444" s="16"/>
      <c r="D444" s="16"/>
      <c r="E444" s="16"/>
      <c r="F444" s="16"/>
      <c r="G444" s="16"/>
      <c r="H444" s="16"/>
      <c r="I444" s="16"/>
      <c r="J444" s="48"/>
    </row>
    <row r="445" s="1" customFormat="1" ht="18" customHeight="1" spans="1:10">
      <c r="A445" s="49" t="s">
        <v>5102</v>
      </c>
      <c r="B445" s="49"/>
      <c r="C445" s="49"/>
      <c r="D445" s="49"/>
      <c r="E445" s="49"/>
      <c r="F445" s="49"/>
      <c r="G445" s="49"/>
      <c r="H445" s="49"/>
      <c r="I445" s="49"/>
      <c r="J445" s="49"/>
    </row>
    <row r="446" s="1" customFormat="1" ht="39.75" customHeight="1" spans="1:10">
      <c r="A446" s="2" t="s">
        <v>5085</v>
      </c>
      <c r="B446" s="2"/>
      <c r="C446" s="2"/>
      <c r="D446" s="2"/>
      <c r="E446" s="2"/>
      <c r="F446" s="2"/>
      <c r="G446" s="2"/>
      <c r="H446" s="19"/>
      <c r="I446" s="19"/>
      <c r="J446" s="19"/>
    </row>
    <row r="447" s="1" customFormat="1" ht="28.5" customHeight="1" spans="1:10">
      <c r="A447" s="20" t="s">
        <v>5042</v>
      </c>
      <c r="B447" s="20"/>
      <c r="C447" s="20"/>
      <c r="D447" s="20"/>
      <c r="E447" s="20" t="s">
        <v>5043</v>
      </c>
      <c r="F447" s="20"/>
      <c r="G447" s="20"/>
      <c r="H447" s="21" t="s">
        <v>5379</v>
      </c>
      <c r="I447" s="21"/>
      <c r="J447" s="21"/>
    </row>
    <row r="448" s="1" customFormat="1" ht="17.25" customHeight="1" spans="1:10">
      <c r="A448" s="22" t="s">
        <v>2</v>
      </c>
      <c r="B448" s="23" t="s">
        <v>5087</v>
      </c>
      <c r="C448" s="23" t="s">
        <v>5088</v>
      </c>
      <c r="D448" s="23" t="s">
        <v>5089</v>
      </c>
      <c r="E448" s="23"/>
      <c r="F448" s="23" t="s">
        <v>5090</v>
      </c>
      <c r="G448" s="23" t="s">
        <v>5091</v>
      </c>
      <c r="H448" s="23"/>
      <c r="I448" s="23" t="s">
        <v>4985</v>
      </c>
      <c r="J448" s="24"/>
    </row>
    <row r="449" s="1" customFormat="1" ht="28.5" customHeight="1" spans="1:10">
      <c r="A449" s="25"/>
      <c r="B449" s="39"/>
      <c r="C449" s="39"/>
      <c r="D449" s="39"/>
      <c r="E449" s="39"/>
      <c r="F449" s="39"/>
      <c r="G449" s="39"/>
      <c r="H449" s="39"/>
      <c r="I449" s="39" t="s">
        <v>5092</v>
      </c>
      <c r="J449" s="40" t="s">
        <v>5093</v>
      </c>
    </row>
    <row r="450" s="1" customFormat="1" ht="309" customHeight="1" spans="1:10">
      <c r="A450" s="25">
        <v>91</v>
      </c>
      <c r="B450" s="26" t="s">
        <v>5380</v>
      </c>
      <c r="C450" s="26" t="s">
        <v>5381</v>
      </c>
      <c r="D450" s="26" t="s">
        <v>5382</v>
      </c>
      <c r="E450" s="26"/>
      <c r="F450" s="39" t="s">
        <v>138</v>
      </c>
      <c r="G450" s="27">
        <v>1</v>
      </c>
      <c r="H450" s="27"/>
      <c r="I450" s="13"/>
      <c r="J450" s="47"/>
    </row>
    <row r="451" s="1" customFormat="1" ht="207" customHeight="1" spans="1:10">
      <c r="A451" s="25">
        <v>92</v>
      </c>
      <c r="B451" s="26" t="s">
        <v>5383</v>
      </c>
      <c r="C451" s="26" t="s">
        <v>5384</v>
      </c>
      <c r="D451" s="26" t="s">
        <v>5385</v>
      </c>
      <c r="E451" s="26"/>
      <c r="F451" s="39" t="s">
        <v>138</v>
      </c>
      <c r="G451" s="27">
        <v>6</v>
      </c>
      <c r="H451" s="27"/>
      <c r="I451" s="13"/>
      <c r="J451" s="47"/>
    </row>
    <row r="452" s="1" customFormat="1" ht="18" customHeight="1" spans="1:10">
      <c r="A452" s="15" t="s">
        <v>5101</v>
      </c>
      <c r="B452" s="16"/>
      <c r="C452" s="16"/>
      <c r="D452" s="16"/>
      <c r="E452" s="16"/>
      <c r="F452" s="16"/>
      <c r="G452" s="16"/>
      <c r="H452" s="16"/>
      <c r="I452" s="16"/>
      <c r="J452" s="48"/>
    </row>
    <row r="453" s="1" customFormat="1" ht="18" customHeight="1" spans="1:10">
      <c r="A453" s="49" t="s">
        <v>5102</v>
      </c>
      <c r="B453" s="49"/>
      <c r="C453" s="49"/>
      <c r="D453" s="49"/>
      <c r="E453" s="49"/>
      <c r="F453" s="49"/>
      <c r="G453" s="49"/>
      <c r="H453" s="49"/>
      <c r="I453" s="49"/>
      <c r="J453" s="49"/>
    </row>
    <row r="454" s="1" customFormat="1" ht="39.75" customHeight="1" spans="1:10">
      <c r="A454" s="2" t="s">
        <v>5085</v>
      </c>
      <c r="B454" s="2"/>
      <c r="C454" s="2"/>
      <c r="D454" s="2"/>
      <c r="E454" s="2"/>
      <c r="F454" s="2"/>
      <c r="G454" s="2"/>
      <c r="H454" s="19"/>
      <c r="I454" s="19"/>
      <c r="J454" s="19"/>
    </row>
    <row r="455" s="1" customFormat="1" ht="28.5" customHeight="1" spans="1:10">
      <c r="A455" s="20" t="s">
        <v>5042</v>
      </c>
      <c r="B455" s="20"/>
      <c r="C455" s="20"/>
      <c r="D455" s="20"/>
      <c r="E455" s="20" t="s">
        <v>5043</v>
      </c>
      <c r="F455" s="20"/>
      <c r="G455" s="20"/>
      <c r="H455" s="21" t="s">
        <v>5386</v>
      </c>
      <c r="I455" s="21"/>
      <c r="J455" s="21"/>
    </row>
    <row r="456" s="1" customFormat="1" ht="17.25" customHeight="1" spans="1:10">
      <c r="A456" s="22" t="s">
        <v>2</v>
      </c>
      <c r="B456" s="23" t="s">
        <v>5087</v>
      </c>
      <c r="C456" s="23" t="s">
        <v>5088</v>
      </c>
      <c r="D456" s="23" t="s">
        <v>5089</v>
      </c>
      <c r="E456" s="23"/>
      <c r="F456" s="23" t="s">
        <v>5090</v>
      </c>
      <c r="G456" s="23" t="s">
        <v>5091</v>
      </c>
      <c r="H456" s="23"/>
      <c r="I456" s="23" t="s">
        <v>4985</v>
      </c>
      <c r="J456" s="24"/>
    </row>
    <row r="457" s="1" customFormat="1" ht="28.5" customHeight="1" spans="1:10">
      <c r="A457" s="25"/>
      <c r="B457" s="39"/>
      <c r="C457" s="39"/>
      <c r="D457" s="39"/>
      <c r="E457" s="39"/>
      <c r="F457" s="39"/>
      <c r="G457" s="39"/>
      <c r="H457" s="39"/>
      <c r="I457" s="39" t="s">
        <v>5092</v>
      </c>
      <c r="J457" s="40" t="s">
        <v>5093</v>
      </c>
    </row>
    <row r="458" s="1" customFormat="1" ht="409.5" customHeight="1" spans="1:10">
      <c r="A458" s="25">
        <v>93</v>
      </c>
      <c r="B458" s="26" t="s">
        <v>5387</v>
      </c>
      <c r="C458" s="26" t="s">
        <v>5388</v>
      </c>
      <c r="D458" s="26" t="s">
        <v>5389</v>
      </c>
      <c r="E458" s="26"/>
      <c r="F458" s="39" t="s">
        <v>75</v>
      </c>
      <c r="G458" s="27">
        <v>2</v>
      </c>
      <c r="H458" s="27"/>
      <c r="I458" s="13"/>
      <c r="J458" s="47"/>
    </row>
    <row r="459" s="1" customFormat="1" ht="18" customHeight="1" spans="1:10">
      <c r="A459" s="15" t="s">
        <v>5101</v>
      </c>
      <c r="B459" s="16"/>
      <c r="C459" s="16"/>
      <c r="D459" s="16"/>
      <c r="E459" s="16"/>
      <c r="F459" s="16"/>
      <c r="G459" s="16"/>
      <c r="H459" s="16"/>
      <c r="I459" s="16"/>
      <c r="J459" s="48"/>
    </row>
    <row r="460" s="1" customFormat="1" ht="18" customHeight="1" spans="1:10">
      <c r="A460" s="49" t="s">
        <v>5102</v>
      </c>
      <c r="B460" s="49"/>
      <c r="C460" s="49"/>
      <c r="D460" s="49"/>
      <c r="E460" s="49"/>
      <c r="F460" s="49"/>
      <c r="G460" s="49"/>
      <c r="H460" s="49"/>
      <c r="I460" s="49"/>
      <c r="J460" s="49"/>
    </row>
    <row r="461" s="1" customFormat="1" ht="39.75" customHeight="1" spans="1:10">
      <c r="A461" s="2" t="s">
        <v>5085</v>
      </c>
      <c r="B461" s="2"/>
      <c r="C461" s="2"/>
      <c r="D461" s="2"/>
      <c r="E461" s="2"/>
      <c r="F461" s="2"/>
      <c r="G461" s="2"/>
      <c r="H461" s="19"/>
      <c r="I461" s="19"/>
      <c r="J461" s="19"/>
    </row>
    <row r="462" s="1" customFormat="1" ht="28.5" customHeight="1" spans="1:10">
      <c r="A462" s="20" t="s">
        <v>5042</v>
      </c>
      <c r="B462" s="20"/>
      <c r="C462" s="20"/>
      <c r="D462" s="20"/>
      <c r="E462" s="20" t="s">
        <v>5043</v>
      </c>
      <c r="F462" s="20"/>
      <c r="G462" s="20"/>
      <c r="H462" s="21" t="s">
        <v>5390</v>
      </c>
      <c r="I462" s="21"/>
      <c r="J462" s="21"/>
    </row>
    <row r="463" s="1" customFormat="1" ht="17.25" customHeight="1" spans="1:10">
      <c r="A463" s="22" t="s">
        <v>2</v>
      </c>
      <c r="B463" s="23" t="s">
        <v>5087</v>
      </c>
      <c r="C463" s="23" t="s">
        <v>5088</v>
      </c>
      <c r="D463" s="23" t="s">
        <v>5089</v>
      </c>
      <c r="E463" s="23"/>
      <c r="F463" s="23" t="s">
        <v>5090</v>
      </c>
      <c r="G463" s="23" t="s">
        <v>5091</v>
      </c>
      <c r="H463" s="23"/>
      <c r="I463" s="23" t="s">
        <v>4985</v>
      </c>
      <c r="J463" s="24"/>
    </row>
    <row r="464" s="1" customFormat="1" ht="28.5" customHeight="1" spans="1:10">
      <c r="A464" s="25"/>
      <c r="B464" s="39"/>
      <c r="C464" s="39"/>
      <c r="D464" s="39"/>
      <c r="E464" s="39"/>
      <c r="F464" s="39"/>
      <c r="G464" s="39"/>
      <c r="H464" s="39"/>
      <c r="I464" s="39" t="s">
        <v>5092</v>
      </c>
      <c r="J464" s="40" t="s">
        <v>5093</v>
      </c>
    </row>
    <row r="465" s="1" customFormat="1" ht="235.5" customHeight="1" spans="1:10">
      <c r="A465" s="25"/>
      <c r="B465" s="26"/>
      <c r="C465" s="26"/>
      <c r="D465" s="26" t="s">
        <v>5391</v>
      </c>
      <c r="E465" s="26"/>
      <c r="F465" s="39"/>
      <c r="G465" s="27"/>
      <c r="H465" s="27"/>
      <c r="I465" s="13"/>
      <c r="J465" s="47"/>
    </row>
    <row r="466" s="1" customFormat="1" ht="156" customHeight="1" spans="1:10">
      <c r="A466" s="25">
        <v>94</v>
      </c>
      <c r="B466" s="26" t="s">
        <v>5392</v>
      </c>
      <c r="C466" s="26" t="s">
        <v>5393</v>
      </c>
      <c r="D466" s="26" t="s">
        <v>5394</v>
      </c>
      <c r="E466" s="26"/>
      <c r="F466" s="39" t="s">
        <v>138</v>
      </c>
      <c r="G466" s="27">
        <v>8</v>
      </c>
      <c r="H466" s="27"/>
      <c r="I466" s="13"/>
      <c r="J466" s="47"/>
    </row>
    <row r="467" s="1" customFormat="1" ht="181.5" customHeight="1" spans="1:10">
      <c r="A467" s="25">
        <v>95</v>
      </c>
      <c r="B467" s="26" t="s">
        <v>5395</v>
      </c>
      <c r="C467" s="26" t="s">
        <v>5396</v>
      </c>
      <c r="D467" s="26" t="s">
        <v>5397</v>
      </c>
      <c r="E467" s="26"/>
      <c r="F467" s="39" t="s">
        <v>81</v>
      </c>
      <c r="G467" s="27">
        <v>8</v>
      </c>
      <c r="H467" s="27"/>
      <c r="I467" s="13"/>
      <c r="J467" s="47"/>
    </row>
    <row r="468" s="1" customFormat="1" ht="18" customHeight="1" spans="1:10">
      <c r="A468" s="15" t="s">
        <v>5101</v>
      </c>
      <c r="B468" s="16"/>
      <c r="C468" s="16"/>
      <c r="D468" s="16"/>
      <c r="E468" s="16"/>
      <c r="F468" s="16"/>
      <c r="G468" s="16"/>
      <c r="H468" s="16"/>
      <c r="I468" s="16"/>
      <c r="J468" s="48"/>
    </row>
    <row r="469" s="1" customFormat="1" ht="18" customHeight="1" spans="1:10">
      <c r="A469" s="49" t="s">
        <v>5102</v>
      </c>
      <c r="B469" s="49"/>
      <c r="C469" s="49"/>
      <c r="D469" s="49"/>
      <c r="E469" s="49"/>
      <c r="F469" s="49"/>
      <c r="G469" s="49"/>
      <c r="H469" s="49"/>
      <c r="I469" s="49"/>
      <c r="J469" s="49"/>
    </row>
    <row r="470" s="1" customFormat="1" ht="39.75" customHeight="1" spans="1:10">
      <c r="A470" s="2" t="s">
        <v>5085</v>
      </c>
      <c r="B470" s="2"/>
      <c r="C470" s="2"/>
      <c r="D470" s="2"/>
      <c r="E470" s="2"/>
      <c r="F470" s="2"/>
      <c r="G470" s="2"/>
      <c r="H470" s="19"/>
      <c r="I470" s="19"/>
      <c r="J470" s="19"/>
    </row>
    <row r="471" s="1" customFormat="1" ht="28.5" customHeight="1" spans="1:10">
      <c r="A471" s="20" t="s">
        <v>5042</v>
      </c>
      <c r="B471" s="20"/>
      <c r="C471" s="20"/>
      <c r="D471" s="20"/>
      <c r="E471" s="20" t="s">
        <v>5043</v>
      </c>
      <c r="F471" s="20"/>
      <c r="G471" s="20"/>
      <c r="H471" s="21" t="s">
        <v>5398</v>
      </c>
      <c r="I471" s="21"/>
      <c r="J471" s="21"/>
    </row>
    <row r="472" s="1" customFormat="1" ht="17.25" customHeight="1" spans="1:10">
      <c r="A472" s="22" t="s">
        <v>2</v>
      </c>
      <c r="B472" s="23" t="s">
        <v>5087</v>
      </c>
      <c r="C472" s="23" t="s">
        <v>5088</v>
      </c>
      <c r="D472" s="23" t="s">
        <v>5089</v>
      </c>
      <c r="E472" s="23"/>
      <c r="F472" s="23" t="s">
        <v>5090</v>
      </c>
      <c r="G472" s="23" t="s">
        <v>5091</v>
      </c>
      <c r="H472" s="23"/>
      <c r="I472" s="23" t="s">
        <v>4985</v>
      </c>
      <c r="J472" s="24"/>
    </row>
    <row r="473" s="1" customFormat="1" ht="28.5" customHeight="1" spans="1:10">
      <c r="A473" s="25"/>
      <c r="B473" s="39"/>
      <c r="C473" s="39"/>
      <c r="D473" s="39"/>
      <c r="E473" s="39"/>
      <c r="F473" s="39"/>
      <c r="G473" s="39"/>
      <c r="H473" s="39"/>
      <c r="I473" s="39" t="s">
        <v>5092</v>
      </c>
      <c r="J473" s="40" t="s">
        <v>5093</v>
      </c>
    </row>
    <row r="474" s="1" customFormat="1" ht="409.5" customHeight="1" spans="1:10">
      <c r="A474" s="25">
        <v>96</v>
      </c>
      <c r="B474" s="26" t="s">
        <v>5399</v>
      </c>
      <c r="C474" s="26" t="s">
        <v>5388</v>
      </c>
      <c r="D474" s="26" t="s">
        <v>5389</v>
      </c>
      <c r="E474" s="26"/>
      <c r="F474" s="39" t="s">
        <v>75</v>
      </c>
      <c r="G474" s="27">
        <v>2</v>
      </c>
      <c r="H474" s="27"/>
      <c r="I474" s="13"/>
      <c r="J474" s="47"/>
    </row>
    <row r="475" s="1" customFormat="1" ht="18" customHeight="1" spans="1:10">
      <c r="A475" s="15" t="s">
        <v>5101</v>
      </c>
      <c r="B475" s="16"/>
      <c r="C475" s="16"/>
      <c r="D475" s="16"/>
      <c r="E475" s="16"/>
      <c r="F475" s="16"/>
      <c r="G475" s="16"/>
      <c r="H475" s="16"/>
      <c r="I475" s="16"/>
      <c r="J475" s="48"/>
    </row>
    <row r="476" s="1" customFormat="1" ht="18" customHeight="1" spans="1:10">
      <c r="A476" s="49" t="s">
        <v>5102</v>
      </c>
      <c r="B476" s="49"/>
      <c r="C476" s="49"/>
      <c r="D476" s="49"/>
      <c r="E476" s="49"/>
      <c r="F476" s="49"/>
      <c r="G476" s="49"/>
      <c r="H476" s="49"/>
      <c r="I476" s="49"/>
      <c r="J476" s="49"/>
    </row>
    <row r="477" s="1" customFormat="1" ht="39.75" customHeight="1" spans="1:10">
      <c r="A477" s="2" t="s">
        <v>5085</v>
      </c>
      <c r="B477" s="2"/>
      <c r="C477" s="2"/>
      <c r="D477" s="2"/>
      <c r="E477" s="2"/>
      <c r="F477" s="2"/>
      <c r="G477" s="2"/>
      <c r="H477" s="19"/>
      <c r="I477" s="19"/>
      <c r="J477" s="19"/>
    </row>
    <row r="478" s="1" customFormat="1" ht="28.5" customHeight="1" spans="1:10">
      <c r="A478" s="20" t="s">
        <v>5042</v>
      </c>
      <c r="B478" s="20"/>
      <c r="C478" s="20"/>
      <c r="D478" s="20"/>
      <c r="E478" s="20" t="s">
        <v>5043</v>
      </c>
      <c r="F478" s="20"/>
      <c r="G478" s="20"/>
      <c r="H478" s="21" t="s">
        <v>5400</v>
      </c>
      <c r="I478" s="21"/>
      <c r="J478" s="21"/>
    </row>
    <row r="479" s="1" customFormat="1" ht="17.25" customHeight="1" spans="1:10">
      <c r="A479" s="22" t="s">
        <v>2</v>
      </c>
      <c r="B479" s="23" t="s">
        <v>5087</v>
      </c>
      <c r="C479" s="23" t="s">
        <v>5088</v>
      </c>
      <c r="D479" s="23" t="s">
        <v>5089</v>
      </c>
      <c r="E479" s="23"/>
      <c r="F479" s="23" t="s">
        <v>5090</v>
      </c>
      <c r="G479" s="23" t="s">
        <v>5091</v>
      </c>
      <c r="H479" s="23"/>
      <c r="I479" s="23" t="s">
        <v>4985</v>
      </c>
      <c r="J479" s="24"/>
    </row>
    <row r="480" s="1" customFormat="1" ht="28.5" customHeight="1" spans="1:10">
      <c r="A480" s="25"/>
      <c r="B480" s="39"/>
      <c r="C480" s="39"/>
      <c r="D480" s="39"/>
      <c r="E480" s="39"/>
      <c r="F480" s="39"/>
      <c r="G480" s="39"/>
      <c r="H480" s="39"/>
      <c r="I480" s="39" t="s">
        <v>5092</v>
      </c>
      <c r="J480" s="40" t="s">
        <v>5093</v>
      </c>
    </row>
    <row r="481" s="1" customFormat="1" ht="235.5" customHeight="1" spans="1:10">
      <c r="A481" s="25"/>
      <c r="B481" s="26"/>
      <c r="C481" s="26"/>
      <c r="D481" s="26" t="s">
        <v>5391</v>
      </c>
      <c r="E481" s="26"/>
      <c r="F481" s="39"/>
      <c r="G481" s="27"/>
      <c r="H481" s="27"/>
      <c r="I481" s="13"/>
      <c r="J481" s="47"/>
    </row>
    <row r="482" s="1" customFormat="1" ht="156" customHeight="1" spans="1:10">
      <c r="A482" s="25">
        <v>97</v>
      </c>
      <c r="B482" s="26" t="s">
        <v>5401</v>
      </c>
      <c r="C482" s="26" t="s">
        <v>5402</v>
      </c>
      <c r="D482" s="26" t="s">
        <v>5394</v>
      </c>
      <c r="E482" s="26"/>
      <c r="F482" s="39" t="s">
        <v>138</v>
      </c>
      <c r="G482" s="27">
        <v>8</v>
      </c>
      <c r="H482" s="27"/>
      <c r="I482" s="13"/>
      <c r="J482" s="47"/>
    </row>
    <row r="483" s="1" customFormat="1" ht="41.25" customHeight="1" spans="1:10">
      <c r="A483" s="25">
        <v>98</v>
      </c>
      <c r="B483" s="26" t="s">
        <v>5403</v>
      </c>
      <c r="C483" s="26" t="s">
        <v>5404</v>
      </c>
      <c r="D483" s="26" t="s">
        <v>5405</v>
      </c>
      <c r="E483" s="26"/>
      <c r="F483" s="39" t="s">
        <v>75</v>
      </c>
      <c r="G483" s="27">
        <v>1</v>
      </c>
      <c r="H483" s="27"/>
      <c r="I483" s="13"/>
      <c r="J483" s="47"/>
    </row>
    <row r="484" s="1" customFormat="1" ht="18" customHeight="1" spans="1:10">
      <c r="A484" s="15" t="s">
        <v>5101</v>
      </c>
      <c r="B484" s="16"/>
      <c r="C484" s="16"/>
      <c r="D484" s="16"/>
      <c r="E484" s="16"/>
      <c r="F484" s="16"/>
      <c r="G484" s="16"/>
      <c r="H484" s="16"/>
      <c r="I484" s="16"/>
      <c r="J484" s="48"/>
    </row>
    <row r="485" s="1" customFormat="1" ht="18" customHeight="1" spans="1:10">
      <c r="A485" s="49" t="s">
        <v>5102</v>
      </c>
      <c r="B485" s="49"/>
      <c r="C485" s="49"/>
      <c r="D485" s="49"/>
      <c r="E485" s="49"/>
      <c r="F485" s="49"/>
      <c r="G485" s="49"/>
      <c r="H485" s="49"/>
      <c r="I485" s="49"/>
      <c r="J485" s="49"/>
    </row>
    <row r="486" s="1" customFormat="1" ht="39.75" customHeight="1" spans="1:10">
      <c r="A486" s="2" t="s">
        <v>5085</v>
      </c>
      <c r="B486" s="2"/>
      <c r="C486" s="2"/>
      <c r="D486" s="2"/>
      <c r="E486" s="2"/>
      <c r="F486" s="2"/>
      <c r="G486" s="2"/>
      <c r="H486" s="19"/>
      <c r="I486" s="19"/>
      <c r="J486" s="19"/>
    </row>
    <row r="487" s="1" customFormat="1" ht="28.5" customHeight="1" spans="1:10">
      <c r="A487" s="20" t="s">
        <v>5042</v>
      </c>
      <c r="B487" s="20"/>
      <c r="C487" s="20"/>
      <c r="D487" s="20"/>
      <c r="E487" s="20" t="s">
        <v>5043</v>
      </c>
      <c r="F487" s="20"/>
      <c r="G487" s="20"/>
      <c r="H487" s="21" t="s">
        <v>5406</v>
      </c>
      <c r="I487" s="21"/>
      <c r="J487" s="21"/>
    </row>
    <row r="488" s="1" customFormat="1" ht="17.25" customHeight="1" spans="1:10">
      <c r="A488" s="22" t="s">
        <v>2</v>
      </c>
      <c r="B488" s="23" t="s">
        <v>5087</v>
      </c>
      <c r="C488" s="23" t="s">
        <v>5088</v>
      </c>
      <c r="D488" s="23" t="s">
        <v>5089</v>
      </c>
      <c r="E488" s="23"/>
      <c r="F488" s="23" t="s">
        <v>5090</v>
      </c>
      <c r="G488" s="23" t="s">
        <v>5091</v>
      </c>
      <c r="H488" s="23"/>
      <c r="I488" s="23" t="s">
        <v>4985</v>
      </c>
      <c r="J488" s="24"/>
    </row>
    <row r="489" s="1" customFormat="1" ht="28.5" customHeight="1" spans="1:10">
      <c r="A489" s="25"/>
      <c r="B489" s="39"/>
      <c r="C489" s="39"/>
      <c r="D489" s="39"/>
      <c r="E489" s="39"/>
      <c r="F489" s="39"/>
      <c r="G489" s="39"/>
      <c r="H489" s="39"/>
      <c r="I489" s="39" t="s">
        <v>5092</v>
      </c>
      <c r="J489" s="40" t="s">
        <v>5093</v>
      </c>
    </row>
    <row r="490" s="1" customFormat="1" ht="309" customHeight="1" spans="1:10">
      <c r="A490" s="25">
        <v>99</v>
      </c>
      <c r="B490" s="26" t="s">
        <v>5407</v>
      </c>
      <c r="C490" s="26" t="s">
        <v>5408</v>
      </c>
      <c r="D490" s="26" t="s">
        <v>5409</v>
      </c>
      <c r="E490" s="26"/>
      <c r="F490" s="39" t="s">
        <v>75</v>
      </c>
      <c r="G490" s="27">
        <v>4</v>
      </c>
      <c r="H490" s="27"/>
      <c r="I490" s="13"/>
      <c r="J490" s="47"/>
    </row>
    <row r="491" s="1" customFormat="1" ht="156" customHeight="1" spans="1:10">
      <c r="A491" s="25">
        <v>100</v>
      </c>
      <c r="B491" s="26" t="s">
        <v>5410</v>
      </c>
      <c r="C491" s="26" t="s">
        <v>5411</v>
      </c>
      <c r="D491" s="26" t="s">
        <v>5412</v>
      </c>
      <c r="E491" s="26"/>
      <c r="F491" s="39" t="s">
        <v>75</v>
      </c>
      <c r="G491" s="27">
        <v>4</v>
      </c>
      <c r="H491" s="27"/>
      <c r="I491" s="13"/>
      <c r="J491" s="47"/>
    </row>
    <row r="492" s="1" customFormat="1" ht="18" customHeight="1" spans="1:10">
      <c r="A492" s="15" t="s">
        <v>5101</v>
      </c>
      <c r="B492" s="16"/>
      <c r="C492" s="16"/>
      <c r="D492" s="16"/>
      <c r="E492" s="16"/>
      <c r="F492" s="16"/>
      <c r="G492" s="16"/>
      <c r="H492" s="16"/>
      <c r="I492" s="16"/>
      <c r="J492" s="48"/>
    </row>
    <row r="493" s="1" customFormat="1" ht="18" customHeight="1" spans="1:10">
      <c r="A493" s="49" t="s">
        <v>5102</v>
      </c>
      <c r="B493" s="49"/>
      <c r="C493" s="49"/>
      <c r="D493" s="49"/>
      <c r="E493" s="49"/>
      <c r="F493" s="49"/>
      <c r="G493" s="49"/>
      <c r="H493" s="49"/>
      <c r="I493" s="49"/>
      <c r="J493" s="49"/>
    </row>
    <row r="494" s="1" customFormat="1" ht="39.75" customHeight="1" spans="1:10">
      <c r="A494" s="2" t="s">
        <v>5085</v>
      </c>
      <c r="B494" s="2"/>
      <c r="C494" s="2"/>
      <c r="D494" s="2"/>
      <c r="E494" s="2"/>
      <c r="F494" s="2"/>
      <c r="G494" s="2"/>
      <c r="H494" s="19"/>
      <c r="I494" s="19"/>
      <c r="J494" s="19"/>
    </row>
    <row r="495" s="1" customFormat="1" ht="28.5" customHeight="1" spans="1:10">
      <c r="A495" s="20" t="s">
        <v>5042</v>
      </c>
      <c r="B495" s="20"/>
      <c r="C495" s="20"/>
      <c r="D495" s="20"/>
      <c r="E495" s="20" t="s">
        <v>5043</v>
      </c>
      <c r="F495" s="20"/>
      <c r="G495" s="20"/>
      <c r="H495" s="21" t="s">
        <v>5413</v>
      </c>
      <c r="I495" s="21"/>
      <c r="J495" s="21"/>
    </row>
    <row r="496" s="1" customFormat="1" ht="17.25" customHeight="1" spans="1:10">
      <c r="A496" s="22" t="s">
        <v>2</v>
      </c>
      <c r="B496" s="23" t="s">
        <v>5087</v>
      </c>
      <c r="C496" s="23" t="s">
        <v>5088</v>
      </c>
      <c r="D496" s="23" t="s">
        <v>5089</v>
      </c>
      <c r="E496" s="23"/>
      <c r="F496" s="23" t="s">
        <v>5090</v>
      </c>
      <c r="G496" s="23" t="s">
        <v>5091</v>
      </c>
      <c r="H496" s="23"/>
      <c r="I496" s="23" t="s">
        <v>4985</v>
      </c>
      <c r="J496" s="24"/>
    </row>
    <row r="497" s="1" customFormat="1" ht="28.5" customHeight="1" spans="1:10">
      <c r="A497" s="25"/>
      <c r="B497" s="39"/>
      <c r="C497" s="39"/>
      <c r="D497" s="39"/>
      <c r="E497" s="39"/>
      <c r="F497" s="39"/>
      <c r="G497" s="39"/>
      <c r="H497" s="39"/>
      <c r="I497" s="39" t="s">
        <v>5092</v>
      </c>
      <c r="J497" s="40" t="s">
        <v>5093</v>
      </c>
    </row>
    <row r="498" s="1" customFormat="1" ht="258" customHeight="1" spans="1:10">
      <c r="A498" s="25">
        <v>101</v>
      </c>
      <c r="B498" s="26" t="s">
        <v>5414</v>
      </c>
      <c r="C498" s="26" t="s">
        <v>5415</v>
      </c>
      <c r="D498" s="26" t="s">
        <v>5416</v>
      </c>
      <c r="E498" s="26"/>
      <c r="F498" s="39" t="s">
        <v>81</v>
      </c>
      <c r="G498" s="27">
        <v>2</v>
      </c>
      <c r="H498" s="27"/>
      <c r="I498" s="13"/>
      <c r="J498" s="47"/>
    </row>
    <row r="499" s="1" customFormat="1" ht="18" customHeight="1" spans="1:10">
      <c r="A499" s="15" t="s">
        <v>5101</v>
      </c>
      <c r="B499" s="16"/>
      <c r="C499" s="16"/>
      <c r="D499" s="16"/>
      <c r="E499" s="16"/>
      <c r="F499" s="16"/>
      <c r="G499" s="16"/>
      <c r="H499" s="16"/>
      <c r="I499" s="16"/>
      <c r="J499" s="48"/>
    </row>
    <row r="500" s="1" customFormat="1" ht="18" customHeight="1" spans="1:10">
      <c r="A500" s="49" t="s">
        <v>5102</v>
      </c>
      <c r="B500" s="49"/>
      <c r="C500" s="49"/>
      <c r="D500" s="49"/>
      <c r="E500" s="49"/>
      <c r="F500" s="49"/>
      <c r="G500" s="49"/>
      <c r="H500" s="49"/>
      <c r="I500" s="49"/>
      <c r="J500" s="49"/>
    </row>
    <row r="501" s="1" customFormat="1" ht="39.75" customHeight="1" spans="1:10">
      <c r="A501" s="2" t="s">
        <v>5085</v>
      </c>
      <c r="B501" s="2"/>
      <c r="C501" s="2"/>
      <c r="D501" s="2"/>
      <c r="E501" s="2"/>
      <c r="F501" s="2"/>
      <c r="G501" s="2"/>
      <c r="H501" s="19"/>
      <c r="I501" s="19"/>
      <c r="J501" s="19"/>
    </row>
    <row r="502" s="1" customFormat="1" ht="28.5" customHeight="1" spans="1:10">
      <c r="A502" s="20" t="s">
        <v>5042</v>
      </c>
      <c r="B502" s="20"/>
      <c r="C502" s="20"/>
      <c r="D502" s="20"/>
      <c r="E502" s="20" t="s">
        <v>5043</v>
      </c>
      <c r="F502" s="20"/>
      <c r="G502" s="20"/>
      <c r="H502" s="21" t="s">
        <v>5417</v>
      </c>
      <c r="I502" s="21"/>
      <c r="J502" s="21"/>
    </row>
    <row r="503" s="1" customFormat="1" ht="17.25" customHeight="1" spans="1:10">
      <c r="A503" s="22" t="s">
        <v>2</v>
      </c>
      <c r="B503" s="23" t="s">
        <v>5087</v>
      </c>
      <c r="C503" s="23" t="s">
        <v>5088</v>
      </c>
      <c r="D503" s="23" t="s">
        <v>5089</v>
      </c>
      <c r="E503" s="23"/>
      <c r="F503" s="23" t="s">
        <v>5090</v>
      </c>
      <c r="G503" s="23" t="s">
        <v>5091</v>
      </c>
      <c r="H503" s="23"/>
      <c r="I503" s="23" t="s">
        <v>4985</v>
      </c>
      <c r="J503" s="24"/>
    </row>
    <row r="504" s="1" customFormat="1" ht="28.5" customHeight="1" spans="1:10">
      <c r="A504" s="25"/>
      <c r="B504" s="39"/>
      <c r="C504" s="39"/>
      <c r="D504" s="39"/>
      <c r="E504" s="39"/>
      <c r="F504" s="39"/>
      <c r="G504" s="39"/>
      <c r="H504" s="39"/>
      <c r="I504" s="39" t="s">
        <v>5092</v>
      </c>
      <c r="J504" s="40" t="s">
        <v>5093</v>
      </c>
    </row>
    <row r="505" s="1" customFormat="1" ht="409.5" customHeight="1" spans="1:10">
      <c r="A505" s="25">
        <v>102</v>
      </c>
      <c r="B505" s="26" t="s">
        <v>5418</v>
      </c>
      <c r="C505" s="26" t="s">
        <v>5419</v>
      </c>
      <c r="D505" s="26" t="s">
        <v>5420</v>
      </c>
      <c r="E505" s="26"/>
      <c r="F505" s="39" t="s">
        <v>138</v>
      </c>
      <c r="G505" s="27">
        <v>1</v>
      </c>
      <c r="H505" s="27"/>
      <c r="I505" s="13"/>
      <c r="J505" s="47"/>
    </row>
    <row r="506" s="1" customFormat="1" ht="18" customHeight="1" spans="1:10">
      <c r="A506" s="15" t="s">
        <v>5101</v>
      </c>
      <c r="B506" s="16"/>
      <c r="C506" s="16"/>
      <c r="D506" s="16"/>
      <c r="E506" s="16"/>
      <c r="F506" s="16"/>
      <c r="G506" s="16"/>
      <c r="H506" s="16"/>
      <c r="I506" s="16"/>
      <c r="J506" s="48"/>
    </row>
    <row r="507" s="1" customFormat="1" ht="18" customHeight="1" spans="1:10">
      <c r="A507" s="49" t="s">
        <v>5102</v>
      </c>
      <c r="B507" s="49"/>
      <c r="C507" s="49"/>
      <c r="D507" s="49"/>
      <c r="E507" s="49"/>
      <c r="F507" s="49"/>
      <c r="G507" s="49"/>
      <c r="H507" s="49"/>
      <c r="I507" s="49"/>
      <c r="J507" s="49"/>
    </row>
    <row r="508" s="1" customFormat="1" ht="39.75" customHeight="1" spans="1:10">
      <c r="A508" s="2" t="s">
        <v>5085</v>
      </c>
      <c r="B508" s="2"/>
      <c r="C508" s="2"/>
      <c r="D508" s="2"/>
      <c r="E508" s="2"/>
      <c r="F508" s="2"/>
      <c r="G508" s="2"/>
      <c r="H508" s="19"/>
      <c r="I508" s="19"/>
      <c r="J508" s="19"/>
    </row>
    <row r="509" s="1" customFormat="1" ht="28.5" customHeight="1" spans="1:10">
      <c r="A509" s="20" t="s">
        <v>5042</v>
      </c>
      <c r="B509" s="20"/>
      <c r="C509" s="20"/>
      <c r="D509" s="20"/>
      <c r="E509" s="20" t="s">
        <v>5043</v>
      </c>
      <c r="F509" s="20"/>
      <c r="G509" s="20"/>
      <c r="H509" s="21" t="s">
        <v>5421</v>
      </c>
      <c r="I509" s="21"/>
      <c r="J509" s="21"/>
    </row>
    <row r="510" s="1" customFormat="1" ht="17.25" customHeight="1" spans="1:10">
      <c r="A510" s="22" t="s">
        <v>2</v>
      </c>
      <c r="B510" s="23" t="s">
        <v>5087</v>
      </c>
      <c r="C510" s="23" t="s">
        <v>5088</v>
      </c>
      <c r="D510" s="23" t="s">
        <v>5089</v>
      </c>
      <c r="E510" s="23"/>
      <c r="F510" s="23" t="s">
        <v>5090</v>
      </c>
      <c r="G510" s="23" t="s">
        <v>5091</v>
      </c>
      <c r="H510" s="23"/>
      <c r="I510" s="23" t="s">
        <v>4985</v>
      </c>
      <c r="J510" s="24"/>
    </row>
    <row r="511" s="1" customFormat="1" ht="28.5" customHeight="1" spans="1:10">
      <c r="A511" s="25"/>
      <c r="B511" s="39"/>
      <c r="C511" s="39"/>
      <c r="D511" s="39"/>
      <c r="E511" s="39"/>
      <c r="F511" s="39"/>
      <c r="G511" s="39"/>
      <c r="H511" s="39"/>
      <c r="I511" s="39" t="s">
        <v>5092</v>
      </c>
      <c r="J511" s="40" t="s">
        <v>5093</v>
      </c>
    </row>
    <row r="512" s="1" customFormat="1" ht="18" customHeight="1" spans="1:10">
      <c r="A512" s="9" t="s">
        <v>5101</v>
      </c>
      <c r="B512" s="10"/>
      <c r="C512" s="10"/>
      <c r="D512" s="10"/>
      <c r="E512" s="10"/>
      <c r="F512" s="10"/>
      <c r="G512" s="10"/>
      <c r="H512" s="10"/>
      <c r="I512" s="10"/>
      <c r="J512" s="47"/>
    </row>
    <row r="513" s="1" customFormat="1" ht="409.5" customHeight="1" spans="1:10">
      <c r="A513" s="25"/>
      <c r="B513" s="26"/>
      <c r="C513" s="26"/>
      <c r="D513" s="26" t="s">
        <v>5422</v>
      </c>
      <c r="E513" s="26"/>
      <c r="F513" s="39"/>
      <c r="G513" s="27"/>
      <c r="H513" s="27"/>
      <c r="I513" s="13"/>
      <c r="J513" s="47"/>
    </row>
    <row r="514" s="1" customFormat="1" ht="18" customHeight="1" spans="1:10">
      <c r="A514" s="15" t="s">
        <v>5101</v>
      </c>
      <c r="B514" s="16"/>
      <c r="C514" s="16"/>
      <c r="D514" s="16"/>
      <c r="E514" s="16"/>
      <c r="F514" s="16"/>
      <c r="G514" s="16"/>
      <c r="H514" s="16"/>
      <c r="I514" s="16"/>
      <c r="J514" s="48"/>
    </row>
    <row r="515" s="1" customFormat="1" ht="18" customHeight="1" spans="1:10">
      <c r="A515" s="49" t="s">
        <v>5102</v>
      </c>
      <c r="B515" s="49"/>
      <c r="C515" s="49"/>
      <c r="D515" s="49"/>
      <c r="E515" s="49"/>
      <c r="F515" s="49"/>
      <c r="G515" s="49"/>
      <c r="H515" s="49"/>
      <c r="I515" s="49"/>
      <c r="J515" s="49"/>
    </row>
    <row r="516" s="1" customFormat="1" ht="39.75" customHeight="1" spans="1:10">
      <c r="A516" s="2" t="s">
        <v>5085</v>
      </c>
      <c r="B516" s="2"/>
      <c r="C516" s="2"/>
      <c r="D516" s="2"/>
      <c r="E516" s="2"/>
      <c r="F516" s="2"/>
      <c r="G516" s="2"/>
      <c r="H516" s="19"/>
      <c r="I516" s="19"/>
      <c r="J516" s="19"/>
    </row>
    <row r="517" s="1" customFormat="1" ht="28.5" customHeight="1" spans="1:10">
      <c r="A517" s="20" t="s">
        <v>5042</v>
      </c>
      <c r="B517" s="20"/>
      <c r="C517" s="20"/>
      <c r="D517" s="20"/>
      <c r="E517" s="20" t="s">
        <v>5043</v>
      </c>
      <c r="F517" s="20"/>
      <c r="G517" s="20"/>
      <c r="H517" s="21" t="s">
        <v>5423</v>
      </c>
      <c r="I517" s="21"/>
      <c r="J517" s="21"/>
    </row>
    <row r="518" s="1" customFormat="1" ht="17.25" customHeight="1" spans="1:10">
      <c r="A518" s="22" t="s">
        <v>2</v>
      </c>
      <c r="B518" s="23" t="s">
        <v>5087</v>
      </c>
      <c r="C518" s="23" t="s">
        <v>5088</v>
      </c>
      <c r="D518" s="23" t="s">
        <v>5089</v>
      </c>
      <c r="E518" s="23"/>
      <c r="F518" s="23" t="s">
        <v>5090</v>
      </c>
      <c r="G518" s="23" t="s">
        <v>5091</v>
      </c>
      <c r="H518" s="23"/>
      <c r="I518" s="23" t="s">
        <v>4985</v>
      </c>
      <c r="J518" s="24"/>
    </row>
    <row r="519" s="1" customFormat="1" ht="28.5" customHeight="1" spans="1:10">
      <c r="A519" s="25"/>
      <c r="B519" s="39"/>
      <c r="C519" s="39"/>
      <c r="D519" s="39"/>
      <c r="E519" s="39"/>
      <c r="F519" s="39"/>
      <c r="G519" s="39"/>
      <c r="H519" s="39"/>
      <c r="I519" s="39" t="s">
        <v>5092</v>
      </c>
      <c r="J519" s="40" t="s">
        <v>5093</v>
      </c>
    </row>
    <row r="520" s="1" customFormat="1" ht="337.5" customHeight="1" spans="1:10">
      <c r="A520" s="25"/>
      <c r="B520" s="26"/>
      <c r="C520" s="26"/>
      <c r="D520" s="26" t="s">
        <v>5424</v>
      </c>
      <c r="E520" s="26"/>
      <c r="F520" s="39"/>
      <c r="G520" s="27"/>
      <c r="H520" s="27"/>
      <c r="I520" s="13"/>
      <c r="J520" s="47"/>
    </row>
    <row r="521" s="1" customFormat="1" ht="18" customHeight="1" spans="1:10">
      <c r="A521" s="15" t="s">
        <v>5101</v>
      </c>
      <c r="B521" s="16"/>
      <c r="C521" s="16"/>
      <c r="D521" s="16"/>
      <c r="E521" s="16"/>
      <c r="F521" s="16"/>
      <c r="G521" s="16"/>
      <c r="H521" s="16"/>
      <c r="I521" s="16"/>
      <c r="J521" s="48"/>
    </row>
    <row r="522" s="1" customFormat="1" ht="18" customHeight="1" spans="1:10">
      <c r="A522" s="49" t="s">
        <v>5102</v>
      </c>
      <c r="B522" s="49"/>
      <c r="C522" s="49"/>
      <c r="D522" s="49"/>
      <c r="E522" s="49"/>
      <c r="F522" s="49"/>
      <c r="G522" s="49"/>
      <c r="H522" s="49"/>
      <c r="I522" s="49"/>
      <c r="J522" s="49"/>
    </row>
    <row r="523" s="1" customFormat="1" ht="39.75" customHeight="1" spans="1:10">
      <c r="A523" s="2" t="s">
        <v>5085</v>
      </c>
      <c r="B523" s="2"/>
      <c r="C523" s="2"/>
      <c r="D523" s="2"/>
      <c r="E523" s="2"/>
      <c r="F523" s="2"/>
      <c r="G523" s="2"/>
      <c r="H523" s="19"/>
      <c r="I523" s="19"/>
      <c r="J523" s="19"/>
    </row>
    <row r="524" s="1" customFormat="1" ht="28.5" customHeight="1" spans="1:10">
      <c r="A524" s="20" t="s">
        <v>5042</v>
      </c>
      <c r="B524" s="20"/>
      <c r="C524" s="20"/>
      <c r="D524" s="20"/>
      <c r="E524" s="20" t="s">
        <v>5043</v>
      </c>
      <c r="F524" s="20"/>
      <c r="G524" s="20"/>
      <c r="H524" s="21" t="s">
        <v>5425</v>
      </c>
      <c r="I524" s="21"/>
      <c r="J524" s="21"/>
    </row>
    <row r="525" s="1" customFormat="1" ht="17.25" customHeight="1" spans="1:10">
      <c r="A525" s="22" t="s">
        <v>2</v>
      </c>
      <c r="B525" s="23" t="s">
        <v>5087</v>
      </c>
      <c r="C525" s="23" t="s">
        <v>5088</v>
      </c>
      <c r="D525" s="23" t="s">
        <v>5089</v>
      </c>
      <c r="E525" s="23"/>
      <c r="F525" s="23" t="s">
        <v>5090</v>
      </c>
      <c r="G525" s="23" t="s">
        <v>5091</v>
      </c>
      <c r="H525" s="23"/>
      <c r="I525" s="23" t="s">
        <v>4985</v>
      </c>
      <c r="J525" s="24"/>
    </row>
    <row r="526" s="1" customFormat="1" ht="28.5" customHeight="1" spans="1:10">
      <c r="A526" s="25"/>
      <c r="B526" s="39"/>
      <c r="C526" s="39"/>
      <c r="D526" s="39"/>
      <c r="E526" s="39"/>
      <c r="F526" s="39"/>
      <c r="G526" s="39"/>
      <c r="H526" s="39"/>
      <c r="I526" s="39" t="s">
        <v>5092</v>
      </c>
      <c r="J526" s="40" t="s">
        <v>5093</v>
      </c>
    </row>
    <row r="527" s="1" customFormat="1" ht="334.5" customHeight="1" spans="1:10">
      <c r="A527" s="25">
        <v>103</v>
      </c>
      <c r="B527" s="26" t="s">
        <v>5426</v>
      </c>
      <c r="C527" s="26" t="s">
        <v>5427</v>
      </c>
      <c r="D527" s="26" t="s">
        <v>5428</v>
      </c>
      <c r="E527" s="26"/>
      <c r="F527" s="39" t="s">
        <v>138</v>
      </c>
      <c r="G527" s="27">
        <v>1</v>
      </c>
      <c r="H527" s="27"/>
      <c r="I527" s="13"/>
      <c r="J527" s="47"/>
    </row>
    <row r="528" s="1" customFormat="1" ht="54" customHeight="1" spans="1:10">
      <c r="A528" s="25">
        <v>104</v>
      </c>
      <c r="B528" s="26" t="s">
        <v>5429</v>
      </c>
      <c r="C528" s="26" t="s">
        <v>5430</v>
      </c>
      <c r="D528" s="26" t="s">
        <v>5431</v>
      </c>
      <c r="E528" s="26"/>
      <c r="F528" s="39" t="s">
        <v>973</v>
      </c>
      <c r="G528" s="27">
        <v>10</v>
      </c>
      <c r="H528" s="27"/>
      <c r="I528" s="13"/>
      <c r="J528" s="47"/>
    </row>
    <row r="529" s="1" customFormat="1" ht="143.25" customHeight="1" spans="1:10">
      <c r="A529" s="25">
        <v>105</v>
      </c>
      <c r="B529" s="26" t="s">
        <v>5432</v>
      </c>
      <c r="C529" s="26" t="s">
        <v>5433</v>
      </c>
      <c r="D529" s="26" t="s">
        <v>5434</v>
      </c>
      <c r="E529" s="26"/>
      <c r="F529" s="39" t="s">
        <v>138</v>
      </c>
      <c r="G529" s="27">
        <v>1</v>
      </c>
      <c r="H529" s="27"/>
      <c r="I529" s="13"/>
      <c r="J529" s="47"/>
    </row>
    <row r="530" s="1" customFormat="1" ht="54" customHeight="1" spans="1:10">
      <c r="A530" s="25">
        <v>106</v>
      </c>
      <c r="B530" s="26" t="s">
        <v>5435</v>
      </c>
      <c r="C530" s="26" t="s">
        <v>5436</v>
      </c>
      <c r="D530" s="26" t="s">
        <v>5437</v>
      </c>
      <c r="E530" s="26"/>
      <c r="F530" s="39" t="s">
        <v>138</v>
      </c>
      <c r="G530" s="27">
        <v>2</v>
      </c>
      <c r="H530" s="27"/>
      <c r="I530" s="13"/>
      <c r="J530" s="47"/>
    </row>
    <row r="531" s="1" customFormat="1" ht="18" customHeight="1" spans="1:10">
      <c r="A531" s="15" t="s">
        <v>5101</v>
      </c>
      <c r="B531" s="16"/>
      <c r="C531" s="16"/>
      <c r="D531" s="16"/>
      <c r="E531" s="16"/>
      <c r="F531" s="16"/>
      <c r="G531" s="16"/>
      <c r="H531" s="16"/>
      <c r="I531" s="16"/>
      <c r="J531" s="48"/>
    </row>
    <row r="532" s="1" customFormat="1" ht="18" customHeight="1" spans="1:10">
      <c r="A532" s="49" t="s">
        <v>5102</v>
      </c>
      <c r="B532" s="49"/>
      <c r="C532" s="49"/>
      <c r="D532" s="49"/>
      <c r="E532" s="49"/>
      <c r="F532" s="49"/>
      <c r="G532" s="49"/>
      <c r="H532" s="49"/>
      <c r="I532" s="49"/>
      <c r="J532" s="49"/>
    </row>
    <row r="533" s="1" customFormat="1" ht="39.75" customHeight="1" spans="1:10">
      <c r="A533" s="2" t="s">
        <v>5085</v>
      </c>
      <c r="B533" s="2"/>
      <c r="C533" s="2"/>
      <c r="D533" s="2"/>
      <c r="E533" s="2"/>
      <c r="F533" s="2"/>
      <c r="G533" s="2"/>
      <c r="H533" s="19"/>
      <c r="I533" s="19"/>
      <c r="J533" s="19"/>
    </row>
    <row r="534" s="1" customFormat="1" ht="28.5" customHeight="1" spans="1:10">
      <c r="A534" s="20" t="s">
        <v>5042</v>
      </c>
      <c r="B534" s="20"/>
      <c r="C534" s="20"/>
      <c r="D534" s="20"/>
      <c r="E534" s="20" t="s">
        <v>5043</v>
      </c>
      <c r="F534" s="20"/>
      <c r="G534" s="20"/>
      <c r="H534" s="21" t="s">
        <v>5438</v>
      </c>
      <c r="I534" s="21"/>
      <c r="J534" s="21"/>
    </row>
    <row r="535" s="1" customFormat="1" ht="17.25" customHeight="1" spans="1:10">
      <c r="A535" s="22" t="s">
        <v>2</v>
      </c>
      <c r="B535" s="23" t="s">
        <v>5087</v>
      </c>
      <c r="C535" s="23" t="s">
        <v>5088</v>
      </c>
      <c r="D535" s="23" t="s">
        <v>5089</v>
      </c>
      <c r="E535" s="23"/>
      <c r="F535" s="23" t="s">
        <v>5090</v>
      </c>
      <c r="G535" s="23" t="s">
        <v>5091</v>
      </c>
      <c r="H535" s="23"/>
      <c r="I535" s="23" t="s">
        <v>4985</v>
      </c>
      <c r="J535" s="24"/>
    </row>
    <row r="536" s="1" customFormat="1" ht="28.5" customHeight="1" spans="1:10">
      <c r="A536" s="25"/>
      <c r="B536" s="39"/>
      <c r="C536" s="39"/>
      <c r="D536" s="39"/>
      <c r="E536" s="39"/>
      <c r="F536" s="39"/>
      <c r="G536" s="39"/>
      <c r="H536" s="39"/>
      <c r="I536" s="39" t="s">
        <v>5092</v>
      </c>
      <c r="J536" s="40" t="s">
        <v>5093</v>
      </c>
    </row>
    <row r="537" s="1" customFormat="1" ht="41.25" customHeight="1" spans="1:10">
      <c r="A537" s="25">
        <v>107</v>
      </c>
      <c r="B537" s="26" t="s">
        <v>5439</v>
      </c>
      <c r="C537" s="26" t="s">
        <v>5440</v>
      </c>
      <c r="D537" s="26" t="s">
        <v>5441</v>
      </c>
      <c r="E537" s="26"/>
      <c r="F537" s="39" t="s">
        <v>138</v>
      </c>
      <c r="G537" s="27">
        <v>1</v>
      </c>
      <c r="H537" s="27"/>
      <c r="I537" s="13"/>
      <c r="J537" s="47"/>
    </row>
    <row r="538" s="1" customFormat="1" ht="54" customHeight="1" spans="1:10">
      <c r="A538" s="25">
        <v>108</v>
      </c>
      <c r="B538" s="26" t="s">
        <v>5442</v>
      </c>
      <c r="C538" s="26" t="s">
        <v>5443</v>
      </c>
      <c r="D538" s="26" t="s">
        <v>5444</v>
      </c>
      <c r="E538" s="26"/>
      <c r="F538" s="39" t="s">
        <v>138</v>
      </c>
      <c r="G538" s="27">
        <v>1</v>
      </c>
      <c r="H538" s="27"/>
      <c r="I538" s="13"/>
      <c r="J538" s="47"/>
    </row>
    <row r="539" s="1" customFormat="1" ht="41.25" customHeight="1" spans="1:10">
      <c r="A539" s="25">
        <v>109</v>
      </c>
      <c r="B539" s="26" t="s">
        <v>5445</v>
      </c>
      <c r="C539" s="26" t="s">
        <v>5446</v>
      </c>
      <c r="D539" s="26" t="s">
        <v>5447</v>
      </c>
      <c r="E539" s="26"/>
      <c r="F539" s="39" t="s">
        <v>529</v>
      </c>
      <c r="G539" s="27">
        <v>3</v>
      </c>
      <c r="H539" s="27"/>
      <c r="I539" s="13"/>
      <c r="J539" s="47"/>
    </row>
    <row r="540" s="1" customFormat="1" ht="41.25" customHeight="1" spans="1:10">
      <c r="A540" s="25">
        <v>110</v>
      </c>
      <c r="B540" s="26" t="s">
        <v>5448</v>
      </c>
      <c r="C540" s="26" t="s">
        <v>5449</v>
      </c>
      <c r="D540" s="26" t="s">
        <v>5450</v>
      </c>
      <c r="E540" s="26"/>
      <c r="F540" s="39" t="s">
        <v>92</v>
      </c>
      <c r="G540" s="27">
        <v>6</v>
      </c>
      <c r="H540" s="27"/>
      <c r="I540" s="13"/>
      <c r="J540" s="47"/>
    </row>
    <row r="541" s="1" customFormat="1" ht="28.5" customHeight="1" spans="1:10">
      <c r="A541" s="25">
        <v>111</v>
      </c>
      <c r="B541" s="26" t="s">
        <v>5451</v>
      </c>
      <c r="C541" s="26" t="s">
        <v>5452</v>
      </c>
      <c r="D541" s="26" t="s">
        <v>5452</v>
      </c>
      <c r="E541" s="26"/>
      <c r="F541" s="39" t="s">
        <v>5125</v>
      </c>
      <c r="G541" s="27">
        <v>700</v>
      </c>
      <c r="H541" s="27"/>
      <c r="I541" s="13"/>
      <c r="J541" s="47"/>
    </row>
    <row r="542" s="1" customFormat="1" ht="28.5" customHeight="1" spans="1:10">
      <c r="A542" s="25">
        <v>112</v>
      </c>
      <c r="B542" s="26" t="s">
        <v>5453</v>
      </c>
      <c r="C542" s="26" t="s">
        <v>5454</v>
      </c>
      <c r="D542" s="26" t="s">
        <v>5455</v>
      </c>
      <c r="E542" s="26"/>
      <c r="F542" s="39" t="s">
        <v>5125</v>
      </c>
      <c r="G542" s="27">
        <v>1000</v>
      </c>
      <c r="H542" s="27"/>
      <c r="I542" s="13"/>
      <c r="J542" s="47"/>
    </row>
    <row r="543" s="1" customFormat="1" ht="28.5" customHeight="1" spans="1:10">
      <c r="A543" s="25">
        <v>113</v>
      </c>
      <c r="B543" s="26" t="s">
        <v>5456</v>
      </c>
      <c r="C543" s="26" t="s">
        <v>5457</v>
      </c>
      <c r="D543" s="26" t="s">
        <v>5458</v>
      </c>
      <c r="E543" s="26"/>
      <c r="F543" s="39" t="s">
        <v>5125</v>
      </c>
      <c r="G543" s="27">
        <v>300</v>
      </c>
      <c r="H543" s="27"/>
      <c r="I543" s="13"/>
      <c r="J543" s="47"/>
    </row>
    <row r="544" s="1" customFormat="1" ht="15.75" customHeight="1" spans="1:10">
      <c r="A544" s="25">
        <v>114</v>
      </c>
      <c r="B544" s="26" t="s">
        <v>5459</v>
      </c>
      <c r="C544" s="26" t="s">
        <v>5460</v>
      </c>
      <c r="D544" s="26" t="s">
        <v>5461</v>
      </c>
      <c r="E544" s="26"/>
      <c r="F544" s="39" t="s">
        <v>5125</v>
      </c>
      <c r="G544" s="27">
        <v>500</v>
      </c>
      <c r="H544" s="27"/>
      <c r="I544" s="13"/>
      <c r="J544" s="47"/>
    </row>
    <row r="545" s="1" customFormat="1" ht="15.75" customHeight="1" spans="1:10">
      <c r="A545" s="25">
        <v>115</v>
      </c>
      <c r="B545" s="26" t="s">
        <v>5462</v>
      </c>
      <c r="C545" s="26" t="s">
        <v>5140</v>
      </c>
      <c r="D545" s="26" t="s">
        <v>5140</v>
      </c>
      <c r="E545" s="26"/>
      <c r="F545" s="39" t="s">
        <v>5125</v>
      </c>
      <c r="G545" s="27">
        <v>3600</v>
      </c>
      <c r="H545" s="27"/>
      <c r="I545" s="13"/>
      <c r="J545" s="47"/>
    </row>
    <row r="546" s="1" customFormat="1" ht="28.5" customHeight="1" spans="1:10">
      <c r="A546" s="25">
        <v>116</v>
      </c>
      <c r="B546" s="26" t="s">
        <v>5463</v>
      </c>
      <c r="C546" s="26" t="s">
        <v>5464</v>
      </c>
      <c r="D546" s="26" t="s">
        <v>5465</v>
      </c>
      <c r="E546" s="26"/>
      <c r="F546" s="39" t="s">
        <v>5125</v>
      </c>
      <c r="G546" s="27">
        <v>20</v>
      </c>
      <c r="H546" s="27"/>
      <c r="I546" s="13"/>
      <c r="J546" s="47"/>
    </row>
    <row r="547" s="1" customFormat="1" ht="15.75" customHeight="1" spans="1:10">
      <c r="A547" s="25">
        <v>117</v>
      </c>
      <c r="B547" s="26" t="s">
        <v>5466</v>
      </c>
      <c r="C547" s="26" t="s">
        <v>5467</v>
      </c>
      <c r="D547" s="26" t="s">
        <v>5468</v>
      </c>
      <c r="E547" s="26"/>
      <c r="F547" s="39" t="s">
        <v>75</v>
      </c>
      <c r="G547" s="27">
        <v>4</v>
      </c>
      <c r="H547" s="27"/>
      <c r="I547" s="13"/>
      <c r="J547" s="47"/>
    </row>
    <row r="548" s="1" customFormat="1" ht="15.75" customHeight="1" spans="1:10">
      <c r="A548" s="25">
        <v>118</v>
      </c>
      <c r="B548" s="26" t="s">
        <v>5469</v>
      </c>
      <c r="C548" s="26" t="s">
        <v>5470</v>
      </c>
      <c r="D548" s="26" t="s">
        <v>5471</v>
      </c>
      <c r="E548" s="26"/>
      <c r="F548" s="39" t="s">
        <v>92</v>
      </c>
      <c r="G548" s="27">
        <v>30</v>
      </c>
      <c r="H548" s="27"/>
      <c r="I548" s="13"/>
      <c r="J548" s="47"/>
    </row>
    <row r="549" s="1" customFormat="1" ht="28.5" customHeight="1" spans="1:10">
      <c r="A549" s="25">
        <v>119</v>
      </c>
      <c r="B549" s="26" t="s">
        <v>5472</v>
      </c>
      <c r="C549" s="26" t="s">
        <v>5473</v>
      </c>
      <c r="D549" s="26" t="s">
        <v>5474</v>
      </c>
      <c r="E549" s="26"/>
      <c r="F549" s="39" t="s">
        <v>92</v>
      </c>
      <c r="G549" s="27">
        <v>4</v>
      </c>
      <c r="H549" s="27"/>
      <c r="I549" s="13"/>
      <c r="J549" s="47"/>
    </row>
    <row r="550" s="1" customFormat="1" ht="28.5" customHeight="1" spans="1:10">
      <c r="A550" s="25">
        <v>120</v>
      </c>
      <c r="B550" s="26" t="s">
        <v>5475</v>
      </c>
      <c r="C550" s="26" t="s">
        <v>5476</v>
      </c>
      <c r="D550" s="26" t="s">
        <v>5477</v>
      </c>
      <c r="E550" s="26"/>
      <c r="F550" s="39" t="s">
        <v>92</v>
      </c>
      <c r="G550" s="27">
        <v>1</v>
      </c>
      <c r="H550" s="27"/>
      <c r="I550" s="13"/>
      <c r="J550" s="47"/>
    </row>
    <row r="551" s="1" customFormat="1" ht="15.75" customHeight="1" spans="1:10">
      <c r="A551" s="25">
        <v>121</v>
      </c>
      <c r="B551" s="26" t="s">
        <v>5478</v>
      </c>
      <c r="C551" s="26" t="s">
        <v>5479</v>
      </c>
      <c r="D551" s="26" t="s">
        <v>5479</v>
      </c>
      <c r="E551" s="26"/>
      <c r="F551" s="39" t="s">
        <v>186</v>
      </c>
      <c r="G551" s="27">
        <v>65</v>
      </c>
      <c r="H551" s="27"/>
      <c r="I551" s="13"/>
      <c r="J551" s="47"/>
    </row>
    <row r="552" s="1" customFormat="1" ht="15.75" customHeight="1" spans="1:10">
      <c r="A552" s="25">
        <v>122</v>
      </c>
      <c r="B552" s="26" t="s">
        <v>5480</v>
      </c>
      <c r="C552" s="26" t="s">
        <v>5481</v>
      </c>
      <c r="D552" s="26" t="s">
        <v>5482</v>
      </c>
      <c r="E552" s="26"/>
      <c r="F552" s="39" t="s">
        <v>75</v>
      </c>
      <c r="G552" s="27">
        <v>6</v>
      </c>
      <c r="H552" s="27"/>
      <c r="I552" s="13"/>
      <c r="J552" s="47"/>
    </row>
    <row r="553" s="1" customFormat="1" ht="28.5" customHeight="1" spans="1:10">
      <c r="A553" s="25">
        <v>123</v>
      </c>
      <c r="B553" s="26" t="s">
        <v>5483</v>
      </c>
      <c r="C553" s="26" t="s">
        <v>5484</v>
      </c>
      <c r="D553" s="26" t="s">
        <v>5485</v>
      </c>
      <c r="E553" s="26"/>
      <c r="F553" s="39" t="s">
        <v>138</v>
      </c>
      <c r="G553" s="27">
        <v>6</v>
      </c>
      <c r="H553" s="27"/>
      <c r="I553" s="13"/>
      <c r="J553" s="47"/>
    </row>
    <row r="554" s="1" customFormat="1" ht="41.25" customHeight="1" spans="1:10">
      <c r="A554" s="25">
        <v>124</v>
      </c>
      <c r="B554" s="26" t="s">
        <v>5486</v>
      </c>
      <c r="C554" s="26" t="s">
        <v>5487</v>
      </c>
      <c r="D554" s="26" t="s">
        <v>5488</v>
      </c>
      <c r="E554" s="26"/>
      <c r="F554" s="39" t="s">
        <v>138</v>
      </c>
      <c r="G554" s="27">
        <v>4</v>
      </c>
      <c r="H554" s="27"/>
      <c r="I554" s="13"/>
      <c r="J554" s="47"/>
    </row>
    <row r="555" s="1" customFormat="1" ht="18" customHeight="1" spans="1:10">
      <c r="A555" s="15" t="s">
        <v>5101</v>
      </c>
      <c r="B555" s="16"/>
      <c r="C555" s="16"/>
      <c r="D555" s="16"/>
      <c r="E555" s="16"/>
      <c r="F555" s="16"/>
      <c r="G555" s="16"/>
      <c r="H555" s="16"/>
      <c r="I555" s="16"/>
      <c r="J555" s="48"/>
    </row>
    <row r="556" s="1" customFormat="1" ht="18" customHeight="1" spans="1:10">
      <c r="A556" s="49" t="s">
        <v>5102</v>
      </c>
      <c r="B556" s="49"/>
      <c r="C556" s="49"/>
      <c r="D556" s="49"/>
      <c r="E556" s="49"/>
      <c r="F556" s="49"/>
      <c r="G556" s="49"/>
      <c r="H556" s="49"/>
      <c r="I556" s="49"/>
      <c r="J556" s="49"/>
    </row>
    <row r="557" s="1" customFormat="1" ht="39.75" customHeight="1" spans="1:10">
      <c r="A557" s="2" t="s">
        <v>5085</v>
      </c>
      <c r="B557" s="2"/>
      <c r="C557" s="2"/>
      <c r="D557" s="2"/>
      <c r="E557" s="2"/>
      <c r="F557" s="2"/>
      <c r="G557" s="2"/>
      <c r="H557" s="19"/>
      <c r="I557" s="19"/>
      <c r="J557" s="19"/>
    </row>
    <row r="558" s="1" customFormat="1" ht="28.5" customHeight="1" spans="1:10">
      <c r="A558" s="20" t="s">
        <v>5042</v>
      </c>
      <c r="B558" s="20"/>
      <c r="C558" s="20"/>
      <c r="D558" s="20"/>
      <c r="E558" s="20" t="s">
        <v>5043</v>
      </c>
      <c r="F558" s="20"/>
      <c r="G558" s="20"/>
      <c r="H558" s="21" t="s">
        <v>5489</v>
      </c>
      <c r="I558" s="21"/>
      <c r="J558" s="21"/>
    </row>
    <row r="559" s="1" customFormat="1" ht="17.25" customHeight="1" spans="1:10">
      <c r="A559" s="22" t="s">
        <v>2</v>
      </c>
      <c r="B559" s="23" t="s">
        <v>5087</v>
      </c>
      <c r="C559" s="23" t="s">
        <v>5088</v>
      </c>
      <c r="D559" s="23" t="s">
        <v>5089</v>
      </c>
      <c r="E559" s="23"/>
      <c r="F559" s="23" t="s">
        <v>5090</v>
      </c>
      <c r="G559" s="23" t="s">
        <v>5091</v>
      </c>
      <c r="H559" s="23"/>
      <c r="I559" s="23" t="s">
        <v>4985</v>
      </c>
      <c r="J559" s="24"/>
    </row>
    <row r="560" s="1" customFormat="1" ht="28.5" customHeight="1" spans="1:10">
      <c r="A560" s="25"/>
      <c r="B560" s="39"/>
      <c r="C560" s="39"/>
      <c r="D560" s="39"/>
      <c r="E560" s="39"/>
      <c r="F560" s="39"/>
      <c r="G560" s="39"/>
      <c r="H560" s="39"/>
      <c r="I560" s="39" t="s">
        <v>5092</v>
      </c>
      <c r="J560" s="40" t="s">
        <v>5093</v>
      </c>
    </row>
    <row r="561" s="1" customFormat="1" ht="92.25" customHeight="1" spans="1:10">
      <c r="A561" s="25">
        <v>125</v>
      </c>
      <c r="B561" s="26" t="s">
        <v>5490</v>
      </c>
      <c r="C561" s="26" t="s">
        <v>5491</v>
      </c>
      <c r="D561" s="26" t="s">
        <v>5492</v>
      </c>
      <c r="E561" s="26"/>
      <c r="F561" s="39" t="s">
        <v>138</v>
      </c>
      <c r="G561" s="27">
        <v>2</v>
      </c>
      <c r="H561" s="27"/>
      <c r="I561" s="13"/>
      <c r="J561" s="47"/>
    </row>
    <row r="562" s="1" customFormat="1" ht="15.75" customHeight="1" spans="1:10">
      <c r="A562" s="25">
        <v>126</v>
      </c>
      <c r="B562" s="26" t="s">
        <v>5493</v>
      </c>
      <c r="C562" s="26" t="s">
        <v>5494</v>
      </c>
      <c r="D562" s="26" t="s">
        <v>5495</v>
      </c>
      <c r="E562" s="26"/>
      <c r="F562" s="39" t="s">
        <v>75</v>
      </c>
      <c r="G562" s="27">
        <v>2</v>
      </c>
      <c r="H562" s="27"/>
      <c r="I562" s="13"/>
      <c r="J562" s="47"/>
    </row>
    <row r="563" s="1" customFormat="1" ht="15.75" customHeight="1" spans="1:10">
      <c r="A563" s="25">
        <v>127</v>
      </c>
      <c r="B563" s="26" t="s">
        <v>5496</v>
      </c>
      <c r="C563" s="26" t="s">
        <v>5497</v>
      </c>
      <c r="D563" s="26" t="s">
        <v>5498</v>
      </c>
      <c r="E563" s="26"/>
      <c r="F563" s="39" t="s">
        <v>5125</v>
      </c>
      <c r="G563" s="27">
        <v>160</v>
      </c>
      <c r="H563" s="27"/>
      <c r="I563" s="13"/>
      <c r="J563" s="47"/>
    </row>
    <row r="564" s="1" customFormat="1" ht="41.25" customHeight="1" spans="1:10">
      <c r="A564" s="25">
        <v>128</v>
      </c>
      <c r="B564" s="26" t="s">
        <v>5499</v>
      </c>
      <c r="C564" s="26" t="s">
        <v>5500</v>
      </c>
      <c r="D564" s="26" t="s">
        <v>5501</v>
      </c>
      <c r="E564" s="26"/>
      <c r="F564" s="39" t="s">
        <v>5125</v>
      </c>
      <c r="G564" s="27">
        <v>160</v>
      </c>
      <c r="H564" s="27"/>
      <c r="I564" s="13"/>
      <c r="J564" s="47"/>
    </row>
    <row r="565" s="1" customFormat="1" ht="15.75" customHeight="1" spans="1:10">
      <c r="A565" s="25">
        <v>129</v>
      </c>
      <c r="B565" s="26" t="s">
        <v>5502</v>
      </c>
      <c r="C565" s="26" t="s">
        <v>5276</v>
      </c>
      <c r="D565" s="26" t="s">
        <v>5276</v>
      </c>
      <c r="E565" s="26"/>
      <c r="F565" s="39" t="s">
        <v>5125</v>
      </c>
      <c r="G565" s="27">
        <v>1580</v>
      </c>
      <c r="H565" s="27"/>
      <c r="I565" s="13"/>
      <c r="J565" s="47"/>
    </row>
    <row r="566" s="1" customFormat="1" ht="15.75" customHeight="1" spans="1:10">
      <c r="A566" s="25"/>
      <c r="B566" s="26"/>
      <c r="C566" s="26" t="s">
        <v>5503</v>
      </c>
      <c r="D566" s="26"/>
      <c r="E566" s="26"/>
      <c r="F566" s="26"/>
      <c r="G566" s="27"/>
      <c r="H566" s="27"/>
      <c r="I566" s="27"/>
      <c r="J566" s="54"/>
    </row>
    <row r="567" s="1" customFormat="1" ht="18" customHeight="1" spans="1:10">
      <c r="A567" s="15" t="s">
        <v>5101</v>
      </c>
      <c r="B567" s="16"/>
      <c r="C567" s="16"/>
      <c r="D567" s="16"/>
      <c r="E567" s="16"/>
      <c r="F567" s="16"/>
      <c r="G567" s="16"/>
      <c r="H567" s="16"/>
      <c r="I567" s="16"/>
      <c r="J567" s="48"/>
    </row>
    <row r="568" s="1" customFormat="1" ht="18" customHeight="1" spans="1:10">
      <c r="A568" s="49" t="s">
        <v>5102</v>
      </c>
      <c r="B568" s="49"/>
      <c r="C568" s="49"/>
      <c r="D568" s="49"/>
      <c r="E568" s="49"/>
      <c r="F568" s="49"/>
      <c r="G568" s="49"/>
      <c r="H568" s="49"/>
      <c r="I568" s="49"/>
      <c r="J568" s="49"/>
    </row>
    <row r="569" s="1" customFormat="1" ht="39.75" customHeight="1" spans="1:10">
      <c r="A569" s="2" t="s">
        <v>5085</v>
      </c>
      <c r="B569" s="2"/>
      <c r="C569" s="2"/>
      <c r="D569" s="2"/>
      <c r="E569" s="2"/>
      <c r="F569" s="2"/>
      <c r="G569" s="2"/>
      <c r="H569" s="19"/>
      <c r="I569" s="19"/>
      <c r="J569" s="19"/>
    </row>
    <row r="570" s="1" customFormat="1" ht="28.5" customHeight="1" spans="1:10">
      <c r="A570" s="20" t="s">
        <v>5042</v>
      </c>
      <c r="B570" s="20"/>
      <c r="C570" s="20"/>
      <c r="D570" s="20"/>
      <c r="E570" s="20" t="s">
        <v>5043</v>
      </c>
      <c r="F570" s="20"/>
      <c r="G570" s="20"/>
      <c r="H570" s="21" t="s">
        <v>5504</v>
      </c>
      <c r="I570" s="21"/>
      <c r="J570" s="21"/>
    </row>
    <row r="571" s="1" customFormat="1" ht="17.25" customHeight="1" spans="1:10">
      <c r="A571" s="22" t="s">
        <v>2</v>
      </c>
      <c r="B571" s="23" t="s">
        <v>5087</v>
      </c>
      <c r="C571" s="23" t="s">
        <v>5088</v>
      </c>
      <c r="D571" s="23" t="s">
        <v>5089</v>
      </c>
      <c r="E571" s="23"/>
      <c r="F571" s="23" t="s">
        <v>5090</v>
      </c>
      <c r="G571" s="23" t="s">
        <v>5091</v>
      </c>
      <c r="H571" s="23"/>
      <c r="I571" s="23" t="s">
        <v>4985</v>
      </c>
      <c r="J571" s="24"/>
    </row>
    <row r="572" s="1" customFormat="1" ht="28.5" customHeight="1" spans="1:10">
      <c r="A572" s="25"/>
      <c r="B572" s="39"/>
      <c r="C572" s="39"/>
      <c r="D572" s="39"/>
      <c r="E572" s="39"/>
      <c r="F572" s="39"/>
      <c r="G572" s="39"/>
      <c r="H572" s="39"/>
      <c r="I572" s="39" t="s">
        <v>5092</v>
      </c>
      <c r="J572" s="40" t="s">
        <v>5093</v>
      </c>
    </row>
    <row r="573" s="1" customFormat="1" ht="409.5" customHeight="1" spans="1:10">
      <c r="A573" s="25">
        <v>130</v>
      </c>
      <c r="B573" s="26" t="s">
        <v>5505</v>
      </c>
      <c r="C573" s="26" t="s">
        <v>5506</v>
      </c>
      <c r="D573" s="26" t="s">
        <v>5507</v>
      </c>
      <c r="E573" s="26"/>
      <c r="F573" s="39" t="s">
        <v>138</v>
      </c>
      <c r="G573" s="27">
        <v>1</v>
      </c>
      <c r="H573" s="27"/>
      <c r="I573" s="13"/>
      <c r="J573" s="47"/>
    </row>
    <row r="574" s="1" customFormat="1" ht="18" customHeight="1" spans="1:10">
      <c r="A574" s="15" t="s">
        <v>5101</v>
      </c>
      <c r="B574" s="16"/>
      <c r="C574" s="16"/>
      <c r="D574" s="16"/>
      <c r="E574" s="16"/>
      <c r="F574" s="16"/>
      <c r="G574" s="16"/>
      <c r="H574" s="16"/>
      <c r="I574" s="16"/>
      <c r="J574" s="48"/>
    </row>
    <row r="575" s="1" customFormat="1" ht="18" customHeight="1" spans="1:10">
      <c r="A575" s="49" t="s">
        <v>5102</v>
      </c>
      <c r="B575" s="49"/>
      <c r="C575" s="49"/>
      <c r="D575" s="49"/>
      <c r="E575" s="49"/>
      <c r="F575" s="49"/>
      <c r="G575" s="49"/>
      <c r="H575" s="49"/>
      <c r="I575" s="49"/>
      <c r="J575" s="49"/>
    </row>
    <row r="576" s="1" customFormat="1" ht="39.75" customHeight="1" spans="1:10">
      <c r="A576" s="2" t="s">
        <v>5085</v>
      </c>
      <c r="B576" s="2"/>
      <c r="C576" s="2"/>
      <c r="D576" s="2"/>
      <c r="E576" s="2"/>
      <c r="F576" s="2"/>
      <c r="G576" s="2"/>
      <c r="H576" s="19"/>
      <c r="I576" s="19"/>
      <c r="J576" s="19"/>
    </row>
    <row r="577" s="1" customFormat="1" ht="28.5" customHeight="1" spans="1:10">
      <c r="A577" s="20" t="s">
        <v>5042</v>
      </c>
      <c r="B577" s="20"/>
      <c r="C577" s="20"/>
      <c r="D577" s="20"/>
      <c r="E577" s="20" t="s">
        <v>5043</v>
      </c>
      <c r="F577" s="20"/>
      <c r="G577" s="20"/>
      <c r="H577" s="21" t="s">
        <v>5508</v>
      </c>
      <c r="I577" s="21"/>
      <c r="J577" s="21"/>
    </row>
    <row r="578" s="1" customFormat="1" ht="17.25" customHeight="1" spans="1:10">
      <c r="A578" s="22" t="s">
        <v>2</v>
      </c>
      <c r="B578" s="23" t="s">
        <v>5087</v>
      </c>
      <c r="C578" s="23" t="s">
        <v>5088</v>
      </c>
      <c r="D578" s="23" t="s">
        <v>5089</v>
      </c>
      <c r="E578" s="23"/>
      <c r="F578" s="23" t="s">
        <v>5090</v>
      </c>
      <c r="G578" s="23" t="s">
        <v>5091</v>
      </c>
      <c r="H578" s="23"/>
      <c r="I578" s="23" t="s">
        <v>4985</v>
      </c>
      <c r="J578" s="24"/>
    </row>
    <row r="579" s="1" customFormat="1" ht="28.5" customHeight="1" spans="1:10">
      <c r="A579" s="25"/>
      <c r="B579" s="39"/>
      <c r="C579" s="39"/>
      <c r="D579" s="39"/>
      <c r="E579" s="39"/>
      <c r="F579" s="39"/>
      <c r="G579" s="39"/>
      <c r="H579" s="39"/>
      <c r="I579" s="39" t="s">
        <v>5092</v>
      </c>
      <c r="J579" s="40" t="s">
        <v>5093</v>
      </c>
    </row>
    <row r="580" s="1" customFormat="1" ht="18" customHeight="1" spans="1:10">
      <c r="A580" s="9" t="s">
        <v>5101</v>
      </c>
      <c r="B580" s="10"/>
      <c r="C580" s="10"/>
      <c r="D580" s="10"/>
      <c r="E580" s="10"/>
      <c r="F580" s="10"/>
      <c r="G580" s="10"/>
      <c r="H580" s="10"/>
      <c r="I580" s="10"/>
      <c r="J580" s="47"/>
    </row>
    <row r="581" s="1" customFormat="1" ht="409.5" customHeight="1" spans="1:10">
      <c r="A581" s="25"/>
      <c r="B581" s="26"/>
      <c r="C581" s="26"/>
      <c r="D581" s="26" t="s">
        <v>5509</v>
      </c>
      <c r="E581" s="26"/>
      <c r="F581" s="39"/>
      <c r="G581" s="27"/>
      <c r="H581" s="27"/>
      <c r="I581" s="13"/>
      <c r="J581" s="47"/>
    </row>
    <row r="582" s="1" customFormat="1" ht="18" customHeight="1" spans="1:10">
      <c r="A582" s="15" t="s">
        <v>5101</v>
      </c>
      <c r="B582" s="16"/>
      <c r="C582" s="16"/>
      <c r="D582" s="16"/>
      <c r="E582" s="16"/>
      <c r="F582" s="16"/>
      <c r="G582" s="16"/>
      <c r="H582" s="16"/>
      <c r="I582" s="16"/>
      <c r="J582" s="48"/>
    </row>
    <row r="583" s="1" customFormat="1" ht="18" customHeight="1" spans="1:10">
      <c r="A583" s="49" t="s">
        <v>5102</v>
      </c>
      <c r="B583" s="49"/>
      <c r="C583" s="49"/>
      <c r="D583" s="49"/>
      <c r="E583" s="49"/>
      <c r="F583" s="49"/>
      <c r="G583" s="49"/>
      <c r="H583" s="49"/>
      <c r="I583" s="49"/>
      <c r="J583" s="49"/>
    </row>
    <row r="584" s="1" customFormat="1" ht="39.75" customHeight="1" spans="1:10">
      <c r="A584" s="2" t="s">
        <v>5085</v>
      </c>
      <c r="B584" s="2"/>
      <c r="C584" s="2"/>
      <c r="D584" s="2"/>
      <c r="E584" s="2"/>
      <c r="F584" s="2"/>
      <c r="G584" s="2"/>
      <c r="H584" s="19"/>
      <c r="I584" s="19"/>
      <c r="J584" s="19"/>
    </row>
    <row r="585" s="1" customFormat="1" ht="28.5" customHeight="1" spans="1:10">
      <c r="A585" s="20" t="s">
        <v>5042</v>
      </c>
      <c r="B585" s="20"/>
      <c r="C585" s="20"/>
      <c r="D585" s="20"/>
      <c r="E585" s="20" t="s">
        <v>5043</v>
      </c>
      <c r="F585" s="20"/>
      <c r="G585" s="20"/>
      <c r="H585" s="21" t="s">
        <v>5510</v>
      </c>
      <c r="I585" s="21"/>
      <c r="J585" s="21"/>
    </row>
    <row r="586" s="1" customFormat="1" ht="17.25" customHeight="1" spans="1:10">
      <c r="A586" s="22" t="s">
        <v>2</v>
      </c>
      <c r="B586" s="23" t="s">
        <v>5087</v>
      </c>
      <c r="C586" s="23" t="s">
        <v>5088</v>
      </c>
      <c r="D586" s="23" t="s">
        <v>5089</v>
      </c>
      <c r="E586" s="23"/>
      <c r="F586" s="23" t="s">
        <v>5090</v>
      </c>
      <c r="G586" s="23" t="s">
        <v>5091</v>
      </c>
      <c r="H586" s="23"/>
      <c r="I586" s="23" t="s">
        <v>4985</v>
      </c>
      <c r="J586" s="24"/>
    </row>
    <row r="587" s="1" customFormat="1" ht="28.5" customHeight="1" spans="1:10">
      <c r="A587" s="25"/>
      <c r="B587" s="39"/>
      <c r="C587" s="39"/>
      <c r="D587" s="39"/>
      <c r="E587" s="39"/>
      <c r="F587" s="39"/>
      <c r="G587" s="39"/>
      <c r="H587" s="39"/>
      <c r="I587" s="39" t="s">
        <v>5092</v>
      </c>
      <c r="J587" s="40" t="s">
        <v>5093</v>
      </c>
    </row>
    <row r="588" s="1" customFormat="1" ht="235.5" customHeight="1" spans="1:10">
      <c r="A588" s="25"/>
      <c r="B588" s="26"/>
      <c r="C588" s="26"/>
      <c r="D588" s="26" t="s">
        <v>5511</v>
      </c>
      <c r="E588" s="26"/>
      <c r="F588" s="39"/>
      <c r="G588" s="27"/>
      <c r="H588" s="27"/>
      <c r="I588" s="13"/>
      <c r="J588" s="47"/>
    </row>
    <row r="589" s="1" customFormat="1" ht="18" customHeight="1" spans="1:10">
      <c r="A589" s="15" t="s">
        <v>5101</v>
      </c>
      <c r="B589" s="16"/>
      <c r="C589" s="16"/>
      <c r="D589" s="16"/>
      <c r="E589" s="16"/>
      <c r="F589" s="16"/>
      <c r="G589" s="16"/>
      <c r="H589" s="16"/>
      <c r="I589" s="16"/>
      <c r="J589" s="48"/>
    </row>
    <row r="590" s="1" customFormat="1" ht="18" customHeight="1" spans="1:10">
      <c r="A590" s="49" t="s">
        <v>5102</v>
      </c>
      <c r="B590" s="49"/>
      <c r="C590" s="49"/>
      <c r="D590" s="49"/>
      <c r="E590" s="49"/>
      <c r="F590" s="49"/>
      <c r="G590" s="49"/>
      <c r="H590" s="49"/>
      <c r="I590" s="49"/>
      <c r="J590" s="49"/>
    </row>
    <row r="591" s="1" customFormat="1" ht="39.75" customHeight="1" spans="1:10">
      <c r="A591" s="2" t="s">
        <v>5085</v>
      </c>
      <c r="B591" s="2"/>
      <c r="C591" s="2"/>
      <c r="D591" s="2"/>
      <c r="E591" s="2"/>
      <c r="F591" s="2"/>
      <c r="G591" s="2"/>
      <c r="H591" s="19"/>
      <c r="I591" s="19"/>
      <c r="J591" s="19"/>
    </row>
    <row r="592" s="1" customFormat="1" ht="28.5" customHeight="1" spans="1:10">
      <c r="A592" s="20" t="s">
        <v>5042</v>
      </c>
      <c r="B592" s="20"/>
      <c r="C592" s="20"/>
      <c r="D592" s="20"/>
      <c r="E592" s="20" t="s">
        <v>5043</v>
      </c>
      <c r="F592" s="20"/>
      <c r="G592" s="20"/>
      <c r="H592" s="21" t="s">
        <v>5512</v>
      </c>
      <c r="I592" s="21"/>
      <c r="J592" s="21"/>
    </row>
    <row r="593" s="1" customFormat="1" ht="17.25" customHeight="1" spans="1:10">
      <c r="A593" s="22" t="s">
        <v>2</v>
      </c>
      <c r="B593" s="23" t="s">
        <v>5087</v>
      </c>
      <c r="C593" s="23" t="s">
        <v>5088</v>
      </c>
      <c r="D593" s="23" t="s">
        <v>5089</v>
      </c>
      <c r="E593" s="23"/>
      <c r="F593" s="23" t="s">
        <v>5090</v>
      </c>
      <c r="G593" s="23" t="s">
        <v>5091</v>
      </c>
      <c r="H593" s="23"/>
      <c r="I593" s="23" t="s">
        <v>4985</v>
      </c>
      <c r="J593" s="24"/>
    </row>
    <row r="594" s="1" customFormat="1" ht="28.5" customHeight="1" spans="1:10">
      <c r="A594" s="25"/>
      <c r="B594" s="39"/>
      <c r="C594" s="39"/>
      <c r="D594" s="39"/>
      <c r="E594" s="39"/>
      <c r="F594" s="39"/>
      <c r="G594" s="39"/>
      <c r="H594" s="39"/>
      <c r="I594" s="39" t="s">
        <v>5092</v>
      </c>
      <c r="J594" s="40" t="s">
        <v>5093</v>
      </c>
    </row>
    <row r="595" s="1" customFormat="1" ht="409.5" customHeight="1" spans="1:10">
      <c r="A595" s="25">
        <v>131</v>
      </c>
      <c r="B595" s="26" t="s">
        <v>5513</v>
      </c>
      <c r="C595" s="26" t="s">
        <v>5514</v>
      </c>
      <c r="D595" s="26" t="s">
        <v>5515</v>
      </c>
      <c r="E595" s="26"/>
      <c r="F595" s="39" t="s">
        <v>138</v>
      </c>
      <c r="G595" s="27">
        <v>3</v>
      </c>
      <c r="H595" s="27"/>
      <c r="I595" s="13"/>
      <c r="J595" s="47"/>
    </row>
    <row r="596" s="1" customFormat="1" ht="28.5" customHeight="1" spans="1:10">
      <c r="A596" s="25">
        <v>132</v>
      </c>
      <c r="B596" s="26" t="s">
        <v>5516</v>
      </c>
      <c r="C596" s="26" t="s">
        <v>5517</v>
      </c>
      <c r="D596" s="26" t="s">
        <v>5518</v>
      </c>
      <c r="E596" s="26"/>
      <c r="F596" s="39" t="s">
        <v>75</v>
      </c>
      <c r="G596" s="27">
        <v>3</v>
      </c>
      <c r="H596" s="27"/>
      <c r="I596" s="13"/>
      <c r="J596" s="47"/>
    </row>
    <row r="597" s="1" customFormat="1" ht="18" customHeight="1" spans="1:10">
      <c r="A597" s="15" t="s">
        <v>5101</v>
      </c>
      <c r="B597" s="16"/>
      <c r="C597" s="16"/>
      <c r="D597" s="16"/>
      <c r="E597" s="16"/>
      <c r="F597" s="16"/>
      <c r="G597" s="16"/>
      <c r="H597" s="16"/>
      <c r="I597" s="16"/>
      <c r="J597" s="48"/>
    </row>
    <row r="598" s="1" customFormat="1" ht="18" customHeight="1" spans="1:10">
      <c r="A598" s="49" t="s">
        <v>5102</v>
      </c>
      <c r="B598" s="49"/>
      <c r="C598" s="49"/>
      <c r="D598" s="49"/>
      <c r="E598" s="49"/>
      <c r="F598" s="49"/>
      <c r="G598" s="49"/>
      <c r="H598" s="49"/>
      <c r="I598" s="49"/>
      <c r="J598" s="49"/>
    </row>
    <row r="599" s="1" customFormat="1" ht="39.75" customHeight="1" spans="1:10">
      <c r="A599" s="2" t="s">
        <v>5085</v>
      </c>
      <c r="B599" s="2"/>
      <c r="C599" s="2"/>
      <c r="D599" s="2"/>
      <c r="E599" s="2"/>
      <c r="F599" s="2"/>
      <c r="G599" s="2"/>
      <c r="H599" s="19"/>
      <c r="I599" s="19"/>
      <c r="J599" s="19"/>
    </row>
    <row r="600" s="1" customFormat="1" ht="28.5" customHeight="1" spans="1:10">
      <c r="A600" s="20" t="s">
        <v>5042</v>
      </c>
      <c r="B600" s="20"/>
      <c r="C600" s="20"/>
      <c r="D600" s="20"/>
      <c r="E600" s="20" t="s">
        <v>5043</v>
      </c>
      <c r="F600" s="20"/>
      <c r="G600" s="20"/>
      <c r="H600" s="21" t="s">
        <v>5519</v>
      </c>
      <c r="I600" s="21"/>
      <c r="J600" s="21"/>
    </row>
    <row r="601" s="1" customFormat="1" ht="17.25" customHeight="1" spans="1:10">
      <c r="A601" s="22" t="s">
        <v>2</v>
      </c>
      <c r="B601" s="23" t="s">
        <v>5087</v>
      </c>
      <c r="C601" s="23" t="s">
        <v>5088</v>
      </c>
      <c r="D601" s="23" t="s">
        <v>5089</v>
      </c>
      <c r="E601" s="23"/>
      <c r="F601" s="23" t="s">
        <v>5090</v>
      </c>
      <c r="G601" s="23" t="s">
        <v>5091</v>
      </c>
      <c r="H601" s="23"/>
      <c r="I601" s="23" t="s">
        <v>4985</v>
      </c>
      <c r="J601" s="24"/>
    </row>
    <row r="602" s="1" customFormat="1" ht="28.5" customHeight="1" spans="1:10">
      <c r="A602" s="25"/>
      <c r="B602" s="39"/>
      <c r="C602" s="39"/>
      <c r="D602" s="39"/>
      <c r="E602" s="39"/>
      <c r="F602" s="39"/>
      <c r="G602" s="39"/>
      <c r="H602" s="39"/>
      <c r="I602" s="39" t="s">
        <v>5092</v>
      </c>
      <c r="J602" s="40" t="s">
        <v>5093</v>
      </c>
    </row>
    <row r="603" s="1" customFormat="1" ht="41.25" customHeight="1" spans="1:10">
      <c r="A603" s="25">
        <v>133</v>
      </c>
      <c r="B603" s="26" t="s">
        <v>5520</v>
      </c>
      <c r="C603" s="26" t="s">
        <v>5521</v>
      </c>
      <c r="D603" s="26" t="s">
        <v>5522</v>
      </c>
      <c r="E603" s="26"/>
      <c r="F603" s="39" t="s">
        <v>138</v>
      </c>
      <c r="G603" s="27">
        <v>3</v>
      </c>
      <c r="H603" s="27"/>
      <c r="I603" s="13"/>
      <c r="J603" s="47"/>
    </row>
    <row r="604" s="1" customFormat="1" ht="15.75" customHeight="1" spans="1:10">
      <c r="A604" s="25"/>
      <c r="B604" s="26"/>
      <c r="C604" s="26" t="s">
        <v>5523</v>
      </c>
      <c r="D604" s="26"/>
      <c r="E604" s="26"/>
      <c r="F604" s="26"/>
      <c r="G604" s="27"/>
      <c r="H604" s="27"/>
      <c r="I604" s="27"/>
      <c r="J604" s="54"/>
    </row>
    <row r="605" s="1" customFormat="1" ht="334.5" customHeight="1" spans="1:10">
      <c r="A605" s="25">
        <v>134</v>
      </c>
      <c r="B605" s="26" t="s">
        <v>5524</v>
      </c>
      <c r="C605" s="26" t="s">
        <v>5525</v>
      </c>
      <c r="D605" s="26" t="s">
        <v>5526</v>
      </c>
      <c r="E605" s="26"/>
      <c r="F605" s="39" t="s">
        <v>75</v>
      </c>
      <c r="G605" s="27">
        <v>24</v>
      </c>
      <c r="H605" s="27"/>
      <c r="I605" s="13"/>
      <c r="J605" s="47"/>
    </row>
    <row r="606" s="1" customFormat="1" ht="18" customHeight="1" spans="1:10">
      <c r="A606" s="15" t="s">
        <v>5101</v>
      </c>
      <c r="B606" s="16"/>
      <c r="C606" s="16"/>
      <c r="D606" s="16"/>
      <c r="E606" s="16"/>
      <c r="F606" s="16"/>
      <c r="G606" s="16"/>
      <c r="H606" s="16"/>
      <c r="I606" s="16"/>
      <c r="J606" s="48"/>
    </row>
    <row r="607" s="1" customFormat="1" ht="18" customHeight="1" spans="1:10">
      <c r="A607" s="49" t="s">
        <v>5102</v>
      </c>
      <c r="B607" s="49"/>
      <c r="C607" s="49"/>
      <c r="D607" s="49"/>
      <c r="E607" s="49"/>
      <c r="F607" s="49"/>
      <c r="G607" s="49"/>
      <c r="H607" s="49"/>
      <c r="I607" s="49"/>
      <c r="J607" s="49"/>
    </row>
    <row r="608" s="1" customFormat="1" ht="39.75" customHeight="1" spans="1:10">
      <c r="A608" s="2" t="s">
        <v>5085</v>
      </c>
      <c r="B608" s="2"/>
      <c r="C608" s="2"/>
      <c r="D608" s="2"/>
      <c r="E608" s="2"/>
      <c r="F608" s="2"/>
      <c r="G608" s="2"/>
      <c r="H608" s="19"/>
      <c r="I608" s="19"/>
      <c r="J608" s="19"/>
    </row>
    <row r="609" s="1" customFormat="1" ht="28.5" customHeight="1" spans="1:10">
      <c r="A609" s="20" t="s">
        <v>5042</v>
      </c>
      <c r="B609" s="20"/>
      <c r="C609" s="20"/>
      <c r="D609" s="20"/>
      <c r="E609" s="20" t="s">
        <v>5043</v>
      </c>
      <c r="F609" s="20"/>
      <c r="G609" s="20"/>
      <c r="H609" s="21" t="s">
        <v>5527</v>
      </c>
      <c r="I609" s="21"/>
      <c r="J609" s="21"/>
    </row>
    <row r="610" s="1" customFormat="1" ht="17.25" customHeight="1" spans="1:10">
      <c r="A610" s="22" t="s">
        <v>2</v>
      </c>
      <c r="B610" s="23" t="s">
        <v>5087</v>
      </c>
      <c r="C610" s="23" t="s">
        <v>5088</v>
      </c>
      <c r="D610" s="23" t="s">
        <v>5089</v>
      </c>
      <c r="E610" s="23"/>
      <c r="F610" s="23" t="s">
        <v>5090</v>
      </c>
      <c r="G610" s="23" t="s">
        <v>5091</v>
      </c>
      <c r="H610" s="23"/>
      <c r="I610" s="23" t="s">
        <v>4985</v>
      </c>
      <c r="J610" s="24"/>
    </row>
    <row r="611" s="1" customFormat="1" ht="28.5" customHeight="1" spans="1:10">
      <c r="A611" s="25"/>
      <c r="B611" s="39"/>
      <c r="C611" s="39"/>
      <c r="D611" s="39"/>
      <c r="E611" s="39"/>
      <c r="F611" s="39"/>
      <c r="G611" s="39"/>
      <c r="H611" s="39"/>
      <c r="I611" s="39" t="s">
        <v>5092</v>
      </c>
      <c r="J611" s="40" t="s">
        <v>5093</v>
      </c>
    </row>
    <row r="612" s="1" customFormat="1" ht="321.75" customHeight="1" spans="1:10">
      <c r="A612" s="25">
        <v>135</v>
      </c>
      <c r="B612" s="26" t="s">
        <v>5528</v>
      </c>
      <c r="C612" s="26" t="s">
        <v>5529</v>
      </c>
      <c r="D612" s="26" t="s">
        <v>5530</v>
      </c>
      <c r="E612" s="26"/>
      <c r="F612" s="39" t="s">
        <v>75</v>
      </c>
      <c r="G612" s="27">
        <v>72</v>
      </c>
      <c r="H612" s="27"/>
      <c r="I612" s="13"/>
      <c r="J612" s="47"/>
    </row>
    <row r="613" s="1" customFormat="1" ht="18" customHeight="1" spans="1:10">
      <c r="A613" s="15" t="s">
        <v>5101</v>
      </c>
      <c r="B613" s="16"/>
      <c r="C613" s="16"/>
      <c r="D613" s="16"/>
      <c r="E613" s="16"/>
      <c r="F613" s="16"/>
      <c r="G613" s="16"/>
      <c r="H613" s="16"/>
      <c r="I613" s="16"/>
      <c r="J613" s="48"/>
    </row>
    <row r="614" s="1" customFormat="1" ht="18" customHeight="1" spans="1:10">
      <c r="A614" s="49" t="s">
        <v>5102</v>
      </c>
      <c r="B614" s="49"/>
      <c r="C614" s="49"/>
      <c r="D614" s="49"/>
      <c r="E614" s="49"/>
      <c r="F614" s="49"/>
      <c r="G614" s="49"/>
      <c r="H614" s="49"/>
      <c r="I614" s="49"/>
      <c r="J614" s="49"/>
    </row>
    <row r="615" s="1" customFormat="1" ht="39.75" customHeight="1" spans="1:10">
      <c r="A615" s="2" t="s">
        <v>5085</v>
      </c>
      <c r="B615" s="2"/>
      <c r="C615" s="2"/>
      <c r="D615" s="2"/>
      <c r="E615" s="2"/>
      <c r="F615" s="2"/>
      <c r="G615" s="2"/>
      <c r="H615" s="19"/>
      <c r="I615" s="19"/>
      <c r="J615" s="19"/>
    </row>
    <row r="616" s="1" customFormat="1" ht="28.5" customHeight="1" spans="1:10">
      <c r="A616" s="20" t="s">
        <v>5042</v>
      </c>
      <c r="B616" s="20"/>
      <c r="C616" s="20"/>
      <c r="D616" s="20"/>
      <c r="E616" s="20" t="s">
        <v>5043</v>
      </c>
      <c r="F616" s="20"/>
      <c r="G616" s="20"/>
      <c r="H616" s="21" t="s">
        <v>5531</v>
      </c>
      <c r="I616" s="21"/>
      <c r="J616" s="21"/>
    </row>
    <row r="617" s="1" customFormat="1" ht="17.25" customHeight="1" spans="1:10">
      <c r="A617" s="22" t="s">
        <v>2</v>
      </c>
      <c r="B617" s="23" t="s">
        <v>5087</v>
      </c>
      <c r="C617" s="23" t="s">
        <v>5088</v>
      </c>
      <c r="D617" s="23" t="s">
        <v>5089</v>
      </c>
      <c r="E617" s="23"/>
      <c r="F617" s="23" t="s">
        <v>5090</v>
      </c>
      <c r="G617" s="23" t="s">
        <v>5091</v>
      </c>
      <c r="H617" s="23"/>
      <c r="I617" s="23" t="s">
        <v>4985</v>
      </c>
      <c r="J617" s="24"/>
    </row>
    <row r="618" s="1" customFormat="1" ht="28.5" customHeight="1" spans="1:10">
      <c r="A618" s="25"/>
      <c r="B618" s="39"/>
      <c r="C618" s="39"/>
      <c r="D618" s="39"/>
      <c r="E618" s="39"/>
      <c r="F618" s="39"/>
      <c r="G618" s="39"/>
      <c r="H618" s="39"/>
      <c r="I618" s="39" t="s">
        <v>5092</v>
      </c>
      <c r="J618" s="40" t="s">
        <v>5093</v>
      </c>
    </row>
    <row r="619" s="1" customFormat="1" ht="409.5" customHeight="1" spans="1:10">
      <c r="A619" s="25">
        <v>136</v>
      </c>
      <c r="B619" s="26" t="s">
        <v>5532</v>
      </c>
      <c r="C619" s="26" t="s">
        <v>5533</v>
      </c>
      <c r="D619" s="26" t="s">
        <v>5534</v>
      </c>
      <c r="E619" s="26"/>
      <c r="F619" s="39" t="s">
        <v>75</v>
      </c>
      <c r="G619" s="27">
        <v>24</v>
      </c>
      <c r="H619" s="27"/>
      <c r="I619" s="13"/>
      <c r="J619" s="47"/>
    </row>
    <row r="620" s="1" customFormat="1" ht="18" customHeight="1" spans="1:10">
      <c r="A620" s="15" t="s">
        <v>5101</v>
      </c>
      <c r="B620" s="16"/>
      <c r="C620" s="16"/>
      <c r="D620" s="16"/>
      <c r="E620" s="16"/>
      <c r="F620" s="16"/>
      <c r="G620" s="16"/>
      <c r="H620" s="16"/>
      <c r="I620" s="16"/>
      <c r="J620" s="48"/>
    </row>
    <row r="621" s="1" customFormat="1" ht="18" customHeight="1" spans="1:10">
      <c r="A621" s="49" t="s">
        <v>5102</v>
      </c>
      <c r="B621" s="49"/>
      <c r="C621" s="49"/>
      <c r="D621" s="49"/>
      <c r="E621" s="49"/>
      <c r="F621" s="49"/>
      <c r="G621" s="49"/>
      <c r="H621" s="49"/>
      <c r="I621" s="49"/>
      <c r="J621" s="49"/>
    </row>
    <row r="622" s="1" customFormat="1" ht="39.75" customHeight="1" spans="1:10">
      <c r="A622" s="2" t="s">
        <v>5085</v>
      </c>
      <c r="B622" s="2"/>
      <c r="C622" s="2"/>
      <c r="D622" s="2"/>
      <c r="E622" s="2"/>
      <c r="F622" s="2"/>
      <c r="G622" s="2"/>
      <c r="H622" s="19"/>
      <c r="I622" s="19"/>
      <c r="J622" s="19"/>
    </row>
    <row r="623" s="1" customFormat="1" ht="28.5" customHeight="1" spans="1:10">
      <c r="A623" s="20" t="s">
        <v>5042</v>
      </c>
      <c r="B623" s="20"/>
      <c r="C623" s="20"/>
      <c r="D623" s="20"/>
      <c r="E623" s="20" t="s">
        <v>5043</v>
      </c>
      <c r="F623" s="20"/>
      <c r="G623" s="20"/>
      <c r="H623" s="21" t="s">
        <v>5535</v>
      </c>
      <c r="I623" s="21"/>
      <c r="J623" s="21"/>
    </row>
    <row r="624" s="1" customFormat="1" ht="17.25" customHeight="1" spans="1:10">
      <c r="A624" s="22" t="s">
        <v>2</v>
      </c>
      <c r="B624" s="23" t="s">
        <v>5087</v>
      </c>
      <c r="C624" s="23" t="s">
        <v>5088</v>
      </c>
      <c r="D624" s="23" t="s">
        <v>5089</v>
      </c>
      <c r="E624" s="23"/>
      <c r="F624" s="23" t="s">
        <v>5090</v>
      </c>
      <c r="G624" s="23" t="s">
        <v>5091</v>
      </c>
      <c r="H624" s="23"/>
      <c r="I624" s="23" t="s">
        <v>4985</v>
      </c>
      <c r="J624" s="24"/>
    </row>
    <row r="625" s="1" customFormat="1" ht="28.5" customHeight="1" spans="1:10">
      <c r="A625" s="25"/>
      <c r="B625" s="39"/>
      <c r="C625" s="39"/>
      <c r="D625" s="39"/>
      <c r="E625" s="39"/>
      <c r="F625" s="39"/>
      <c r="G625" s="39"/>
      <c r="H625" s="39"/>
      <c r="I625" s="39" t="s">
        <v>5092</v>
      </c>
      <c r="J625" s="40" t="s">
        <v>5093</v>
      </c>
    </row>
    <row r="626" s="1" customFormat="1" ht="409.5" customHeight="1" spans="1:10">
      <c r="A626" s="25">
        <v>137</v>
      </c>
      <c r="B626" s="26" t="s">
        <v>5536</v>
      </c>
      <c r="C626" s="26" t="s">
        <v>5537</v>
      </c>
      <c r="D626" s="26" t="s">
        <v>5538</v>
      </c>
      <c r="E626" s="26"/>
      <c r="F626" s="39" t="s">
        <v>75</v>
      </c>
      <c r="G626" s="27">
        <v>40</v>
      </c>
      <c r="H626" s="27"/>
      <c r="I626" s="13"/>
      <c r="J626" s="47"/>
    </row>
    <row r="627" s="1" customFormat="1" ht="18" customHeight="1" spans="1:10">
      <c r="A627" s="15" t="s">
        <v>5101</v>
      </c>
      <c r="B627" s="16"/>
      <c r="C627" s="16"/>
      <c r="D627" s="16"/>
      <c r="E627" s="16"/>
      <c r="F627" s="16"/>
      <c r="G627" s="16"/>
      <c r="H627" s="16"/>
      <c r="I627" s="16"/>
      <c r="J627" s="48"/>
    </row>
    <row r="628" s="1" customFormat="1" ht="18" customHeight="1" spans="1:10">
      <c r="A628" s="49" t="s">
        <v>5102</v>
      </c>
      <c r="B628" s="49"/>
      <c r="C628" s="49"/>
      <c r="D628" s="49"/>
      <c r="E628" s="49"/>
      <c r="F628" s="49"/>
      <c r="G628" s="49"/>
      <c r="H628" s="49"/>
      <c r="I628" s="49"/>
      <c r="J628" s="49"/>
    </row>
    <row r="629" s="1" customFormat="1" ht="39.75" customHeight="1" spans="1:10">
      <c r="A629" s="2" t="s">
        <v>5085</v>
      </c>
      <c r="B629" s="2"/>
      <c r="C629" s="2"/>
      <c r="D629" s="2"/>
      <c r="E629" s="2"/>
      <c r="F629" s="2"/>
      <c r="G629" s="2"/>
      <c r="H629" s="19"/>
      <c r="I629" s="19"/>
      <c r="J629" s="19"/>
    </row>
    <row r="630" s="1" customFormat="1" ht="28.5" customHeight="1" spans="1:10">
      <c r="A630" s="20" t="s">
        <v>5042</v>
      </c>
      <c r="B630" s="20"/>
      <c r="C630" s="20"/>
      <c r="D630" s="20"/>
      <c r="E630" s="20" t="s">
        <v>5043</v>
      </c>
      <c r="F630" s="20"/>
      <c r="G630" s="20"/>
      <c r="H630" s="21" t="s">
        <v>5539</v>
      </c>
      <c r="I630" s="21"/>
      <c r="J630" s="21"/>
    </row>
    <row r="631" s="1" customFormat="1" ht="17.25" customHeight="1" spans="1:10">
      <c r="A631" s="22" t="s">
        <v>2</v>
      </c>
      <c r="B631" s="23" t="s">
        <v>5087</v>
      </c>
      <c r="C631" s="23" t="s">
        <v>5088</v>
      </c>
      <c r="D631" s="23" t="s">
        <v>5089</v>
      </c>
      <c r="E631" s="23"/>
      <c r="F631" s="23" t="s">
        <v>5090</v>
      </c>
      <c r="G631" s="23" t="s">
        <v>5091</v>
      </c>
      <c r="H631" s="23"/>
      <c r="I631" s="23" t="s">
        <v>4985</v>
      </c>
      <c r="J631" s="24"/>
    </row>
    <row r="632" s="1" customFormat="1" ht="28.5" customHeight="1" spans="1:10">
      <c r="A632" s="25"/>
      <c r="B632" s="39"/>
      <c r="C632" s="39"/>
      <c r="D632" s="39"/>
      <c r="E632" s="39"/>
      <c r="F632" s="39"/>
      <c r="G632" s="39"/>
      <c r="H632" s="39"/>
      <c r="I632" s="39" t="s">
        <v>5092</v>
      </c>
      <c r="J632" s="40" t="s">
        <v>5093</v>
      </c>
    </row>
    <row r="633" s="1" customFormat="1" ht="69.75" customHeight="1" spans="1:10">
      <c r="A633" s="25"/>
      <c r="B633" s="26"/>
      <c r="C633" s="26"/>
      <c r="D633" s="26" t="s">
        <v>5540</v>
      </c>
      <c r="E633" s="26"/>
      <c r="F633" s="39"/>
      <c r="G633" s="27"/>
      <c r="H633" s="27"/>
      <c r="I633" s="13"/>
      <c r="J633" s="47"/>
    </row>
    <row r="634" s="1" customFormat="1" ht="18" customHeight="1" spans="1:10">
      <c r="A634" s="15" t="s">
        <v>5101</v>
      </c>
      <c r="B634" s="16"/>
      <c r="C634" s="16"/>
      <c r="D634" s="16"/>
      <c r="E634" s="16"/>
      <c r="F634" s="16"/>
      <c r="G634" s="16"/>
      <c r="H634" s="16"/>
      <c r="I634" s="16"/>
      <c r="J634" s="48"/>
    </row>
    <row r="635" s="1" customFormat="1" ht="18" customHeight="1" spans="1:10">
      <c r="A635" s="49" t="s">
        <v>5102</v>
      </c>
      <c r="B635" s="49"/>
      <c r="C635" s="49"/>
      <c r="D635" s="49"/>
      <c r="E635" s="49"/>
      <c r="F635" s="49"/>
      <c r="G635" s="49"/>
      <c r="H635" s="49"/>
      <c r="I635" s="49"/>
      <c r="J635" s="49"/>
    </row>
    <row r="636" s="1" customFormat="1" ht="39.75" customHeight="1" spans="1:10">
      <c r="A636" s="2" t="s">
        <v>5085</v>
      </c>
      <c r="B636" s="2"/>
      <c r="C636" s="2"/>
      <c r="D636" s="2"/>
      <c r="E636" s="2"/>
      <c r="F636" s="2"/>
      <c r="G636" s="2"/>
      <c r="H636" s="19"/>
      <c r="I636" s="19"/>
      <c r="J636" s="19"/>
    </row>
    <row r="637" s="1" customFormat="1" ht="28.5" customHeight="1" spans="1:10">
      <c r="A637" s="20" t="s">
        <v>5042</v>
      </c>
      <c r="B637" s="20"/>
      <c r="C637" s="20"/>
      <c r="D637" s="20"/>
      <c r="E637" s="20" t="s">
        <v>5043</v>
      </c>
      <c r="F637" s="20"/>
      <c r="G637" s="20"/>
      <c r="H637" s="21" t="s">
        <v>5541</v>
      </c>
      <c r="I637" s="21"/>
      <c r="J637" s="21"/>
    </row>
    <row r="638" s="1" customFormat="1" ht="17.25" customHeight="1" spans="1:10">
      <c r="A638" s="22" t="s">
        <v>2</v>
      </c>
      <c r="B638" s="23" t="s">
        <v>5087</v>
      </c>
      <c r="C638" s="23" t="s">
        <v>5088</v>
      </c>
      <c r="D638" s="23" t="s">
        <v>5089</v>
      </c>
      <c r="E638" s="23"/>
      <c r="F638" s="23" t="s">
        <v>5090</v>
      </c>
      <c r="G638" s="23" t="s">
        <v>5091</v>
      </c>
      <c r="H638" s="23"/>
      <c r="I638" s="23" t="s">
        <v>4985</v>
      </c>
      <c r="J638" s="24"/>
    </row>
    <row r="639" s="1" customFormat="1" ht="28.5" customHeight="1" spans="1:10">
      <c r="A639" s="25"/>
      <c r="B639" s="39"/>
      <c r="C639" s="39"/>
      <c r="D639" s="39"/>
      <c r="E639" s="39"/>
      <c r="F639" s="39"/>
      <c r="G639" s="39"/>
      <c r="H639" s="39"/>
      <c r="I639" s="39" t="s">
        <v>5092</v>
      </c>
      <c r="J639" s="40" t="s">
        <v>5093</v>
      </c>
    </row>
    <row r="640" s="1" customFormat="1" ht="409.5" customHeight="1" spans="1:10">
      <c r="A640" s="25">
        <v>138</v>
      </c>
      <c r="B640" s="26" t="s">
        <v>5542</v>
      </c>
      <c r="C640" s="26" t="s">
        <v>5543</v>
      </c>
      <c r="D640" s="26" t="s">
        <v>5544</v>
      </c>
      <c r="E640" s="26"/>
      <c r="F640" s="39" t="s">
        <v>75</v>
      </c>
      <c r="G640" s="27">
        <v>2</v>
      </c>
      <c r="H640" s="27"/>
      <c r="I640" s="13"/>
      <c r="J640" s="47"/>
    </row>
    <row r="641" s="1" customFormat="1" ht="18" customHeight="1" spans="1:10">
      <c r="A641" s="15" t="s">
        <v>5101</v>
      </c>
      <c r="B641" s="16"/>
      <c r="C641" s="16"/>
      <c r="D641" s="16"/>
      <c r="E641" s="16"/>
      <c r="F641" s="16"/>
      <c r="G641" s="16"/>
      <c r="H641" s="16"/>
      <c r="I641" s="16"/>
      <c r="J641" s="48"/>
    </row>
    <row r="642" s="1" customFormat="1" ht="18" customHeight="1" spans="1:10">
      <c r="A642" s="49" t="s">
        <v>5102</v>
      </c>
      <c r="B642" s="49"/>
      <c r="C642" s="49"/>
      <c r="D642" s="49"/>
      <c r="E642" s="49"/>
      <c r="F642" s="49"/>
      <c r="G642" s="49"/>
      <c r="H642" s="49"/>
      <c r="I642" s="49"/>
      <c r="J642" s="49"/>
    </row>
    <row r="643" s="1" customFormat="1" ht="39.75" customHeight="1" spans="1:10">
      <c r="A643" s="2" t="s">
        <v>5085</v>
      </c>
      <c r="B643" s="2"/>
      <c r="C643" s="2"/>
      <c r="D643" s="2"/>
      <c r="E643" s="2"/>
      <c r="F643" s="2"/>
      <c r="G643" s="2"/>
      <c r="H643" s="19"/>
      <c r="I643" s="19"/>
      <c r="J643" s="19"/>
    </row>
    <row r="644" s="1" customFormat="1" ht="28.5" customHeight="1" spans="1:10">
      <c r="A644" s="20" t="s">
        <v>5042</v>
      </c>
      <c r="B644" s="20"/>
      <c r="C644" s="20"/>
      <c r="D644" s="20"/>
      <c r="E644" s="20" t="s">
        <v>5043</v>
      </c>
      <c r="F644" s="20"/>
      <c r="G644" s="20"/>
      <c r="H644" s="21" t="s">
        <v>5545</v>
      </c>
      <c r="I644" s="21"/>
      <c r="J644" s="21"/>
    </row>
    <row r="645" s="1" customFormat="1" ht="17.25" customHeight="1" spans="1:10">
      <c r="A645" s="22" t="s">
        <v>2</v>
      </c>
      <c r="B645" s="23" t="s">
        <v>5087</v>
      </c>
      <c r="C645" s="23" t="s">
        <v>5088</v>
      </c>
      <c r="D645" s="23" t="s">
        <v>5089</v>
      </c>
      <c r="E645" s="23"/>
      <c r="F645" s="23" t="s">
        <v>5090</v>
      </c>
      <c r="G645" s="23" t="s">
        <v>5091</v>
      </c>
      <c r="H645" s="23"/>
      <c r="I645" s="23" t="s">
        <v>4985</v>
      </c>
      <c r="J645" s="24"/>
    </row>
    <row r="646" s="1" customFormat="1" ht="28.5" customHeight="1" spans="1:10">
      <c r="A646" s="25"/>
      <c r="B646" s="39"/>
      <c r="C646" s="39"/>
      <c r="D646" s="39"/>
      <c r="E646" s="39"/>
      <c r="F646" s="39"/>
      <c r="G646" s="39"/>
      <c r="H646" s="39"/>
      <c r="I646" s="39" t="s">
        <v>5092</v>
      </c>
      <c r="J646" s="40" t="s">
        <v>5093</v>
      </c>
    </row>
    <row r="647" s="1" customFormat="1" ht="261" customHeight="1" spans="1:10">
      <c r="A647" s="25"/>
      <c r="B647" s="26"/>
      <c r="C647" s="26"/>
      <c r="D647" s="26" t="s">
        <v>5546</v>
      </c>
      <c r="E647" s="26"/>
      <c r="F647" s="39"/>
      <c r="G647" s="27"/>
      <c r="H647" s="27"/>
      <c r="I647" s="13"/>
      <c r="J647" s="47"/>
    </row>
    <row r="648" s="1" customFormat="1" ht="18" customHeight="1" spans="1:10">
      <c r="A648" s="15" t="s">
        <v>5101</v>
      </c>
      <c r="B648" s="16"/>
      <c r="C648" s="16"/>
      <c r="D648" s="16"/>
      <c r="E648" s="16"/>
      <c r="F648" s="16"/>
      <c r="G648" s="16"/>
      <c r="H648" s="16"/>
      <c r="I648" s="16"/>
      <c r="J648" s="48"/>
    </row>
    <row r="649" s="1" customFormat="1" ht="18" customHeight="1" spans="1:10">
      <c r="A649" s="49" t="s">
        <v>5102</v>
      </c>
      <c r="B649" s="49"/>
      <c r="C649" s="49"/>
      <c r="D649" s="49"/>
      <c r="E649" s="49"/>
      <c r="F649" s="49"/>
      <c r="G649" s="49"/>
      <c r="H649" s="49"/>
      <c r="I649" s="49"/>
      <c r="J649" s="49"/>
    </row>
    <row r="650" s="1" customFormat="1" ht="39.75" customHeight="1" spans="1:10">
      <c r="A650" s="2" t="s">
        <v>5085</v>
      </c>
      <c r="B650" s="2"/>
      <c r="C650" s="2"/>
      <c r="D650" s="2"/>
      <c r="E650" s="2"/>
      <c r="F650" s="2"/>
      <c r="G650" s="2"/>
      <c r="H650" s="19"/>
      <c r="I650" s="19"/>
      <c r="J650" s="19"/>
    </row>
    <row r="651" s="1" customFormat="1" ht="28.5" customHeight="1" spans="1:10">
      <c r="A651" s="20" t="s">
        <v>5042</v>
      </c>
      <c r="B651" s="20"/>
      <c r="C651" s="20"/>
      <c r="D651" s="20"/>
      <c r="E651" s="20" t="s">
        <v>5043</v>
      </c>
      <c r="F651" s="20"/>
      <c r="G651" s="20"/>
      <c r="H651" s="21" t="s">
        <v>5547</v>
      </c>
      <c r="I651" s="21"/>
      <c r="J651" s="21"/>
    </row>
    <row r="652" s="1" customFormat="1" ht="17.25" customHeight="1" spans="1:10">
      <c r="A652" s="22" t="s">
        <v>2</v>
      </c>
      <c r="B652" s="23" t="s">
        <v>5087</v>
      </c>
      <c r="C652" s="23" t="s">
        <v>5088</v>
      </c>
      <c r="D652" s="23" t="s">
        <v>5089</v>
      </c>
      <c r="E652" s="23"/>
      <c r="F652" s="23" t="s">
        <v>5090</v>
      </c>
      <c r="G652" s="23" t="s">
        <v>5091</v>
      </c>
      <c r="H652" s="23"/>
      <c r="I652" s="23" t="s">
        <v>4985</v>
      </c>
      <c r="J652" s="24"/>
    </row>
    <row r="653" s="1" customFormat="1" ht="28.5" customHeight="1" spans="1:10">
      <c r="A653" s="25"/>
      <c r="B653" s="39"/>
      <c r="C653" s="39"/>
      <c r="D653" s="39"/>
      <c r="E653" s="39"/>
      <c r="F653" s="39"/>
      <c r="G653" s="39"/>
      <c r="H653" s="39"/>
      <c r="I653" s="39" t="s">
        <v>5092</v>
      </c>
      <c r="J653" s="40" t="s">
        <v>5093</v>
      </c>
    </row>
    <row r="654" s="1" customFormat="1" ht="409.5" customHeight="1" spans="1:10">
      <c r="A654" s="25">
        <v>139</v>
      </c>
      <c r="B654" s="26" t="s">
        <v>5548</v>
      </c>
      <c r="C654" s="26" t="s">
        <v>5549</v>
      </c>
      <c r="D654" s="26" t="s">
        <v>5550</v>
      </c>
      <c r="E654" s="26"/>
      <c r="F654" s="39" t="s">
        <v>138</v>
      </c>
      <c r="G654" s="27">
        <v>1</v>
      </c>
      <c r="H654" s="27"/>
      <c r="I654" s="13"/>
      <c r="J654" s="47"/>
    </row>
    <row r="655" s="1" customFormat="1" ht="18" customHeight="1" spans="1:10">
      <c r="A655" s="15" t="s">
        <v>5101</v>
      </c>
      <c r="B655" s="16"/>
      <c r="C655" s="16"/>
      <c r="D655" s="16"/>
      <c r="E655" s="16"/>
      <c r="F655" s="16"/>
      <c r="G655" s="16"/>
      <c r="H655" s="16"/>
      <c r="I655" s="16"/>
      <c r="J655" s="48"/>
    </row>
    <row r="656" s="1" customFormat="1" ht="18" customHeight="1" spans="1:10">
      <c r="A656" s="49" t="s">
        <v>5102</v>
      </c>
      <c r="B656" s="49"/>
      <c r="C656" s="49"/>
      <c r="D656" s="49"/>
      <c r="E656" s="49"/>
      <c r="F656" s="49"/>
      <c r="G656" s="49"/>
      <c r="H656" s="49"/>
      <c r="I656" s="49"/>
      <c r="J656" s="49"/>
    </row>
    <row r="657" s="1" customFormat="1" ht="39.75" customHeight="1" spans="1:10">
      <c r="A657" s="2" t="s">
        <v>5085</v>
      </c>
      <c r="B657" s="2"/>
      <c r="C657" s="2"/>
      <c r="D657" s="2"/>
      <c r="E657" s="2"/>
      <c r="F657" s="2"/>
      <c r="G657" s="2"/>
      <c r="H657" s="19"/>
      <c r="I657" s="19"/>
      <c r="J657" s="19"/>
    </row>
    <row r="658" s="1" customFormat="1" ht="28.5" customHeight="1" spans="1:10">
      <c r="A658" s="20" t="s">
        <v>5042</v>
      </c>
      <c r="B658" s="20"/>
      <c r="C658" s="20"/>
      <c r="D658" s="20"/>
      <c r="E658" s="20" t="s">
        <v>5043</v>
      </c>
      <c r="F658" s="20"/>
      <c r="G658" s="20"/>
      <c r="H658" s="21" t="s">
        <v>5551</v>
      </c>
      <c r="I658" s="21"/>
      <c r="J658" s="21"/>
    </row>
    <row r="659" s="1" customFormat="1" ht="17.25" customHeight="1" spans="1:10">
      <c r="A659" s="22" t="s">
        <v>2</v>
      </c>
      <c r="B659" s="23" t="s">
        <v>5087</v>
      </c>
      <c r="C659" s="23" t="s">
        <v>5088</v>
      </c>
      <c r="D659" s="23" t="s">
        <v>5089</v>
      </c>
      <c r="E659" s="23"/>
      <c r="F659" s="23" t="s">
        <v>5090</v>
      </c>
      <c r="G659" s="23" t="s">
        <v>5091</v>
      </c>
      <c r="H659" s="23"/>
      <c r="I659" s="23" t="s">
        <v>4985</v>
      </c>
      <c r="J659" s="24"/>
    </row>
    <row r="660" s="1" customFormat="1" ht="28.5" customHeight="1" spans="1:10">
      <c r="A660" s="25"/>
      <c r="B660" s="39"/>
      <c r="C660" s="39"/>
      <c r="D660" s="39"/>
      <c r="E660" s="39"/>
      <c r="F660" s="39"/>
      <c r="G660" s="39"/>
      <c r="H660" s="39"/>
      <c r="I660" s="39" t="s">
        <v>5092</v>
      </c>
      <c r="J660" s="40" t="s">
        <v>5093</v>
      </c>
    </row>
    <row r="661" s="1" customFormat="1" ht="18" customHeight="1" spans="1:10">
      <c r="A661" s="9" t="s">
        <v>5101</v>
      </c>
      <c r="B661" s="10"/>
      <c r="C661" s="10"/>
      <c r="D661" s="10"/>
      <c r="E661" s="10"/>
      <c r="F661" s="10"/>
      <c r="G661" s="10"/>
      <c r="H661" s="10"/>
      <c r="I661" s="10"/>
      <c r="J661" s="47"/>
    </row>
    <row r="662" s="1" customFormat="1" ht="409.5" customHeight="1" spans="1:10">
      <c r="A662" s="25"/>
      <c r="B662" s="26"/>
      <c r="C662" s="26"/>
      <c r="D662" s="26" t="s">
        <v>5552</v>
      </c>
      <c r="E662" s="26"/>
      <c r="F662" s="39"/>
      <c r="G662" s="27"/>
      <c r="H662" s="27"/>
      <c r="I662" s="13"/>
      <c r="J662" s="47"/>
    </row>
    <row r="663" s="1" customFormat="1" ht="18" customHeight="1" spans="1:10">
      <c r="A663" s="15" t="s">
        <v>5101</v>
      </c>
      <c r="B663" s="16"/>
      <c r="C663" s="16"/>
      <c r="D663" s="16"/>
      <c r="E663" s="16"/>
      <c r="F663" s="16"/>
      <c r="G663" s="16"/>
      <c r="H663" s="16"/>
      <c r="I663" s="16"/>
      <c r="J663" s="48"/>
    </row>
    <row r="664" s="1" customFormat="1" ht="18" customHeight="1" spans="1:10">
      <c r="A664" s="49" t="s">
        <v>5102</v>
      </c>
      <c r="B664" s="49"/>
      <c r="C664" s="49"/>
      <c r="D664" s="49"/>
      <c r="E664" s="49"/>
      <c r="F664" s="49"/>
      <c r="G664" s="49"/>
      <c r="H664" s="49"/>
      <c r="I664" s="49"/>
      <c r="J664" s="49"/>
    </row>
    <row r="665" s="1" customFormat="1" ht="39.75" customHeight="1" spans="1:10">
      <c r="A665" s="2" t="s">
        <v>5085</v>
      </c>
      <c r="B665" s="2"/>
      <c r="C665" s="2"/>
      <c r="D665" s="2"/>
      <c r="E665" s="2"/>
      <c r="F665" s="2"/>
      <c r="G665" s="2"/>
      <c r="H665" s="19"/>
      <c r="I665" s="19"/>
      <c r="J665" s="19"/>
    </row>
    <row r="666" s="1" customFormat="1" ht="28.5" customHeight="1" spans="1:10">
      <c r="A666" s="20" t="s">
        <v>5042</v>
      </c>
      <c r="B666" s="20"/>
      <c r="C666" s="20"/>
      <c r="D666" s="20"/>
      <c r="E666" s="20" t="s">
        <v>5043</v>
      </c>
      <c r="F666" s="20"/>
      <c r="G666" s="20"/>
      <c r="H666" s="21" t="s">
        <v>5553</v>
      </c>
      <c r="I666" s="21"/>
      <c r="J666" s="21"/>
    </row>
    <row r="667" s="1" customFormat="1" ht="17.25" customHeight="1" spans="1:10">
      <c r="A667" s="22" t="s">
        <v>2</v>
      </c>
      <c r="B667" s="23" t="s">
        <v>5087</v>
      </c>
      <c r="C667" s="23" t="s">
        <v>5088</v>
      </c>
      <c r="D667" s="23" t="s">
        <v>5089</v>
      </c>
      <c r="E667" s="23"/>
      <c r="F667" s="23" t="s">
        <v>5090</v>
      </c>
      <c r="G667" s="23" t="s">
        <v>5091</v>
      </c>
      <c r="H667" s="23"/>
      <c r="I667" s="23" t="s">
        <v>4985</v>
      </c>
      <c r="J667" s="24"/>
    </row>
    <row r="668" s="1" customFormat="1" ht="28.5" customHeight="1" spans="1:10">
      <c r="A668" s="25"/>
      <c r="B668" s="39"/>
      <c r="C668" s="39"/>
      <c r="D668" s="39"/>
      <c r="E668" s="39"/>
      <c r="F668" s="39"/>
      <c r="G668" s="39"/>
      <c r="H668" s="39"/>
      <c r="I668" s="39" t="s">
        <v>5092</v>
      </c>
      <c r="J668" s="40" t="s">
        <v>5093</v>
      </c>
    </row>
    <row r="669" s="1" customFormat="1" ht="235.5" customHeight="1" spans="1:10">
      <c r="A669" s="25"/>
      <c r="B669" s="26"/>
      <c r="C669" s="26"/>
      <c r="D669" s="26" t="s">
        <v>5554</v>
      </c>
      <c r="E669" s="26"/>
      <c r="F669" s="39"/>
      <c r="G669" s="27"/>
      <c r="H669" s="27"/>
      <c r="I669" s="13"/>
      <c r="J669" s="47"/>
    </row>
    <row r="670" s="1" customFormat="1" ht="18" customHeight="1" spans="1:10">
      <c r="A670" s="15" t="s">
        <v>5101</v>
      </c>
      <c r="B670" s="16"/>
      <c r="C670" s="16"/>
      <c r="D670" s="16"/>
      <c r="E670" s="16"/>
      <c r="F670" s="16"/>
      <c r="G670" s="16"/>
      <c r="H670" s="16"/>
      <c r="I670" s="16"/>
      <c r="J670" s="48"/>
    </row>
    <row r="671" s="1" customFormat="1" ht="18" customHeight="1" spans="1:10">
      <c r="A671" s="49" t="s">
        <v>5102</v>
      </c>
      <c r="B671" s="49"/>
      <c r="C671" s="49"/>
      <c r="D671" s="49"/>
      <c r="E671" s="49"/>
      <c r="F671" s="49"/>
      <c r="G671" s="49"/>
      <c r="H671" s="49"/>
      <c r="I671" s="49"/>
      <c r="J671" s="49"/>
    </row>
    <row r="672" s="1" customFormat="1" ht="39.75" customHeight="1" spans="1:10">
      <c r="A672" s="2" t="s">
        <v>5085</v>
      </c>
      <c r="B672" s="2"/>
      <c r="C672" s="2"/>
      <c r="D672" s="2"/>
      <c r="E672" s="2"/>
      <c r="F672" s="2"/>
      <c r="G672" s="2"/>
      <c r="H672" s="19"/>
      <c r="I672" s="19"/>
      <c r="J672" s="19"/>
    </row>
    <row r="673" s="1" customFormat="1" ht="28.5" customHeight="1" spans="1:10">
      <c r="A673" s="20" t="s">
        <v>5042</v>
      </c>
      <c r="B673" s="20"/>
      <c r="C673" s="20"/>
      <c r="D673" s="20"/>
      <c r="E673" s="20" t="s">
        <v>5043</v>
      </c>
      <c r="F673" s="20"/>
      <c r="G673" s="20"/>
      <c r="H673" s="21" t="s">
        <v>5555</v>
      </c>
      <c r="I673" s="21"/>
      <c r="J673" s="21"/>
    </row>
    <row r="674" s="1" customFormat="1" ht="17.25" customHeight="1" spans="1:10">
      <c r="A674" s="22" t="s">
        <v>2</v>
      </c>
      <c r="B674" s="23" t="s">
        <v>5087</v>
      </c>
      <c r="C674" s="23" t="s">
        <v>5088</v>
      </c>
      <c r="D674" s="23" t="s">
        <v>5089</v>
      </c>
      <c r="E674" s="23"/>
      <c r="F674" s="23" t="s">
        <v>5090</v>
      </c>
      <c r="G674" s="23" t="s">
        <v>5091</v>
      </c>
      <c r="H674" s="23"/>
      <c r="I674" s="23" t="s">
        <v>4985</v>
      </c>
      <c r="J674" s="24"/>
    </row>
    <row r="675" s="1" customFormat="1" ht="28.5" customHeight="1" spans="1:10">
      <c r="A675" s="25"/>
      <c r="B675" s="39"/>
      <c r="C675" s="39"/>
      <c r="D675" s="39"/>
      <c r="E675" s="39"/>
      <c r="F675" s="39"/>
      <c r="G675" s="39"/>
      <c r="H675" s="39"/>
      <c r="I675" s="39" t="s">
        <v>5092</v>
      </c>
      <c r="J675" s="40" t="s">
        <v>5093</v>
      </c>
    </row>
    <row r="676" s="1" customFormat="1" ht="409.5" customHeight="1" spans="1:10">
      <c r="A676" s="25">
        <v>140</v>
      </c>
      <c r="B676" s="26" t="s">
        <v>5556</v>
      </c>
      <c r="C676" s="26" t="s">
        <v>5557</v>
      </c>
      <c r="D676" s="26" t="s">
        <v>5558</v>
      </c>
      <c r="E676" s="26"/>
      <c r="F676" s="39" t="s">
        <v>138</v>
      </c>
      <c r="G676" s="27">
        <v>4</v>
      </c>
      <c r="H676" s="27"/>
      <c r="I676" s="13"/>
      <c r="J676" s="47"/>
    </row>
    <row r="677" s="1" customFormat="1" ht="18" customHeight="1" spans="1:10">
      <c r="A677" s="15" t="s">
        <v>5101</v>
      </c>
      <c r="B677" s="16"/>
      <c r="C677" s="16"/>
      <c r="D677" s="16"/>
      <c r="E677" s="16"/>
      <c r="F677" s="16"/>
      <c r="G677" s="16"/>
      <c r="H677" s="16"/>
      <c r="I677" s="16"/>
      <c r="J677" s="48"/>
    </row>
    <row r="678" s="1" customFormat="1" ht="18" customHeight="1" spans="1:10">
      <c r="A678" s="49" t="s">
        <v>5102</v>
      </c>
      <c r="B678" s="49"/>
      <c r="C678" s="49"/>
      <c r="D678" s="49"/>
      <c r="E678" s="49"/>
      <c r="F678" s="49"/>
      <c r="G678" s="49"/>
      <c r="H678" s="49"/>
      <c r="I678" s="49"/>
      <c r="J678" s="49"/>
    </row>
    <row r="679" s="1" customFormat="1" ht="39.75" customHeight="1" spans="1:10">
      <c r="A679" s="2" t="s">
        <v>5085</v>
      </c>
      <c r="B679" s="2"/>
      <c r="C679" s="2"/>
      <c r="D679" s="2"/>
      <c r="E679" s="2"/>
      <c r="F679" s="2"/>
      <c r="G679" s="2"/>
      <c r="H679" s="19"/>
      <c r="I679" s="19"/>
      <c r="J679" s="19"/>
    </row>
    <row r="680" s="1" customFormat="1" ht="28.5" customHeight="1" spans="1:10">
      <c r="A680" s="20" t="s">
        <v>5042</v>
      </c>
      <c r="B680" s="20"/>
      <c r="C680" s="20"/>
      <c r="D680" s="20"/>
      <c r="E680" s="20" t="s">
        <v>5043</v>
      </c>
      <c r="F680" s="20"/>
      <c r="G680" s="20"/>
      <c r="H680" s="21" t="s">
        <v>5559</v>
      </c>
      <c r="I680" s="21"/>
      <c r="J680" s="21"/>
    </row>
    <row r="681" s="1" customFormat="1" ht="17.25" customHeight="1" spans="1:10">
      <c r="A681" s="22" t="s">
        <v>2</v>
      </c>
      <c r="B681" s="23" t="s">
        <v>5087</v>
      </c>
      <c r="C681" s="23" t="s">
        <v>5088</v>
      </c>
      <c r="D681" s="23" t="s">
        <v>5089</v>
      </c>
      <c r="E681" s="23"/>
      <c r="F681" s="23" t="s">
        <v>5090</v>
      </c>
      <c r="G681" s="23" t="s">
        <v>5091</v>
      </c>
      <c r="H681" s="23"/>
      <c r="I681" s="23" t="s">
        <v>4985</v>
      </c>
      <c r="J681" s="24"/>
    </row>
    <row r="682" s="1" customFormat="1" ht="28.5" customHeight="1" spans="1:10">
      <c r="A682" s="25"/>
      <c r="B682" s="39"/>
      <c r="C682" s="39"/>
      <c r="D682" s="39"/>
      <c r="E682" s="39"/>
      <c r="F682" s="39"/>
      <c r="G682" s="39"/>
      <c r="H682" s="39"/>
      <c r="I682" s="39" t="s">
        <v>5092</v>
      </c>
      <c r="J682" s="40" t="s">
        <v>5093</v>
      </c>
    </row>
    <row r="683" s="1" customFormat="1" ht="409.5" customHeight="1" spans="1:10">
      <c r="A683" s="25">
        <v>141</v>
      </c>
      <c r="B683" s="26" t="s">
        <v>5560</v>
      </c>
      <c r="C683" s="26" t="s">
        <v>5373</v>
      </c>
      <c r="D683" s="26" t="s">
        <v>5374</v>
      </c>
      <c r="E683" s="26"/>
      <c r="F683" s="39" t="s">
        <v>138</v>
      </c>
      <c r="G683" s="27">
        <v>2</v>
      </c>
      <c r="H683" s="27"/>
      <c r="I683" s="13"/>
      <c r="J683" s="47"/>
    </row>
    <row r="684" s="1" customFormat="1" ht="18" customHeight="1" spans="1:10">
      <c r="A684" s="15" t="s">
        <v>5101</v>
      </c>
      <c r="B684" s="16"/>
      <c r="C684" s="16"/>
      <c r="D684" s="16"/>
      <c r="E684" s="16"/>
      <c r="F684" s="16"/>
      <c r="G684" s="16"/>
      <c r="H684" s="16"/>
      <c r="I684" s="16"/>
      <c r="J684" s="48"/>
    </row>
    <row r="685" s="1" customFormat="1" ht="18" customHeight="1" spans="1:10">
      <c r="A685" s="49" t="s">
        <v>5102</v>
      </c>
      <c r="B685" s="49"/>
      <c r="C685" s="49"/>
      <c r="D685" s="49"/>
      <c r="E685" s="49"/>
      <c r="F685" s="49"/>
      <c r="G685" s="49"/>
      <c r="H685" s="49"/>
      <c r="I685" s="49"/>
      <c r="J685" s="49"/>
    </row>
    <row r="686" s="1" customFormat="1" ht="39.75" customHeight="1" spans="1:10">
      <c r="A686" s="2" t="s">
        <v>5085</v>
      </c>
      <c r="B686" s="2"/>
      <c r="C686" s="2"/>
      <c r="D686" s="2"/>
      <c r="E686" s="2"/>
      <c r="F686" s="2"/>
      <c r="G686" s="2"/>
      <c r="H686" s="19"/>
      <c r="I686" s="19"/>
      <c r="J686" s="19"/>
    </row>
    <row r="687" s="1" customFormat="1" ht="28.5" customHeight="1" spans="1:10">
      <c r="A687" s="20" t="s">
        <v>5042</v>
      </c>
      <c r="B687" s="20"/>
      <c r="C687" s="20"/>
      <c r="D687" s="20"/>
      <c r="E687" s="20" t="s">
        <v>5043</v>
      </c>
      <c r="F687" s="20"/>
      <c r="G687" s="20"/>
      <c r="H687" s="21" t="s">
        <v>5561</v>
      </c>
      <c r="I687" s="21"/>
      <c r="J687" s="21"/>
    </row>
    <row r="688" s="1" customFormat="1" ht="17.25" customHeight="1" spans="1:10">
      <c r="A688" s="22" t="s">
        <v>2</v>
      </c>
      <c r="B688" s="23" t="s">
        <v>5087</v>
      </c>
      <c r="C688" s="23" t="s">
        <v>5088</v>
      </c>
      <c r="D688" s="23" t="s">
        <v>5089</v>
      </c>
      <c r="E688" s="23"/>
      <c r="F688" s="23" t="s">
        <v>5090</v>
      </c>
      <c r="G688" s="23" t="s">
        <v>5091</v>
      </c>
      <c r="H688" s="23"/>
      <c r="I688" s="23" t="s">
        <v>4985</v>
      </c>
      <c r="J688" s="24"/>
    </row>
    <row r="689" s="1" customFormat="1" ht="28.5" customHeight="1" spans="1:10">
      <c r="A689" s="25"/>
      <c r="B689" s="39"/>
      <c r="C689" s="39"/>
      <c r="D689" s="39"/>
      <c r="E689" s="39"/>
      <c r="F689" s="39"/>
      <c r="G689" s="39"/>
      <c r="H689" s="39"/>
      <c r="I689" s="39" t="s">
        <v>5092</v>
      </c>
      <c r="J689" s="40" t="s">
        <v>5093</v>
      </c>
    </row>
    <row r="690" s="1" customFormat="1" ht="207" customHeight="1" spans="1:10">
      <c r="A690" s="25">
        <v>142</v>
      </c>
      <c r="B690" s="26" t="s">
        <v>5562</v>
      </c>
      <c r="C690" s="26" t="s">
        <v>5563</v>
      </c>
      <c r="D690" s="26" t="s">
        <v>5564</v>
      </c>
      <c r="E690" s="26"/>
      <c r="F690" s="39" t="s">
        <v>75</v>
      </c>
      <c r="G690" s="27">
        <v>2</v>
      </c>
      <c r="H690" s="27"/>
      <c r="I690" s="13"/>
      <c r="J690" s="47"/>
    </row>
    <row r="691" s="1" customFormat="1" ht="143.25" customHeight="1" spans="1:10">
      <c r="A691" s="25">
        <v>143</v>
      </c>
      <c r="B691" s="26" t="s">
        <v>5565</v>
      </c>
      <c r="C691" s="26" t="s">
        <v>5566</v>
      </c>
      <c r="D691" s="26" t="s">
        <v>5567</v>
      </c>
      <c r="E691" s="26"/>
      <c r="F691" s="39" t="s">
        <v>138</v>
      </c>
      <c r="G691" s="27">
        <v>2</v>
      </c>
      <c r="H691" s="27"/>
      <c r="I691" s="13"/>
      <c r="J691" s="47"/>
    </row>
    <row r="692" s="1" customFormat="1" ht="41.25" customHeight="1" spans="1:10">
      <c r="A692" s="25">
        <v>144</v>
      </c>
      <c r="B692" s="26" t="s">
        <v>5568</v>
      </c>
      <c r="C692" s="26" t="s">
        <v>5569</v>
      </c>
      <c r="D692" s="26" t="s">
        <v>5570</v>
      </c>
      <c r="E692" s="26"/>
      <c r="F692" s="39" t="s">
        <v>897</v>
      </c>
      <c r="G692" s="27">
        <v>2</v>
      </c>
      <c r="H692" s="27"/>
      <c r="I692" s="13"/>
      <c r="J692" s="47"/>
    </row>
    <row r="693" s="1" customFormat="1" ht="79.5" customHeight="1" spans="1:10">
      <c r="A693" s="25">
        <v>145</v>
      </c>
      <c r="B693" s="26" t="s">
        <v>5571</v>
      </c>
      <c r="C693" s="26" t="s">
        <v>5572</v>
      </c>
      <c r="D693" s="26" t="s">
        <v>5573</v>
      </c>
      <c r="E693" s="26"/>
      <c r="F693" s="39" t="s">
        <v>995</v>
      </c>
      <c r="G693" s="27">
        <v>107.4</v>
      </c>
      <c r="H693" s="27"/>
      <c r="I693" s="13"/>
      <c r="J693" s="47"/>
    </row>
    <row r="694" s="1" customFormat="1" ht="28.5" customHeight="1" spans="1:10">
      <c r="A694" s="25">
        <v>146</v>
      </c>
      <c r="B694" s="26" t="s">
        <v>5574</v>
      </c>
      <c r="C694" s="26" t="s">
        <v>5446</v>
      </c>
      <c r="D694" s="26" t="s">
        <v>5575</v>
      </c>
      <c r="E694" s="26"/>
      <c r="F694" s="39" t="s">
        <v>529</v>
      </c>
      <c r="G694" s="27">
        <v>1</v>
      </c>
      <c r="H694" s="27"/>
      <c r="I694" s="13"/>
      <c r="J694" s="47"/>
    </row>
    <row r="695" s="1" customFormat="1" ht="28.5" customHeight="1" spans="1:10">
      <c r="A695" s="25">
        <v>147</v>
      </c>
      <c r="B695" s="26" t="s">
        <v>5576</v>
      </c>
      <c r="C695" s="26" t="s">
        <v>5577</v>
      </c>
      <c r="D695" s="26" t="s">
        <v>5578</v>
      </c>
      <c r="E695" s="26"/>
      <c r="F695" s="39" t="s">
        <v>5125</v>
      </c>
      <c r="G695" s="27">
        <v>1180</v>
      </c>
      <c r="H695" s="27"/>
      <c r="I695" s="13"/>
      <c r="J695" s="47"/>
    </row>
    <row r="696" s="1" customFormat="1" ht="15.75" customHeight="1" spans="1:10">
      <c r="A696" s="25">
        <v>148</v>
      </c>
      <c r="B696" s="26" t="s">
        <v>5579</v>
      </c>
      <c r="C696" s="26" t="s">
        <v>5460</v>
      </c>
      <c r="D696" s="26" t="s">
        <v>5461</v>
      </c>
      <c r="E696" s="26"/>
      <c r="F696" s="39" t="s">
        <v>5125</v>
      </c>
      <c r="G696" s="27">
        <v>1180</v>
      </c>
      <c r="H696" s="27"/>
      <c r="I696" s="13"/>
      <c r="J696" s="47"/>
    </row>
    <row r="697" s="1" customFormat="1" ht="15.75" customHeight="1" spans="1:10">
      <c r="A697" s="25">
        <v>149</v>
      </c>
      <c r="B697" s="26" t="s">
        <v>5580</v>
      </c>
      <c r="C697" s="26" t="s">
        <v>5140</v>
      </c>
      <c r="D697" s="26" t="s">
        <v>5140</v>
      </c>
      <c r="E697" s="26"/>
      <c r="F697" s="39" t="s">
        <v>5125</v>
      </c>
      <c r="G697" s="27">
        <v>320</v>
      </c>
      <c r="H697" s="27"/>
      <c r="I697" s="13"/>
      <c r="J697" s="47"/>
    </row>
    <row r="698" s="1" customFormat="1" ht="15.75" customHeight="1" spans="1:10">
      <c r="A698" s="25">
        <v>150</v>
      </c>
      <c r="B698" s="26" t="s">
        <v>5581</v>
      </c>
      <c r="C698" s="26" t="s">
        <v>5164</v>
      </c>
      <c r="D698" s="26" t="s">
        <v>5164</v>
      </c>
      <c r="E698" s="26"/>
      <c r="F698" s="39" t="s">
        <v>5125</v>
      </c>
      <c r="G698" s="27">
        <v>1650</v>
      </c>
      <c r="H698" s="27"/>
      <c r="I698" s="13"/>
      <c r="J698" s="47"/>
    </row>
    <row r="699" s="1" customFormat="1" ht="15.75" customHeight="1" spans="1:10">
      <c r="A699" s="25"/>
      <c r="B699" s="26"/>
      <c r="C699" s="26" t="s">
        <v>5582</v>
      </c>
      <c r="D699" s="26"/>
      <c r="E699" s="26"/>
      <c r="F699" s="26"/>
      <c r="G699" s="27"/>
      <c r="H699" s="27"/>
      <c r="I699" s="27"/>
      <c r="J699" s="54"/>
    </row>
    <row r="700" s="1" customFormat="1" ht="18" customHeight="1" spans="1:10">
      <c r="A700" s="15" t="s">
        <v>5101</v>
      </c>
      <c r="B700" s="16"/>
      <c r="C700" s="16"/>
      <c r="D700" s="16"/>
      <c r="E700" s="16"/>
      <c r="F700" s="16"/>
      <c r="G700" s="16"/>
      <c r="H700" s="16"/>
      <c r="I700" s="16"/>
      <c r="J700" s="48"/>
    </row>
    <row r="701" s="1" customFormat="1" ht="18" customHeight="1" spans="1:10">
      <c r="A701" s="49" t="s">
        <v>5102</v>
      </c>
      <c r="B701" s="49"/>
      <c r="C701" s="49"/>
      <c r="D701" s="49"/>
      <c r="E701" s="49"/>
      <c r="F701" s="49"/>
      <c r="G701" s="49"/>
      <c r="H701" s="49"/>
      <c r="I701" s="49"/>
      <c r="J701" s="49"/>
    </row>
    <row r="702" s="1" customFormat="1" ht="39.75" customHeight="1" spans="1:10">
      <c r="A702" s="2" t="s">
        <v>5085</v>
      </c>
      <c r="B702" s="2"/>
      <c r="C702" s="2"/>
      <c r="D702" s="2"/>
      <c r="E702" s="2"/>
      <c r="F702" s="2"/>
      <c r="G702" s="2"/>
      <c r="H702" s="19"/>
      <c r="I702" s="19"/>
      <c r="J702" s="19"/>
    </row>
    <row r="703" s="1" customFormat="1" ht="28.5" customHeight="1" spans="1:10">
      <c r="A703" s="20" t="s">
        <v>5042</v>
      </c>
      <c r="B703" s="20"/>
      <c r="C703" s="20"/>
      <c r="D703" s="20"/>
      <c r="E703" s="20" t="s">
        <v>5043</v>
      </c>
      <c r="F703" s="20"/>
      <c r="G703" s="20"/>
      <c r="H703" s="21" t="s">
        <v>5583</v>
      </c>
      <c r="I703" s="21"/>
      <c r="J703" s="21"/>
    </row>
    <row r="704" s="1" customFormat="1" ht="17.25" customHeight="1" spans="1:10">
      <c r="A704" s="22" t="s">
        <v>2</v>
      </c>
      <c r="B704" s="23" t="s">
        <v>5087</v>
      </c>
      <c r="C704" s="23" t="s">
        <v>5088</v>
      </c>
      <c r="D704" s="23" t="s">
        <v>5089</v>
      </c>
      <c r="E704" s="23"/>
      <c r="F704" s="23" t="s">
        <v>5090</v>
      </c>
      <c r="G704" s="23" t="s">
        <v>5091</v>
      </c>
      <c r="H704" s="23"/>
      <c r="I704" s="23" t="s">
        <v>4985</v>
      </c>
      <c r="J704" s="24"/>
    </row>
    <row r="705" s="1" customFormat="1" ht="28.5" customHeight="1" spans="1:10">
      <c r="A705" s="25"/>
      <c r="B705" s="39"/>
      <c r="C705" s="39"/>
      <c r="D705" s="39"/>
      <c r="E705" s="39"/>
      <c r="F705" s="39"/>
      <c r="G705" s="39"/>
      <c r="H705" s="39"/>
      <c r="I705" s="39" t="s">
        <v>5092</v>
      </c>
      <c r="J705" s="40" t="s">
        <v>5093</v>
      </c>
    </row>
    <row r="706" s="1" customFormat="1" ht="130.5" customHeight="1" spans="1:10">
      <c r="A706" s="25">
        <v>151</v>
      </c>
      <c r="B706" s="26" t="s">
        <v>5584</v>
      </c>
      <c r="C706" s="26" t="s">
        <v>5585</v>
      </c>
      <c r="D706" s="26" t="s">
        <v>5586</v>
      </c>
      <c r="E706" s="26"/>
      <c r="F706" s="39" t="s">
        <v>138</v>
      </c>
      <c r="G706" s="27">
        <v>2</v>
      </c>
      <c r="H706" s="27"/>
      <c r="I706" s="13"/>
      <c r="J706" s="47"/>
    </row>
    <row r="707" s="1" customFormat="1" ht="79.5" customHeight="1" spans="1:10">
      <c r="A707" s="25">
        <v>152</v>
      </c>
      <c r="B707" s="26" t="s">
        <v>5587</v>
      </c>
      <c r="C707" s="26" t="s">
        <v>5588</v>
      </c>
      <c r="D707" s="26" t="s">
        <v>5589</v>
      </c>
      <c r="E707" s="26"/>
      <c r="F707" s="39" t="s">
        <v>995</v>
      </c>
      <c r="G707" s="27">
        <v>46</v>
      </c>
      <c r="H707" s="27"/>
      <c r="I707" s="13"/>
      <c r="J707" s="47"/>
    </row>
    <row r="708" s="1" customFormat="1" ht="66.75" customHeight="1" spans="1:10">
      <c r="A708" s="25">
        <v>153</v>
      </c>
      <c r="B708" s="26" t="s">
        <v>5590</v>
      </c>
      <c r="C708" s="26" t="s">
        <v>5591</v>
      </c>
      <c r="D708" s="26" t="s">
        <v>5592</v>
      </c>
      <c r="E708" s="26"/>
      <c r="F708" s="39" t="s">
        <v>995</v>
      </c>
      <c r="G708" s="27">
        <v>48</v>
      </c>
      <c r="H708" s="27"/>
      <c r="I708" s="13"/>
      <c r="J708" s="47"/>
    </row>
    <row r="709" s="1" customFormat="1" ht="28.5" customHeight="1" spans="1:10">
      <c r="A709" s="25">
        <v>154</v>
      </c>
      <c r="B709" s="26" t="s">
        <v>5593</v>
      </c>
      <c r="C709" s="26" t="s">
        <v>5594</v>
      </c>
      <c r="D709" s="26" t="s">
        <v>5595</v>
      </c>
      <c r="E709" s="26"/>
      <c r="F709" s="39" t="s">
        <v>198</v>
      </c>
      <c r="G709" s="27">
        <v>2</v>
      </c>
      <c r="H709" s="27"/>
      <c r="I709" s="13"/>
      <c r="J709" s="47"/>
    </row>
    <row r="710" s="1" customFormat="1" ht="258" customHeight="1" spans="1:10">
      <c r="A710" s="25">
        <v>155</v>
      </c>
      <c r="B710" s="26" t="s">
        <v>5596</v>
      </c>
      <c r="C710" s="26" t="s">
        <v>5597</v>
      </c>
      <c r="D710" s="26" t="s">
        <v>5598</v>
      </c>
      <c r="E710" s="26"/>
      <c r="F710" s="39" t="s">
        <v>5125</v>
      </c>
      <c r="G710" s="27">
        <v>620</v>
      </c>
      <c r="H710" s="27"/>
      <c r="I710" s="13"/>
      <c r="J710" s="47"/>
    </row>
    <row r="711" s="1" customFormat="1" ht="18" customHeight="1" spans="1:10">
      <c r="A711" s="15" t="s">
        <v>5101</v>
      </c>
      <c r="B711" s="16"/>
      <c r="C711" s="16"/>
      <c r="D711" s="16"/>
      <c r="E711" s="16"/>
      <c r="F711" s="16"/>
      <c r="G711" s="16"/>
      <c r="H711" s="16"/>
      <c r="I711" s="16"/>
      <c r="J711" s="48"/>
    </row>
    <row r="712" s="1" customFormat="1" ht="18" customHeight="1" spans="1:10">
      <c r="A712" s="49" t="s">
        <v>5102</v>
      </c>
      <c r="B712" s="49"/>
      <c r="C712" s="49"/>
      <c r="D712" s="49"/>
      <c r="E712" s="49"/>
      <c r="F712" s="49"/>
      <c r="G712" s="49"/>
      <c r="H712" s="49"/>
      <c r="I712" s="49"/>
      <c r="J712" s="49"/>
    </row>
    <row r="713" s="1" customFormat="1" ht="39.75" customHeight="1" spans="1:10">
      <c r="A713" s="2" t="s">
        <v>5085</v>
      </c>
      <c r="B713" s="2"/>
      <c r="C713" s="2"/>
      <c r="D713" s="2"/>
      <c r="E713" s="2"/>
      <c r="F713" s="2"/>
      <c r="G713" s="2"/>
      <c r="H713" s="19"/>
      <c r="I713" s="19"/>
      <c r="J713" s="19"/>
    </row>
    <row r="714" s="1" customFormat="1" ht="28.5" customHeight="1" spans="1:10">
      <c r="A714" s="20" t="s">
        <v>5042</v>
      </c>
      <c r="B714" s="20"/>
      <c r="C714" s="20"/>
      <c r="D714" s="20"/>
      <c r="E714" s="20" t="s">
        <v>5043</v>
      </c>
      <c r="F714" s="20"/>
      <c r="G714" s="20"/>
      <c r="H714" s="21" t="s">
        <v>5599</v>
      </c>
      <c r="I714" s="21"/>
      <c r="J714" s="21"/>
    </row>
    <row r="715" s="1" customFormat="1" ht="17.25" customHeight="1" spans="1:10">
      <c r="A715" s="22" t="s">
        <v>2</v>
      </c>
      <c r="B715" s="23" t="s">
        <v>5087</v>
      </c>
      <c r="C715" s="23" t="s">
        <v>5088</v>
      </c>
      <c r="D715" s="23" t="s">
        <v>5089</v>
      </c>
      <c r="E715" s="23"/>
      <c r="F715" s="23" t="s">
        <v>5090</v>
      </c>
      <c r="G715" s="23" t="s">
        <v>5091</v>
      </c>
      <c r="H715" s="23"/>
      <c r="I715" s="23" t="s">
        <v>4985</v>
      </c>
      <c r="J715" s="24"/>
    </row>
    <row r="716" s="1" customFormat="1" ht="28.5" customHeight="1" spans="1:10">
      <c r="A716" s="25"/>
      <c r="B716" s="39"/>
      <c r="C716" s="39"/>
      <c r="D716" s="39"/>
      <c r="E716" s="39"/>
      <c r="F716" s="39"/>
      <c r="G716" s="39"/>
      <c r="H716" s="39"/>
      <c r="I716" s="39" t="s">
        <v>5092</v>
      </c>
      <c r="J716" s="40" t="s">
        <v>5093</v>
      </c>
    </row>
    <row r="717" s="1" customFormat="1" ht="79.5" customHeight="1" spans="1:10">
      <c r="A717" s="25">
        <v>156</v>
      </c>
      <c r="B717" s="26" t="s">
        <v>5600</v>
      </c>
      <c r="C717" s="26" t="s">
        <v>5601</v>
      </c>
      <c r="D717" s="26" t="s">
        <v>5602</v>
      </c>
      <c r="E717" s="26"/>
      <c r="F717" s="39" t="s">
        <v>138</v>
      </c>
      <c r="G717" s="27">
        <v>1</v>
      </c>
      <c r="H717" s="27"/>
      <c r="I717" s="13"/>
      <c r="J717" s="47"/>
    </row>
    <row r="718" s="1" customFormat="1" ht="15.75" customHeight="1" spans="1:10">
      <c r="A718" s="25">
        <v>157</v>
      </c>
      <c r="B718" s="26" t="s">
        <v>5603</v>
      </c>
      <c r="C718" s="26" t="s">
        <v>5604</v>
      </c>
      <c r="D718" s="26" t="s">
        <v>5605</v>
      </c>
      <c r="E718" s="26"/>
      <c r="F718" s="39" t="s">
        <v>5125</v>
      </c>
      <c r="G718" s="27">
        <v>360</v>
      </c>
      <c r="H718" s="27"/>
      <c r="I718" s="13"/>
      <c r="J718" s="47"/>
    </row>
    <row r="719" s="1" customFormat="1" ht="15.75" customHeight="1" spans="1:10">
      <c r="A719" s="25">
        <v>158</v>
      </c>
      <c r="B719" s="26" t="s">
        <v>5606</v>
      </c>
      <c r="C719" s="26" t="s">
        <v>5607</v>
      </c>
      <c r="D719" s="26" t="s">
        <v>5608</v>
      </c>
      <c r="E719" s="26"/>
      <c r="F719" s="39" t="s">
        <v>5125</v>
      </c>
      <c r="G719" s="27">
        <v>360</v>
      </c>
      <c r="H719" s="27"/>
      <c r="I719" s="13"/>
      <c r="J719" s="47"/>
    </row>
    <row r="720" s="1" customFormat="1" ht="79.5" customHeight="1" spans="1:10">
      <c r="A720" s="25">
        <v>159</v>
      </c>
      <c r="B720" s="26" t="s">
        <v>5609</v>
      </c>
      <c r="C720" s="26" t="s">
        <v>5610</v>
      </c>
      <c r="D720" s="26" t="s">
        <v>5611</v>
      </c>
      <c r="E720" s="26"/>
      <c r="F720" s="39" t="s">
        <v>92</v>
      </c>
      <c r="G720" s="27">
        <v>2</v>
      </c>
      <c r="H720" s="27"/>
      <c r="I720" s="13"/>
      <c r="J720" s="47"/>
    </row>
    <row r="721" s="1" customFormat="1" ht="41.25" customHeight="1" spans="1:10">
      <c r="A721" s="25">
        <v>160</v>
      </c>
      <c r="B721" s="26" t="s">
        <v>5612</v>
      </c>
      <c r="C721" s="26" t="s">
        <v>5613</v>
      </c>
      <c r="D721" s="26" t="s">
        <v>5614</v>
      </c>
      <c r="E721" s="26"/>
      <c r="F721" s="39" t="s">
        <v>92</v>
      </c>
      <c r="G721" s="27">
        <v>120</v>
      </c>
      <c r="H721" s="27"/>
      <c r="I721" s="13"/>
      <c r="J721" s="47"/>
    </row>
    <row r="722" s="1" customFormat="1" ht="207" customHeight="1" spans="1:10">
      <c r="A722" s="25">
        <v>161</v>
      </c>
      <c r="B722" s="26" t="s">
        <v>5615</v>
      </c>
      <c r="C722" s="26" t="s">
        <v>5616</v>
      </c>
      <c r="D722" s="26" t="s">
        <v>5617</v>
      </c>
      <c r="E722" s="26"/>
      <c r="F722" s="39" t="s">
        <v>5100</v>
      </c>
      <c r="G722" s="27">
        <v>1086</v>
      </c>
      <c r="H722" s="27"/>
      <c r="I722" s="13"/>
      <c r="J722" s="47"/>
    </row>
    <row r="723" s="1" customFormat="1" ht="41.25" customHeight="1" spans="1:10">
      <c r="A723" s="25">
        <v>162</v>
      </c>
      <c r="B723" s="26" t="s">
        <v>5618</v>
      </c>
      <c r="C723" s="26" t="s">
        <v>5619</v>
      </c>
      <c r="D723" s="26" t="s">
        <v>5620</v>
      </c>
      <c r="E723" s="26"/>
      <c r="F723" s="39" t="s">
        <v>5100</v>
      </c>
      <c r="G723" s="27">
        <v>362</v>
      </c>
      <c r="H723" s="27"/>
      <c r="I723" s="13"/>
      <c r="J723" s="47"/>
    </row>
    <row r="724" s="1" customFormat="1" ht="15.75" customHeight="1" spans="1:10">
      <c r="A724" s="25"/>
      <c r="B724" s="26"/>
      <c r="C724" s="26" t="s">
        <v>5621</v>
      </c>
      <c r="D724" s="26"/>
      <c r="E724" s="26"/>
      <c r="F724" s="26"/>
      <c r="G724" s="27"/>
      <c r="H724" s="27"/>
      <c r="I724" s="27"/>
      <c r="J724" s="54"/>
    </row>
    <row r="725" s="1" customFormat="1" ht="15.75" customHeight="1" spans="1:10">
      <c r="A725" s="25"/>
      <c r="B725" s="26"/>
      <c r="C725" s="26" t="s">
        <v>5622</v>
      </c>
      <c r="D725" s="26"/>
      <c r="E725" s="26"/>
      <c r="F725" s="26"/>
      <c r="G725" s="27"/>
      <c r="H725" s="27"/>
      <c r="I725" s="27"/>
      <c r="J725" s="54"/>
    </row>
    <row r="726" s="1" customFormat="1" ht="18" customHeight="1" spans="1:10">
      <c r="A726" s="15" t="s">
        <v>5101</v>
      </c>
      <c r="B726" s="16"/>
      <c r="C726" s="16"/>
      <c r="D726" s="16"/>
      <c r="E726" s="16"/>
      <c r="F726" s="16"/>
      <c r="G726" s="16"/>
      <c r="H726" s="16"/>
      <c r="I726" s="16"/>
      <c r="J726" s="48"/>
    </row>
    <row r="727" s="1" customFormat="1" ht="18" customHeight="1" spans="1:10">
      <c r="A727" s="49" t="s">
        <v>5102</v>
      </c>
      <c r="B727" s="49"/>
      <c r="C727" s="49"/>
      <c r="D727" s="49"/>
      <c r="E727" s="49"/>
      <c r="F727" s="49"/>
      <c r="G727" s="49"/>
      <c r="H727" s="49"/>
      <c r="I727" s="49"/>
      <c r="J727" s="49"/>
    </row>
    <row r="728" s="1" customFormat="1" ht="39.75" customHeight="1" spans="1:10">
      <c r="A728" s="2" t="s">
        <v>5085</v>
      </c>
      <c r="B728" s="2"/>
      <c r="C728" s="2"/>
      <c r="D728" s="2"/>
      <c r="E728" s="2"/>
      <c r="F728" s="2"/>
      <c r="G728" s="2"/>
      <c r="H728" s="19"/>
      <c r="I728" s="19"/>
      <c r="J728" s="19"/>
    </row>
    <row r="729" s="1" customFormat="1" ht="28.5" customHeight="1" spans="1:10">
      <c r="A729" s="20" t="s">
        <v>5042</v>
      </c>
      <c r="B729" s="20"/>
      <c r="C729" s="20"/>
      <c r="D729" s="20"/>
      <c r="E729" s="20" t="s">
        <v>5043</v>
      </c>
      <c r="F729" s="20"/>
      <c r="G729" s="20"/>
      <c r="H729" s="21" t="s">
        <v>5623</v>
      </c>
      <c r="I729" s="21"/>
      <c r="J729" s="21"/>
    </row>
    <row r="730" s="1" customFormat="1" ht="17.25" customHeight="1" spans="1:10">
      <c r="A730" s="22" t="s">
        <v>2</v>
      </c>
      <c r="B730" s="23" t="s">
        <v>5087</v>
      </c>
      <c r="C730" s="23" t="s">
        <v>5088</v>
      </c>
      <c r="D730" s="23" t="s">
        <v>5089</v>
      </c>
      <c r="E730" s="23"/>
      <c r="F730" s="23" t="s">
        <v>5090</v>
      </c>
      <c r="G730" s="23" t="s">
        <v>5091</v>
      </c>
      <c r="H730" s="23"/>
      <c r="I730" s="23" t="s">
        <v>4985</v>
      </c>
      <c r="J730" s="24"/>
    </row>
    <row r="731" s="1" customFormat="1" ht="28.5" customHeight="1" spans="1:10">
      <c r="A731" s="25"/>
      <c r="B731" s="39"/>
      <c r="C731" s="39"/>
      <c r="D731" s="39"/>
      <c r="E731" s="39"/>
      <c r="F731" s="39"/>
      <c r="G731" s="39"/>
      <c r="H731" s="39"/>
      <c r="I731" s="39" t="s">
        <v>5092</v>
      </c>
      <c r="J731" s="40" t="s">
        <v>5093</v>
      </c>
    </row>
    <row r="732" s="1" customFormat="1" ht="409.5" customHeight="1" spans="1:10">
      <c r="A732" s="25">
        <v>163</v>
      </c>
      <c r="B732" s="26" t="s">
        <v>5624</v>
      </c>
      <c r="C732" s="26" t="s">
        <v>5625</v>
      </c>
      <c r="D732" s="26" t="s">
        <v>5626</v>
      </c>
      <c r="E732" s="26"/>
      <c r="F732" s="39" t="s">
        <v>75</v>
      </c>
      <c r="G732" s="27">
        <v>1</v>
      </c>
      <c r="H732" s="27"/>
      <c r="I732" s="13"/>
      <c r="J732" s="47"/>
    </row>
    <row r="733" s="1" customFormat="1" ht="18" customHeight="1" spans="1:10">
      <c r="A733" s="15" t="s">
        <v>5101</v>
      </c>
      <c r="B733" s="16"/>
      <c r="C733" s="16"/>
      <c r="D733" s="16"/>
      <c r="E733" s="16"/>
      <c r="F733" s="16"/>
      <c r="G733" s="16"/>
      <c r="H733" s="16"/>
      <c r="I733" s="16"/>
      <c r="J733" s="48"/>
    </row>
    <row r="734" s="1" customFormat="1" ht="18" customHeight="1" spans="1:10">
      <c r="A734" s="49" t="s">
        <v>5102</v>
      </c>
      <c r="B734" s="49"/>
      <c r="C734" s="49"/>
      <c r="D734" s="49"/>
      <c r="E734" s="49"/>
      <c r="F734" s="49"/>
      <c r="G734" s="49"/>
      <c r="H734" s="49"/>
      <c r="I734" s="49"/>
      <c r="J734" s="49"/>
    </row>
    <row r="735" s="1" customFormat="1" ht="39.75" customHeight="1" spans="1:10">
      <c r="A735" s="2" t="s">
        <v>5085</v>
      </c>
      <c r="B735" s="2"/>
      <c r="C735" s="2"/>
      <c r="D735" s="2"/>
      <c r="E735" s="2"/>
      <c r="F735" s="2"/>
      <c r="G735" s="2"/>
      <c r="H735" s="19"/>
      <c r="I735" s="19"/>
      <c r="J735" s="19"/>
    </row>
    <row r="736" s="1" customFormat="1" ht="28.5" customHeight="1" spans="1:10">
      <c r="A736" s="20" t="s">
        <v>5042</v>
      </c>
      <c r="B736" s="20"/>
      <c r="C736" s="20"/>
      <c r="D736" s="20"/>
      <c r="E736" s="20" t="s">
        <v>5043</v>
      </c>
      <c r="F736" s="20"/>
      <c r="G736" s="20"/>
      <c r="H736" s="21" t="s">
        <v>5627</v>
      </c>
      <c r="I736" s="21"/>
      <c r="J736" s="21"/>
    </row>
    <row r="737" s="1" customFormat="1" ht="17.25" customHeight="1" spans="1:10">
      <c r="A737" s="22" t="s">
        <v>2</v>
      </c>
      <c r="B737" s="23" t="s">
        <v>5087</v>
      </c>
      <c r="C737" s="23" t="s">
        <v>5088</v>
      </c>
      <c r="D737" s="23" t="s">
        <v>5089</v>
      </c>
      <c r="E737" s="23"/>
      <c r="F737" s="23" t="s">
        <v>5090</v>
      </c>
      <c r="G737" s="23" t="s">
        <v>5091</v>
      </c>
      <c r="H737" s="23"/>
      <c r="I737" s="23" t="s">
        <v>4985</v>
      </c>
      <c r="J737" s="24"/>
    </row>
    <row r="738" s="1" customFormat="1" ht="28.5" customHeight="1" spans="1:10">
      <c r="A738" s="25"/>
      <c r="B738" s="39"/>
      <c r="C738" s="39"/>
      <c r="D738" s="39"/>
      <c r="E738" s="39"/>
      <c r="F738" s="39"/>
      <c r="G738" s="39"/>
      <c r="H738" s="39"/>
      <c r="I738" s="39" t="s">
        <v>5092</v>
      </c>
      <c r="J738" s="40" t="s">
        <v>5093</v>
      </c>
    </row>
    <row r="739" s="1" customFormat="1" ht="409.5" customHeight="1" spans="1:10">
      <c r="A739" s="25"/>
      <c r="B739" s="26"/>
      <c r="C739" s="26"/>
      <c r="D739" s="26" t="s">
        <v>5628</v>
      </c>
      <c r="E739" s="26"/>
      <c r="F739" s="39"/>
      <c r="G739" s="27"/>
      <c r="H739" s="27"/>
      <c r="I739" s="13"/>
      <c r="J739" s="47"/>
    </row>
    <row r="740" s="1" customFormat="1" ht="18" customHeight="1" spans="1:10">
      <c r="A740" s="15" t="s">
        <v>5101</v>
      </c>
      <c r="B740" s="16"/>
      <c r="C740" s="16"/>
      <c r="D740" s="16"/>
      <c r="E740" s="16"/>
      <c r="F740" s="16"/>
      <c r="G740" s="16"/>
      <c r="H740" s="16"/>
      <c r="I740" s="16"/>
      <c r="J740" s="48"/>
    </row>
    <row r="741" s="1" customFormat="1" ht="18" customHeight="1" spans="1:10">
      <c r="A741" s="49" t="s">
        <v>5102</v>
      </c>
      <c r="B741" s="49"/>
      <c r="C741" s="49"/>
      <c r="D741" s="49"/>
      <c r="E741" s="49"/>
      <c r="F741" s="49"/>
      <c r="G741" s="49"/>
      <c r="H741" s="49"/>
      <c r="I741" s="49"/>
      <c r="J741" s="49"/>
    </row>
    <row r="742" s="1" customFormat="1" ht="39.75" customHeight="1" spans="1:10">
      <c r="A742" s="2" t="s">
        <v>5085</v>
      </c>
      <c r="B742" s="2"/>
      <c r="C742" s="2"/>
      <c r="D742" s="2"/>
      <c r="E742" s="2"/>
      <c r="F742" s="2"/>
      <c r="G742" s="2"/>
      <c r="H742" s="19"/>
      <c r="I742" s="19"/>
      <c r="J742" s="19"/>
    </row>
    <row r="743" s="1" customFormat="1" ht="28.5" customHeight="1" spans="1:10">
      <c r="A743" s="20" t="s">
        <v>5042</v>
      </c>
      <c r="B743" s="20"/>
      <c r="C743" s="20"/>
      <c r="D743" s="20"/>
      <c r="E743" s="20" t="s">
        <v>5043</v>
      </c>
      <c r="F743" s="20"/>
      <c r="G743" s="20"/>
      <c r="H743" s="21" t="s">
        <v>5629</v>
      </c>
      <c r="I743" s="21"/>
      <c r="J743" s="21"/>
    </row>
    <row r="744" s="1" customFormat="1" ht="17.25" customHeight="1" spans="1:10">
      <c r="A744" s="22" t="s">
        <v>2</v>
      </c>
      <c r="B744" s="23" t="s">
        <v>5087</v>
      </c>
      <c r="C744" s="23" t="s">
        <v>5088</v>
      </c>
      <c r="D744" s="23" t="s">
        <v>5089</v>
      </c>
      <c r="E744" s="23"/>
      <c r="F744" s="23" t="s">
        <v>5090</v>
      </c>
      <c r="G744" s="23" t="s">
        <v>5091</v>
      </c>
      <c r="H744" s="23"/>
      <c r="I744" s="23" t="s">
        <v>4985</v>
      </c>
      <c r="J744" s="24"/>
    </row>
    <row r="745" s="1" customFormat="1" ht="28.5" customHeight="1" spans="1:10">
      <c r="A745" s="25"/>
      <c r="B745" s="39"/>
      <c r="C745" s="39"/>
      <c r="D745" s="39"/>
      <c r="E745" s="39"/>
      <c r="F745" s="39"/>
      <c r="G745" s="39"/>
      <c r="H745" s="39"/>
      <c r="I745" s="39" t="s">
        <v>5092</v>
      </c>
      <c r="J745" s="40" t="s">
        <v>5093</v>
      </c>
    </row>
    <row r="746" s="1" customFormat="1" ht="409.5" customHeight="1" spans="1:10">
      <c r="A746" s="25">
        <v>164</v>
      </c>
      <c r="B746" s="26" t="s">
        <v>5630</v>
      </c>
      <c r="C746" s="26" t="s">
        <v>5631</v>
      </c>
      <c r="D746" s="26" t="s">
        <v>5632</v>
      </c>
      <c r="E746" s="26"/>
      <c r="F746" s="39" t="s">
        <v>75</v>
      </c>
      <c r="G746" s="27">
        <v>1</v>
      </c>
      <c r="H746" s="27"/>
      <c r="I746" s="13"/>
      <c r="J746" s="47"/>
    </row>
    <row r="747" s="1" customFormat="1" ht="18" customHeight="1" spans="1:10">
      <c r="A747" s="15" t="s">
        <v>5101</v>
      </c>
      <c r="B747" s="16"/>
      <c r="C747" s="16"/>
      <c r="D747" s="16"/>
      <c r="E747" s="16"/>
      <c r="F747" s="16"/>
      <c r="G747" s="16"/>
      <c r="H747" s="16"/>
      <c r="I747" s="16"/>
      <c r="J747" s="48"/>
    </row>
    <row r="748" s="1" customFormat="1" ht="18" customHeight="1" spans="1:10">
      <c r="A748" s="49" t="s">
        <v>5102</v>
      </c>
      <c r="B748" s="49"/>
      <c r="C748" s="49"/>
      <c r="D748" s="49"/>
      <c r="E748" s="49"/>
      <c r="F748" s="49"/>
      <c r="G748" s="49"/>
      <c r="H748" s="49"/>
      <c r="I748" s="49"/>
      <c r="J748" s="49"/>
    </row>
    <row r="749" s="1" customFormat="1" ht="39.75" customHeight="1" spans="1:10">
      <c r="A749" s="2" t="s">
        <v>5085</v>
      </c>
      <c r="B749" s="2"/>
      <c r="C749" s="2"/>
      <c r="D749" s="2"/>
      <c r="E749" s="2"/>
      <c r="F749" s="2"/>
      <c r="G749" s="2"/>
      <c r="H749" s="19"/>
      <c r="I749" s="19"/>
      <c r="J749" s="19"/>
    </row>
    <row r="750" s="1" customFormat="1" ht="28.5" customHeight="1" spans="1:10">
      <c r="A750" s="20" t="s">
        <v>5042</v>
      </c>
      <c r="B750" s="20"/>
      <c r="C750" s="20"/>
      <c r="D750" s="20"/>
      <c r="E750" s="20" t="s">
        <v>5043</v>
      </c>
      <c r="F750" s="20"/>
      <c r="G750" s="20"/>
      <c r="H750" s="21" t="s">
        <v>5633</v>
      </c>
      <c r="I750" s="21"/>
      <c r="J750" s="21"/>
    </row>
    <row r="751" s="1" customFormat="1" ht="17.25" customHeight="1" spans="1:10">
      <c r="A751" s="22" t="s">
        <v>2</v>
      </c>
      <c r="B751" s="23" t="s">
        <v>5087</v>
      </c>
      <c r="C751" s="23" t="s">
        <v>5088</v>
      </c>
      <c r="D751" s="23" t="s">
        <v>5089</v>
      </c>
      <c r="E751" s="23"/>
      <c r="F751" s="23" t="s">
        <v>5090</v>
      </c>
      <c r="G751" s="23" t="s">
        <v>5091</v>
      </c>
      <c r="H751" s="23"/>
      <c r="I751" s="23" t="s">
        <v>4985</v>
      </c>
      <c r="J751" s="24"/>
    </row>
    <row r="752" s="1" customFormat="1" ht="28.5" customHeight="1" spans="1:10">
      <c r="A752" s="25"/>
      <c r="B752" s="39"/>
      <c r="C752" s="39"/>
      <c r="D752" s="39"/>
      <c r="E752" s="39"/>
      <c r="F752" s="39"/>
      <c r="G752" s="39"/>
      <c r="H752" s="39"/>
      <c r="I752" s="39" t="s">
        <v>5092</v>
      </c>
      <c r="J752" s="40" t="s">
        <v>5093</v>
      </c>
    </row>
    <row r="753" s="1" customFormat="1" ht="18" customHeight="1" spans="1:10">
      <c r="A753" s="9" t="s">
        <v>5101</v>
      </c>
      <c r="B753" s="10"/>
      <c r="C753" s="10"/>
      <c r="D753" s="10"/>
      <c r="E753" s="10"/>
      <c r="F753" s="10"/>
      <c r="G753" s="10"/>
      <c r="H753" s="10"/>
      <c r="I753" s="10"/>
      <c r="J753" s="47"/>
    </row>
    <row r="754" s="1" customFormat="1" ht="409.5" customHeight="1" spans="1:10">
      <c r="A754" s="25"/>
      <c r="B754" s="26"/>
      <c r="C754" s="26"/>
      <c r="D754" s="26" t="s">
        <v>5634</v>
      </c>
      <c r="E754" s="26"/>
      <c r="F754" s="39"/>
      <c r="G754" s="27"/>
      <c r="H754" s="27"/>
      <c r="I754" s="13"/>
      <c r="J754" s="47"/>
    </row>
    <row r="755" s="1" customFormat="1" ht="18" customHeight="1" spans="1:10">
      <c r="A755" s="15" t="s">
        <v>5101</v>
      </c>
      <c r="B755" s="16"/>
      <c r="C755" s="16"/>
      <c r="D755" s="16"/>
      <c r="E755" s="16"/>
      <c r="F755" s="16"/>
      <c r="G755" s="16"/>
      <c r="H755" s="16"/>
      <c r="I755" s="16"/>
      <c r="J755" s="48"/>
    </row>
    <row r="756" s="1" customFormat="1" ht="18" customHeight="1" spans="1:10">
      <c r="A756" s="49" t="s">
        <v>5102</v>
      </c>
      <c r="B756" s="49"/>
      <c r="C756" s="49"/>
      <c r="D756" s="49"/>
      <c r="E756" s="49"/>
      <c r="F756" s="49"/>
      <c r="G756" s="49"/>
      <c r="H756" s="49"/>
      <c r="I756" s="49"/>
      <c r="J756" s="49"/>
    </row>
    <row r="757" s="1" customFormat="1" ht="39.75" customHeight="1" spans="1:10">
      <c r="A757" s="2" t="s">
        <v>5085</v>
      </c>
      <c r="B757" s="2"/>
      <c r="C757" s="2"/>
      <c r="D757" s="2"/>
      <c r="E757" s="2"/>
      <c r="F757" s="2"/>
      <c r="G757" s="2"/>
      <c r="H757" s="19"/>
      <c r="I757" s="19"/>
      <c r="J757" s="19"/>
    </row>
    <row r="758" s="1" customFormat="1" ht="28.5" customHeight="1" spans="1:10">
      <c r="A758" s="20" t="s">
        <v>5042</v>
      </c>
      <c r="B758" s="20"/>
      <c r="C758" s="20"/>
      <c r="D758" s="20"/>
      <c r="E758" s="20" t="s">
        <v>5043</v>
      </c>
      <c r="F758" s="20"/>
      <c r="G758" s="20"/>
      <c r="H758" s="21" t="s">
        <v>5635</v>
      </c>
      <c r="I758" s="21"/>
      <c r="J758" s="21"/>
    </row>
    <row r="759" s="1" customFormat="1" ht="17.25" customHeight="1" spans="1:10">
      <c r="A759" s="22" t="s">
        <v>2</v>
      </c>
      <c r="B759" s="23" t="s">
        <v>5087</v>
      </c>
      <c r="C759" s="23" t="s">
        <v>5088</v>
      </c>
      <c r="D759" s="23" t="s">
        <v>5089</v>
      </c>
      <c r="E759" s="23"/>
      <c r="F759" s="23" t="s">
        <v>5090</v>
      </c>
      <c r="G759" s="23" t="s">
        <v>5091</v>
      </c>
      <c r="H759" s="23"/>
      <c r="I759" s="23" t="s">
        <v>4985</v>
      </c>
      <c r="J759" s="24"/>
    </row>
    <row r="760" s="1" customFormat="1" ht="28.5" customHeight="1" spans="1:10">
      <c r="A760" s="25"/>
      <c r="B760" s="39"/>
      <c r="C760" s="39"/>
      <c r="D760" s="39"/>
      <c r="E760" s="39"/>
      <c r="F760" s="39"/>
      <c r="G760" s="39"/>
      <c r="H760" s="39"/>
      <c r="I760" s="39" t="s">
        <v>5092</v>
      </c>
      <c r="J760" s="40" t="s">
        <v>5093</v>
      </c>
    </row>
    <row r="761" s="1" customFormat="1" ht="18" customHeight="1" spans="1:10">
      <c r="A761" s="9" t="s">
        <v>5101</v>
      </c>
      <c r="B761" s="10"/>
      <c r="C761" s="10"/>
      <c r="D761" s="10"/>
      <c r="E761" s="10"/>
      <c r="F761" s="10"/>
      <c r="G761" s="10"/>
      <c r="H761" s="10"/>
      <c r="I761" s="10"/>
      <c r="J761" s="47"/>
    </row>
    <row r="762" s="1" customFormat="1" ht="409.5" customHeight="1" spans="1:10">
      <c r="A762" s="25"/>
      <c r="B762" s="26"/>
      <c r="C762" s="26"/>
      <c r="D762" s="26" t="s">
        <v>5636</v>
      </c>
      <c r="E762" s="26"/>
      <c r="F762" s="39"/>
      <c r="G762" s="27"/>
      <c r="H762" s="27"/>
      <c r="I762" s="13"/>
      <c r="J762" s="47"/>
    </row>
    <row r="763" s="1" customFormat="1" ht="18" customHeight="1" spans="1:10">
      <c r="A763" s="15" t="s">
        <v>5101</v>
      </c>
      <c r="B763" s="16"/>
      <c r="C763" s="16"/>
      <c r="D763" s="16"/>
      <c r="E763" s="16"/>
      <c r="F763" s="16"/>
      <c r="G763" s="16"/>
      <c r="H763" s="16"/>
      <c r="I763" s="16"/>
      <c r="J763" s="48"/>
    </row>
    <row r="764" s="1" customFormat="1" ht="18" customHeight="1" spans="1:10">
      <c r="A764" s="49" t="s">
        <v>5102</v>
      </c>
      <c r="B764" s="49"/>
      <c r="C764" s="49"/>
      <c r="D764" s="49"/>
      <c r="E764" s="49"/>
      <c r="F764" s="49"/>
      <c r="G764" s="49"/>
      <c r="H764" s="49"/>
      <c r="I764" s="49"/>
      <c r="J764" s="49"/>
    </row>
    <row r="765" s="1" customFormat="1" ht="39.75" customHeight="1" spans="1:10">
      <c r="A765" s="2" t="s">
        <v>5085</v>
      </c>
      <c r="B765" s="2"/>
      <c r="C765" s="2"/>
      <c r="D765" s="2"/>
      <c r="E765" s="2"/>
      <c r="F765" s="2"/>
      <c r="G765" s="2"/>
      <c r="H765" s="19"/>
      <c r="I765" s="19"/>
      <c r="J765" s="19"/>
    </row>
    <row r="766" s="1" customFormat="1" ht="28.5" customHeight="1" spans="1:10">
      <c r="A766" s="20" t="s">
        <v>5042</v>
      </c>
      <c r="B766" s="20"/>
      <c r="C766" s="20"/>
      <c r="D766" s="20"/>
      <c r="E766" s="20" t="s">
        <v>5043</v>
      </c>
      <c r="F766" s="20"/>
      <c r="G766" s="20"/>
      <c r="H766" s="21" t="s">
        <v>5637</v>
      </c>
      <c r="I766" s="21"/>
      <c r="J766" s="21"/>
    </row>
    <row r="767" s="1" customFormat="1" ht="17.25" customHeight="1" spans="1:10">
      <c r="A767" s="22" t="s">
        <v>2</v>
      </c>
      <c r="B767" s="23" t="s">
        <v>5087</v>
      </c>
      <c r="C767" s="23" t="s">
        <v>5088</v>
      </c>
      <c r="D767" s="23" t="s">
        <v>5089</v>
      </c>
      <c r="E767" s="23"/>
      <c r="F767" s="23" t="s">
        <v>5090</v>
      </c>
      <c r="G767" s="23" t="s">
        <v>5091</v>
      </c>
      <c r="H767" s="23"/>
      <c r="I767" s="23" t="s">
        <v>4985</v>
      </c>
      <c r="J767" s="24"/>
    </row>
    <row r="768" s="1" customFormat="1" ht="28.5" customHeight="1" spans="1:10">
      <c r="A768" s="25"/>
      <c r="B768" s="39"/>
      <c r="C768" s="39"/>
      <c r="D768" s="39"/>
      <c r="E768" s="39"/>
      <c r="F768" s="39"/>
      <c r="G768" s="39"/>
      <c r="H768" s="39"/>
      <c r="I768" s="39" t="s">
        <v>5092</v>
      </c>
      <c r="J768" s="40" t="s">
        <v>5093</v>
      </c>
    </row>
    <row r="769" s="1" customFormat="1" ht="261" customHeight="1" spans="1:10">
      <c r="A769" s="25"/>
      <c r="B769" s="26"/>
      <c r="C769" s="26"/>
      <c r="D769" s="26" t="s">
        <v>5638</v>
      </c>
      <c r="E769" s="26"/>
      <c r="F769" s="39"/>
      <c r="G769" s="27"/>
      <c r="H769" s="27"/>
      <c r="I769" s="13"/>
      <c r="J769" s="47"/>
    </row>
    <row r="770" s="1" customFormat="1" ht="18" customHeight="1" spans="1:10">
      <c r="A770" s="15" t="s">
        <v>5101</v>
      </c>
      <c r="B770" s="16"/>
      <c r="C770" s="16"/>
      <c r="D770" s="16"/>
      <c r="E770" s="16"/>
      <c r="F770" s="16"/>
      <c r="G770" s="16"/>
      <c r="H770" s="16"/>
      <c r="I770" s="16"/>
      <c r="J770" s="48"/>
    </row>
    <row r="771" s="1" customFormat="1" ht="18" customHeight="1" spans="1:10">
      <c r="A771" s="49" t="s">
        <v>5102</v>
      </c>
      <c r="B771" s="49"/>
      <c r="C771" s="49"/>
      <c r="D771" s="49"/>
      <c r="E771" s="49"/>
      <c r="F771" s="49"/>
      <c r="G771" s="49"/>
      <c r="H771" s="49"/>
      <c r="I771" s="49"/>
      <c r="J771" s="49"/>
    </row>
    <row r="772" s="1" customFormat="1" ht="39.75" customHeight="1" spans="1:10">
      <c r="A772" s="2" t="s">
        <v>5085</v>
      </c>
      <c r="B772" s="2"/>
      <c r="C772" s="2"/>
      <c r="D772" s="2"/>
      <c r="E772" s="2"/>
      <c r="F772" s="2"/>
      <c r="G772" s="2"/>
      <c r="H772" s="19"/>
      <c r="I772" s="19"/>
      <c r="J772" s="19"/>
    </row>
    <row r="773" s="1" customFormat="1" ht="28.5" customHeight="1" spans="1:10">
      <c r="A773" s="20" t="s">
        <v>5042</v>
      </c>
      <c r="B773" s="20"/>
      <c r="C773" s="20"/>
      <c r="D773" s="20"/>
      <c r="E773" s="20" t="s">
        <v>5043</v>
      </c>
      <c r="F773" s="20"/>
      <c r="G773" s="20"/>
      <c r="H773" s="21" t="s">
        <v>5639</v>
      </c>
      <c r="I773" s="21"/>
      <c r="J773" s="21"/>
    </row>
    <row r="774" s="1" customFormat="1" ht="17.25" customHeight="1" spans="1:10">
      <c r="A774" s="22" t="s">
        <v>2</v>
      </c>
      <c r="B774" s="23" t="s">
        <v>5087</v>
      </c>
      <c r="C774" s="23" t="s">
        <v>5088</v>
      </c>
      <c r="D774" s="23" t="s">
        <v>5089</v>
      </c>
      <c r="E774" s="23"/>
      <c r="F774" s="23" t="s">
        <v>5090</v>
      </c>
      <c r="G774" s="23" t="s">
        <v>5091</v>
      </c>
      <c r="H774" s="23"/>
      <c r="I774" s="23" t="s">
        <v>4985</v>
      </c>
      <c r="J774" s="24"/>
    </row>
    <row r="775" s="1" customFormat="1" ht="28.5" customHeight="1" spans="1:10">
      <c r="A775" s="25"/>
      <c r="B775" s="39"/>
      <c r="C775" s="39"/>
      <c r="D775" s="39"/>
      <c r="E775" s="39"/>
      <c r="F775" s="39"/>
      <c r="G775" s="39"/>
      <c r="H775" s="39"/>
      <c r="I775" s="39" t="s">
        <v>5092</v>
      </c>
      <c r="J775" s="40" t="s">
        <v>5093</v>
      </c>
    </row>
    <row r="776" s="1" customFormat="1" ht="409.5" customHeight="1" spans="1:10">
      <c r="A776" s="25">
        <v>165</v>
      </c>
      <c r="B776" s="26" t="s">
        <v>5640</v>
      </c>
      <c r="C776" s="26" t="s">
        <v>5641</v>
      </c>
      <c r="D776" s="26" t="s">
        <v>5642</v>
      </c>
      <c r="E776" s="26"/>
      <c r="F776" s="39" t="s">
        <v>75</v>
      </c>
      <c r="G776" s="27">
        <v>1</v>
      </c>
      <c r="H776" s="27"/>
      <c r="I776" s="13"/>
      <c r="J776" s="47"/>
    </row>
    <row r="777" s="1" customFormat="1" ht="18" customHeight="1" spans="1:10">
      <c r="A777" s="15" t="s">
        <v>5101</v>
      </c>
      <c r="B777" s="16"/>
      <c r="C777" s="16"/>
      <c r="D777" s="16"/>
      <c r="E777" s="16"/>
      <c r="F777" s="16"/>
      <c r="G777" s="16"/>
      <c r="H777" s="16"/>
      <c r="I777" s="16"/>
      <c r="J777" s="48"/>
    </row>
    <row r="778" s="1" customFormat="1" ht="18" customHeight="1" spans="1:10">
      <c r="A778" s="49" t="s">
        <v>5102</v>
      </c>
      <c r="B778" s="49"/>
      <c r="C778" s="49"/>
      <c r="D778" s="49"/>
      <c r="E778" s="49"/>
      <c r="F778" s="49"/>
      <c r="G778" s="49"/>
      <c r="H778" s="49"/>
      <c r="I778" s="49"/>
      <c r="J778" s="49"/>
    </row>
    <row r="779" s="1" customFormat="1" ht="39.75" customHeight="1" spans="1:10">
      <c r="A779" s="2" t="s">
        <v>5085</v>
      </c>
      <c r="B779" s="2"/>
      <c r="C779" s="2"/>
      <c r="D779" s="2"/>
      <c r="E779" s="2"/>
      <c r="F779" s="2"/>
      <c r="G779" s="2"/>
      <c r="H779" s="19"/>
      <c r="I779" s="19"/>
      <c r="J779" s="19"/>
    </row>
    <row r="780" s="1" customFormat="1" ht="28.5" customHeight="1" spans="1:10">
      <c r="A780" s="20" t="s">
        <v>5042</v>
      </c>
      <c r="B780" s="20"/>
      <c r="C780" s="20"/>
      <c r="D780" s="20"/>
      <c r="E780" s="20" t="s">
        <v>5043</v>
      </c>
      <c r="F780" s="20"/>
      <c r="G780" s="20"/>
      <c r="H780" s="21" t="s">
        <v>5643</v>
      </c>
      <c r="I780" s="21"/>
      <c r="J780" s="21"/>
    </row>
    <row r="781" s="1" customFormat="1" ht="17.25" customHeight="1" spans="1:10">
      <c r="A781" s="22" t="s">
        <v>2</v>
      </c>
      <c r="B781" s="23" t="s">
        <v>5087</v>
      </c>
      <c r="C781" s="23" t="s">
        <v>5088</v>
      </c>
      <c r="D781" s="23" t="s">
        <v>5089</v>
      </c>
      <c r="E781" s="23"/>
      <c r="F781" s="23" t="s">
        <v>5090</v>
      </c>
      <c r="G781" s="23" t="s">
        <v>5091</v>
      </c>
      <c r="H781" s="23"/>
      <c r="I781" s="23" t="s">
        <v>4985</v>
      </c>
      <c r="J781" s="24"/>
    </row>
    <row r="782" s="1" customFormat="1" ht="28.5" customHeight="1" spans="1:10">
      <c r="A782" s="25"/>
      <c r="B782" s="39"/>
      <c r="C782" s="39"/>
      <c r="D782" s="39"/>
      <c r="E782" s="39"/>
      <c r="F782" s="39"/>
      <c r="G782" s="39"/>
      <c r="H782" s="39"/>
      <c r="I782" s="39" t="s">
        <v>5092</v>
      </c>
      <c r="J782" s="40" t="s">
        <v>5093</v>
      </c>
    </row>
    <row r="783" s="1" customFormat="1" ht="31.5" customHeight="1" spans="1:10">
      <c r="A783" s="25"/>
      <c r="B783" s="26"/>
      <c r="C783" s="26"/>
      <c r="D783" s="26" t="s">
        <v>5644</v>
      </c>
      <c r="E783" s="26"/>
      <c r="F783" s="39"/>
      <c r="G783" s="27"/>
      <c r="H783" s="27"/>
      <c r="I783" s="13"/>
      <c r="J783" s="47"/>
    </row>
    <row r="784" s="1" customFormat="1" ht="409.5" customHeight="1" spans="1:10">
      <c r="A784" s="25">
        <v>166</v>
      </c>
      <c r="B784" s="26" t="s">
        <v>5645</v>
      </c>
      <c r="C784" s="26" t="s">
        <v>5646</v>
      </c>
      <c r="D784" s="26" t="s">
        <v>5647</v>
      </c>
      <c r="E784" s="26"/>
      <c r="F784" s="39" t="s">
        <v>138</v>
      </c>
      <c r="G784" s="27">
        <v>1</v>
      </c>
      <c r="H784" s="27"/>
      <c r="I784" s="13"/>
      <c r="J784" s="47"/>
    </row>
    <row r="785" s="1" customFormat="1" ht="18" customHeight="1" spans="1:10">
      <c r="A785" s="15" t="s">
        <v>5101</v>
      </c>
      <c r="B785" s="16"/>
      <c r="C785" s="16"/>
      <c r="D785" s="16"/>
      <c r="E785" s="16"/>
      <c r="F785" s="16"/>
      <c r="G785" s="16"/>
      <c r="H785" s="16"/>
      <c r="I785" s="16"/>
      <c r="J785" s="48"/>
    </row>
    <row r="786" s="1" customFormat="1" ht="18" customHeight="1" spans="1:10">
      <c r="A786" s="49" t="s">
        <v>5102</v>
      </c>
      <c r="B786" s="49"/>
      <c r="C786" s="49"/>
      <c r="D786" s="49"/>
      <c r="E786" s="49"/>
      <c r="F786" s="49"/>
      <c r="G786" s="49"/>
      <c r="H786" s="49"/>
      <c r="I786" s="49"/>
      <c r="J786" s="49"/>
    </row>
    <row r="787" s="1" customFormat="1" ht="39.75" customHeight="1" spans="1:10">
      <c r="A787" s="2" t="s">
        <v>5085</v>
      </c>
      <c r="B787" s="2"/>
      <c r="C787" s="2"/>
      <c r="D787" s="2"/>
      <c r="E787" s="2"/>
      <c r="F787" s="2"/>
      <c r="G787" s="2"/>
      <c r="H787" s="19"/>
      <c r="I787" s="19"/>
      <c r="J787" s="19"/>
    </row>
    <row r="788" s="1" customFormat="1" ht="28.5" customHeight="1" spans="1:10">
      <c r="A788" s="20" t="s">
        <v>5042</v>
      </c>
      <c r="B788" s="20"/>
      <c r="C788" s="20"/>
      <c r="D788" s="20"/>
      <c r="E788" s="20" t="s">
        <v>5043</v>
      </c>
      <c r="F788" s="20"/>
      <c r="G788" s="20"/>
      <c r="H788" s="21" t="s">
        <v>5648</v>
      </c>
      <c r="I788" s="21"/>
      <c r="J788" s="21"/>
    </row>
    <row r="789" s="1" customFormat="1" ht="17.25" customHeight="1" spans="1:10">
      <c r="A789" s="22" t="s">
        <v>2</v>
      </c>
      <c r="B789" s="23" t="s">
        <v>5087</v>
      </c>
      <c r="C789" s="23" t="s">
        <v>5088</v>
      </c>
      <c r="D789" s="23" t="s">
        <v>5089</v>
      </c>
      <c r="E789" s="23"/>
      <c r="F789" s="23" t="s">
        <v>5090</v>
      </c>
      <c r="G789" s="23" t="s">
        <v>5091</v>
      </c>
      <c r="H789" s="23"/>
      <c r="I789" s="23" t="s">
        <v>4985</v>
      </c>
      <c r="J789" s="24"/>
    </row>
    <row r="790" s="1" customFormat="1" ht="28.5" customHeight="1" spans="1:10">
      <c r="A790" s="25"/>
      <c r="B790" s="39"/>
      <c r="C790" s="39"/>
      <c r="D790" s="39"/>
      <c r="E790" s="39"/>
      <c r="F790" s="39"/>
      <c r="G790" s="39"/>
      <c r="H790" s="39"/>
      <c r="I790" s="39" t="s">
        <v>5092</v>
      </c>
      <c r="J790" s="40" t="s">
        <v>5093</v>
      </c>
    </row>
    <row r="791" s="1" customFormat="1" ht="409.5" customHeight="1" spans="1:10">
      <c r="A791" s="25">
        <v>167</v>
      </c>
      <c r="B791" s="26" t="s">
        <v>5649</v>
      </c>
      <c r="C791" s="26" t="s">
        <v>5650</v>
      </c>
      <c r="D791" s="26" t="s">
        <v>5651</v>
      </c>
      <c r="E791" s="26"/>
      <c r="F791" s="39" t="s">
        <v>138</v>
      </c>
      <c r="G791" s="27">
        <v>1</v>
      </c>
      <c r="H791" s="27"/>
      <c r="I791" s="13"/>
      <c r="J791" s="47"/>
    </row>
    <row r="792" s="1" customFormat="1" ht="18" customHeight="1" spans="1:10">
      <c r="A792" s="15" t="s">
        <v>5101</v>
      </c>
      <c r="B792" s="16"/>
      <c r="C792" s="16"/>
      <c r="D792" s="16"/>
      <c r="E792" s="16"/>
      <c r="F792" s="16"/>
      <c r="G792" s="16"/>
      <c r="H792" s="16"/>
      <c r="I792" s="16"/>
      <c r="J792" s="48"/>
    </row>
    <row r="793" s="1" customFormat="1" ht="18" customHeight="1" spans="1:10">
      <c r="A793" s="49" t="s">
        <v>5102</v>
      </c>
      <c r="B793" s="49"/>
      <c r="C793" s="49"/>
      <c r="D793" s="49"/>
      <c r="E793" s="49"/>
      <c r="F793" s="49"/>
      <c r="G793" s="49"/>
      <c r="H793" s="49"/>
      <c r="I793" s="49"/>
      <c r="J793" s="49"/>
    </row>
    <row r="794" s="1" customFormat="1" ht="39.75" customHeight="1" spans="1:10">
      <c r="A794" s="2" t="s">
        <v>5085</v>
      </c>
      <c r="B794" s="2"/>
      <c r="C794" s="2"/>
      <c r="D794" s="2"/>
      <c r="E794" s="2"/>
      <c r="F794" s="2"/>
      <c r="G794" s="2"/>
      <c r="H794" s="19"/>
      <c r="I794" s="19"/>
      <c r="J794" s="19"/>
    </row>
    <row r="795" s="1" customFormat="1" ht="28.5" customHeight="1" spans="1:10">
      <c r="A795" s="20" t="s">
        <v>5042</v>
      </c>
      <c r="B795" s="20"/>
      <c r="C795" s="20"/>
      <c r="D795" s="20"/>
      <c r="E795" s="20" t="s">
        <v>5043</v>
      </c>
      <c r="F795" s="20"/>
      <c r="G795" s="20"/>
      <c r="H795" s="21" t="s">
        <v>5652</v>
      </c>
      <c r="I795" s="21"/>
      <c r="J795" s="21"/>
    </row>
    <row r="796" s="1" customFormat="1" ht="17.25" customHeight="1" spans="1:10">
      <c r="A796" s="22" t="s">
        <v>2</v>
      </c>
      <c r="B796" s="23" t="s">
        <v>5087</v>
      </c>
      <c r="C796" s="23" t="s">
        <v>5088</v>
      </c>
      <c r="D796" s="23" t="s">
        <v>5089</v>
      </c>
      <c r="E796" s="23"/>
      <c r="F796" s="23" t="s">
        <v>5090</v>
      </c>
      <c r="G796" s="23" t="s">
        <v>5091</v>
      </c>
      <c r="H796" s="23"/>
      <c r="I796" s="23" t="s">
        <v>4985</v>
      </c>
      <c r="J796" s="24"/>
    </row>
    <row r="797" s="1" customFormat="1" ht="28.5" customHeight="1" spans="1:10">
      <c r="A797" s="25"/>
      <c r="B797" s="39"/>
      <c r="C797" s="39"/>
      <c r="D797" s="39"/>
      <c r="E797" s="39"/>
      <c r="F797" s="39"/>
      <c r="G797" s="39"/>
      <c r="H797" s="39"/>
      <c r="I797" s="39" t="s">
        <v>5092</v>
      </c>
      <c r="J797" s="40" t="s">
        <v>5093</v>
      </c>
    </row>
    <row r="798" s="1" customFormat="1" ht="57" customHeight="1" spans="1:10">
      <c r="A798" s="25"/>
      <c r="B798" s="26"/>
      <c r="C798" s="26"/>
      <c r="D798" s="26" t="s">
        <v>5653</v>
      </c>
      <c r="E798" s="26"/>
      <c r="F798" s="39"/>
      <c r="G798" s="27"/>
      <c r="H798" s="27"/>
      <c r="I798" s="13"/>
      <c r="J798" s="47"/>
    </row>
    <row r="799" s="1" customFormat="1" ht="372.75" customHeight="1" spans="1:10">
      <c r="A799" s="25">
        <v>168</v>
      </c>
      <c r="B799" s="26" t="s">
        <v>5654</v>
      </c>
      <c r="C799" s="26" t="s">
        <v>5655</v>
      </c>
      <c r="D799" s="26" t="s">
        <v>5656</v>
      </c>
      <c r="E799" s="26"/>
      <c r="F799" s="39" t="s">
        <v>75</v>
      </c>
      <c r="G799" s="27">
        <v>1</v>
      </c>
      <c r="H799" s="27"/>
      <c r="I799" s="13"/>
      <c r="J799" s="47"/>
    </row>
    <row r="800" s="1" customFormat="1" ht="28.5" customHeight="1" spans="1:10">
      <c r="A800" s="25">
        <v>169</v>
      </c>
      <c r="B800" s="26" t="s">
        <v>5657</v>
      </c>
      <c r="C800" s="26" t="s">
        <v>5658</v>
      </c>
      <c r="D800" s="26" t="s">
        <v>5659</v>
      </c>
      <c r="E800" s="26"/>
      <c r="F800" s="39" t="s">
        <v>363</v>
      </c>
      <c r="G800" s="27">
        <v>1</v>
      </c>
      <c r="H800" s="27"/>
      <c r="I800" s="13"/>
      <c r="J800" s="47"/>
    </row>
    <row r="801" s="1" customFormat="1" ht="28.5" customHeight="1" spans="1:10">
      <c r="A801" s="25">
        <v>170</v>
      </c>
      <c r="B801" s="26" t="s">
        <v>5660</v>
      </c>
      <c r="C801" s="26" t="s">
        <v>5661</v>
      </c>
      <c r="D801" s="26" t="s">
        <v>5662</v>
      </c>
      <c r="E801" s="26"/>
      <c r="F801" s="39" t="s">
        <v>92</v>
      </c>
      <c r="G801" s="27">
        <v>1</v>
      </c>
      <c r="H801" s="27"/>
      <c r="I801" s="13"/>
      <c r="J801" s="47"/>
    </row>
    <row r="802" s="1" customFormat="1" ht="79.5" customHeight="1" spans="1:10">
      <c r="A802" s="25">
        <v>171</v>
      </c>
      <c r="B802" s="26" t="s">
        <v>5663</v>
      </c>
      <c r="C802" s="26" t="s">
        <v>5664</v>
      </c>
      <c r="D802" s="26" t="s">
        <v>5665</v>
      </c>
      <c r="E802" s="26"/>
      <c r="F802" s="39" t="s">
        <v>75</v>
      </c>
      <c r="G802" s="27">
        <v>1</v>
      </c>
      <c r="H802" s="27"/>
      <c r="I802" s="13"/>
      <c r="J802" s="47"/>
    </row>
    <row r="803" s="1" customFormat="1" ht="18" customHeight="1" spans="1:10">
      <c r="A803" s="15" t="s">
        <v>5101</v>
      </c>
      <c r="B803" s="16"/>
      <c r="C803" s="16"/>
      <c r="D803" s="16"/>
      <c r="E803" s="16"/>
      <c r="F803" s="16"/>
      <c r="G803" s="16"/>
      <c r="H803" s="16"/>
      <c r="I803" s="16"/>
      <c r="J803" s="48"/>
    </row>
    <row r="804" s="1" customFormat="1" ht="18" customHeight="1" spans="1:10">
      <c r="A804" s="49" t="s">
        <v>5102</v>
      </c>
      <c r="B804" s="49"/>
      <c r="C804" s="49"/>
      <c r="D804" s="49"/>
      <c r="E804" s="49"/>
      <c r="F804" s="49"/>
      <c r="G804" s="49"/>
      <c r="H804" s="49"/>
      <c r="I804" s="49"/>
      <c r="J804" s="49"/>
    </row>
    <row r="805" s="1" customFormat="1" ht="39.75" customHeight="1" spans="1:10">
      <c r="A805" s="2" t="s">
        <v>5085</v>
      </c>
      <c r="B805" s="2"/>
      <c r="C805" s="2"/>
      <c r="D805" s="2"/>
      <c r="E805" s="2"/>
      <c r="F805" s="2"/>
      <c r="G805" s="2"/>
      <c r="H805" s="19"/>
      <c r="I805" s="19"/>
      <c r="J805" s="19"/>
    </row>
    <row r="806" s="1" customFormat="1" ht="28.5" customHeight="1" spans="1:10">
      <c r="A806" s="20" t="s">
        <v>5042</v>
      </c>
      <c r="B806" s="20"/>
      <c r="C806" s="20"/>
      <c r="D806" s="20"/>
      <c r="E806" s="20" t="s">
        <v>5043</v>
      </c>
      <c r="F806" s="20"/>
      <c r="G806" s="20"/>
      <c r="H806" s="21" t="s">
        <v>5666</v>
      </c>
      <c r="I806" s="21"/>
      <c r="J806" s="21"/>
    </row>
    <row r="807" s="1" customFormat="1" ht="17.25" customHeight="1" spans="1:10">
      <c r="A807" s="22" t="s">
        <v>2</v>
      </c>
      <c r="B807" s="23" t="s">
        <v>5087</v>
      </c>
      <c r="C807" s="23" t="s">
        <v>5088</v>
      </c>
      <c r="D807" s="23" t="s">
        <v>5089</v>
      </c>
      <c r="E807" s="23"/>
      <c r="F807" s="23" t="s">
        <v>5090</v>
      </c>
      <c r="G807" s="23" t="s">
        <v>5091</v>
      </c>
      <c r="H807" s="23"/>
      <c r="I807" s="23" t="s">
        <v>4985</v>
      </c>
      <c r="J807" s="24"/>
    </row>
    <row r="808" s="1" customFormat="1" ht="28.5" customHeight="1" spans="1:10">
      <c r="A808" s="25"/>
      <c r="B808" s="39"/>
      <c r="C808" s="39"/>
      <c r="D808" s="39"/>
      <c r="E808" s="39"/>
      <c r="F808" s="39"/>
      <c r="G808" s="39"/>
      <c r="H808" s="39"/>
      <c r="I808" s="39" t="s">
        <v>5092</v>
      </c>
      <c r="J808" s="40" t="s">
        <v>5093</v>
      </c>
    </row>
    <row r="809" s="1" customFormat="1" ht="409.5" customHeight="1" spans="1:10">
      <c r="A809" s="25">
        <v>172</v>
      </c>
      <c r="B809" s="26" t="s">
        <v>5667</v>
      </c>
      <c r="C809" s="26" t="s">
        <v>5668</v>
      </c>
      <c r="D809" s="26" t="s">
        <v>5669</v>
      </c>
      <c r="E809" s="26"/>
      <c r="F809" s="39" t="s">
        <v>138</v>
      </c>
      <c r="G809" s="27">
        <v>1</v>
      </c>
      <c r="H809" s="27"/>
      <c r="I809" s="13"/>
      <c r="J809" s="47"/>
    </row>
    <row r="810" s="1" customFormat="1" ht="18" customHeight="1" spans="1:10">
      <c r="A810" s="15" t="s">
        <v>5101</v>
      </c>
      <c r="B810" s="16"/>
      <c r="C810" s="16"/>
      <c r="D810" s="16"/>
      <c r="E810" s="16"/>
      <c r="F810" s="16"/>
      <c r="G810" s="16"/>
      <c r="H810" s="16"/>
      <c r="I810" s="16"/>
      <c r="J810" s="48"/>
    </row>
    <row r="811" s="1" customFormat="1" ht="18" customHeight="1" spans="1:10">
      <c r="A811" s="49" t="s">
        <v>5102</v>
      </c>
      <c r="B811" s="49"/>
      <c r="C811" s="49"/>
      <c r="D811" s="49"/>
      <c r="E811" s="49"/>
      <c r="F811" s="49"/>
      <c r="G811" s="49"/>
      <c r="H811" s="49"/>
      <c r="I811" s="49"/>
      <c r="J811" s="49"/>
    </row>
    <row r="812" s="1" customFormat="1" ht="39.75" customHeight="1" spans="1:10">
      <c r="A812" s="2" t="s">
        <v>5085</v>
      </c>
      <c r="B812" s="2"/>
      <c r="C812" s="2"/>
      <c r="D812" s="2"/>
      <c r="E812" s="2"/>
      <c r="F812" s="2"/>
      <c r="G812" s="2"/>
      <c r="H812" s="19"/>
      <c r="I812" s="19"/>
      <c r="J812" s="19"/>
    </row>
    <row r="813" s="1" customFormat="1" ht="28.5" customHeight="1" spans="1:10">
      <c r="A813" s="20" t="s">
        <v>5042</v>
      </c>
      <c r="B813" s="20"/>
      <c r="C813" s="20"/>
      <c r="D813" s="20"/>
      <c r="E813" s="20" t="s">
        <v>5043</v>
      </c>
      <c r="F813" s="20"/>
      <c r="G813" s="20"/>
      <c r="H813" s="21" t="s">
        <v>5670</v>
      </c>
      <c r="I813" s="21"/>
      <c r="J813" s="21"/>
    </row>
    <row r="814" s="1" customFormat="1" ht="17.25" customHeight="1" spans="1:10">
      <c r="A814" s="22" t="s">
        <v>2</v>
      </c>
      <c r="B814" s="23" t="s">
        <v>5087</v>
      </c>
      <c r="C814" s="23" t="s">
        <v>5088</v>
      </c>
      <c r="D814" s="23" t="s">
        <v>5089</v>
      </c>
      <c r="E814" s="23"/>
      <c r="F814" s="23" t="s">
        <v>5090</v>
      </c>
      <c r="G814" s="23" t="s">
        <v>5091</v>
      </c>
      <c r="H814" s="23"/>
      <c r="I814" s="23" t="s">
        <v>4985</v>
      </c>
      <c r="J814" s="24"/>
    </row>
    <row r="815" s="1" customFormat="1" ht="28.5" customHeight="1" spans="1:10">
      <c r="A815" s="25"/>
      <c r="B815" s="39"/>
      <c r="C815" s="39"/>
      <c r="D815" s="39"/>
      <c r="E815" s="39"/>
      <c r="F815" s="39"/>
      <c r="G815" s="39"/>
      <c r="H815" s="39"/>
      <c r="I815" s="39" t="s">
        <v>5092</v>
      </c>
      <c r="J815" s="40" t="s">
        <v>5093</v>
      </c>
    </row>
    <row r="816" s="1" customFormat="1" ht="197.25" customHeight="1" spans="1:10">
      <c r="A816" s="25"/>
      <c r="B816" s="26"/>
      <c r="C816" s="26"/>
      <c r="D816" s="26" t="s">
        <v>5671</v>
      </c>
      <c r="E816" s="26"/>
      <c r="F816" s="39"/>
      <c r="G816" s="27"/>
      <c r="H816" s="27"/>
      <c r="I816" s="13"/>
      <c r="J816" s="47"/>
    </row>
    <row r="817" s="1" customFormat="1" ht="143.25" customHeight="1" spans="1:10">
      <c r="A817" s="25">
        <v>173</v>
      </c>
      <c r="B817" s="26" t="s">
        <v>5672</v>
      </c>
      <c r="C817" s="26" t="s">
        <v>5673</v>
      </c>
      <c r="D817" s="26" t="s">
        <v>5434</v>
      </c>
      <c r="E817" s="26"/>
      <c r="F817" s="39" t="s">
        <v>138</v>
      </c>
      <c r="G817" s="27">
        <v>1</v>
      </c>
      <c r="H817" s="27"/>
      <c r="I817" s="13"/>
      <c r="J817" s="47"/>
    </row>
    <row r="818" s="1" customFormat="1" ht="168.75" customHeight="1" spans="1:10">
      <c r="A818" s="25">
        <v>174</v>
      </c>
      <c r="B818" s="26" t="s">
        <v>5674</v>
      </c>
      <c r="C818" s="26" t="s">
        <v>5675</v>
      </c>
      <c r="D818" s="26" t="s">
        <v>5676</v>
      </c>
      <c r="E818" s="26"/>
      <c r="F818" s="39" t="s">
        <v>75</v>
      </c>
      <c r="G818" s="27">
        <v>1</v>
      </c>
      <c r="H818" s="27"/>
      <c r="I818" s="13"/>
      <c r="J818" s="47"/>
    </row>
    <row r="819" s="1" customFormat="1" ht="15.75" customHeight="1" spans="1:10">
      <c r="A819" s="25"/>
      <c r="B819" s="26"/>
      <c r="C819" s="26" t="s">
        <v>2861</v>
      </c>
      <c r="D819" s="26"/>
      <c r="E819" s="26"/>
      <c r="F819" s="26"/>
      <c r="G819" s="27"/>
      <c r="H819" s="27"/>
      <c r="I819" s="27"/>
      <c r="J819" s="54"/>
    </row>
    <row r="820" s="1" customFormat="1" ht="18" customHeight="1" spans="1:10">
      <c r="A820" s="15" t="s">
        <v>5101</v>
      </c>
      <c r="B820" s="16"/>
      <c r="C820" s="16"/>
      <c r="D820" s="16"/>
      <c r="E820" s="16"/>
      <c r="F820" s="16"/>
      <c r="G820" s="16"/>
      <c r="H820" s="16"/>
      <c r="I820" s="16"/>
      <c r="J820" s="48"/>
    </row>
    <row r="821" s="1" customFormat="1" ht="18" customHeight="1" spans="1:10">
      <c r="A821" s="49" t="s">
        <v>5102</v>
      </c>
      <c r="B821" s="49"/>
      <c r="C821" s="49"/>
      <c r="D821" s="49"/>
      <c r="E821" s="49"/>
      <c r="F821" s="49"/>
      <c r="G821" s="49"/>
      <c r="H821" s="49"/>
      <c r="I821" s="49"/>
      <c r="J821" s="49"/>
    </row>
    <row r="822" s="1" customFormat="1" ht="39.75" customHeight="1" spans="1:10">
      <c r="A822" s="2" t="s">
        <v>5085</v>
      </c>
      <c r="B822" s="2"/>
      <c r="C822" s="2"/>
      <c r="D822" s="2"/>
      <c r="E822" s="2"/>
      <c r="F822" s="2"/>
      <c r="G822" s="2"/>
      <c r="H822" s="19"/>
      <c r="I822" s="19"/>
      <c r="J822" s="19"/>
    </row>
    <row r="823" s="1" customFormat="1" ht="28.5" customHeight="1" spans="1:10">
      <c r="A823" s="20" t="s">
        <v>5042</v>
      </c>
      <c r="B823" s="20"/>
      <c r="C823" s="20"/>
      <c r="D823" s="20"/>
      <c r="E823" s="20" t="s">
        <v>5043</v>
      </c>
      <c r="F823" s="20"/>
      <c r="G823" s="20"/>
      <c r="H823" s="21" t="s">
        <v>5677</v>
      </c>
      <c r="I823" s="21"/>
      <c r="J823" s="21"/>
    </row>
    <row r="824" s="1" customFormat="1" ht="17.25" customHeight="1" spans="1:10">
      <c r="A824" s="22" t="s">
        <v>2</v>
      </c>
      <c r="B824" s="23" t="s">
        <v>5087</v>
      </c>
      <c r="C824" s="23" t="s">
        <v>5088</v>
      </c>
      <c r="D824" s="23" t="s">
        <v>5089</v>
      </c>
      <c r="E824" s="23"/>
      <c r="F824" s="23" t="s">
        <v>5090</v>
      </c>
      <c r="G824" s="23" t="s">
        <v>5091</v>
      </c>
      <c r="H824" s="23"/>
      <c r="I824" s="23" t="s">
        <v>4985</v>
      </c>
      <c r="J824" s="24"/>
    </row>
    <row r="825" s="1" customFormat="1" ht="28.5" customHeight="1" spans="1:10">
      <c r="A825" s="25"/>
      <c r="B825" s="39"/>
      <c r="C825" s="39"/>
      <c r="D825" s="39"/>
      <c r="E825" s="39"/>
      <c r="F825" s="39"/>
      <c r="G825" s="39"/>
      <c r="H825" s="39"/>
      <c r="I825" s="39" t="s">
        <v>5092</v>
      </c>
      <c r="J825" s="40" t="s">
        <v>5093</v>
      </c>
    </row>
    <row r="826" s="1" customFormat="1" ht="232.5" customHeight="1" spans="1:10">
      <c r="A826" s="25">
        <v>175</v>
      </c>
      <c r="B826" s="26" t="s">
        <v>5678</v>
      </c>
      <c r="C826" s="26" t="s">
        <v>5679</v>
      </c>
      <c r="D826" s="26" t="s">
        <v>5680</v>
      </c>
      <c r="E826" s="26"/>
      <c r="F826" s="39" t="s">
        <v>75</v>
      </c>
      <c r="G826" s="27">
        <v>9</v>
      </c>
      <c r="H826" s="27"/>
      <c r="I826" s="13"/>
      <c r="J826" s="47"/>
    </row>
    <row r="827" s="1" customFormat="1" ht="18" customHeight="1" spans="1:10">
      <c r="A827" s="15" t="s">
        <v>5101</v>
      </c>
      <c r="B827" s="16"/>
      <c r="C827" s="16"/>
      <c r="D827" s="16"/>
      <c r="E827" s="16"/>
      <c r="F827" s="16"/>
      <c r="G827" s="16"/>
      <c r="H827" s="16"/>
      <c r="I827" s="16"/>
      <c r="J827" s="48"/>
    </row>
    <row r="828" s="1" customFormat="1" ht="18" customHeight="1" spans="1:10">
      <c r="A828" s="49" t="s">
        <v>5102</v>
      </c>
      <c r="B828" s="49"/>
      <c r="C828" s="49"/>
      <c r="D828" s="49"/>
      <c r="E828" s="49"/>
      <c r="F828" s="49"/>
      <c r="G828" s="49"/>
      <c r="H828" s="49"/>
      <c r="I828" s="49"/>
      <c r="J828" s="49"/>
    </row>
    <row r="829" s="1" customFormat="1" ht="39.75" customHeight="1" spans="1:10">
      <c r="A829" s="2" t="s">
        <v>5085</v>
      </c>
      <c r="B829" s="2"/>
      <c r="C829" s="2"/>
      <c r="D829" s="2"/>
      <c r="E829" s="2"/>
      <c r="F829" s="2"/>
      <c r="G829" s="2"/>
      <c r="H829" s="19"/>
      <c r="I829" s="19"/>
      <c r="J829" s="19"/>
    </row>
    <row r="830" s="1" customFormat="1" ht="28.5" customHeight="1" spans="1:10">
      <c r="A830" s="20" t="s">
        <v>5042</v>
      </c>
      <c r="B830" s="20"/>
      <c r="C830" s="20"/>
      <c r="D830" s="20"/>
      <c r="E830" s="20" t="s">
        <v>5043</v>
      </c>
      <c r="F830" s="20"/>
      <c r="G830" s="20"/>
      <c r="H830" s="21" t="s">
        <v>5681</v>
      </c>
      <c r="I830" s="21"/>
      <c r="J830" s="21"/>
    </row>
    <row r="831" s="1" customFormat="1" ht="17.25" customHeight="1" spans="1:10">
      <c r="A831" s="22" t="s">
        <v>2</v>
      </c>
      <c r="B831" s="23" t="s">
        <v>5087</v>
      </c>
      <c r="C831" s="23" t="s">
        <v>5088</v>
      </c>
      <c r="D831" s="23" t="s">
        <v>5089</v>
      </c>
      <c r="E831" s="23"/>
      <c r="F831" s="23" t="s">
        <v>5090</v>
      </c>
      <c r="G831" s="23" t="s">
        <v>5091</v>
      </c>
      <c r="H831" s="23"/>
      <c r="I831" s="23" t="s">
        <v>4985</v>
      </c>
      <c r="J831" s="24"/>
    </row>
    <row r="832" s="1" customFormat="1" ht="28.5" customHeight="1" spans="1:10">
      <c r="A832" s="25"/>
      <c r="B832" s="39"/>
      <c r="C832" s="39"/>
      <c r="D832" s="39"/>
      <c r="E832" s="39"/>
      <c r="F832" s="39"/>
      <c r="G832" s="39"/>
      <c r="H832" s="39"/>
      <c r="I832" s="39" t="s">
        <v>5092</v>
      </c>
      <c r="J832" s="40" t="s">
        <v>5093</v>
      </c>
    </row>
    <row r="833" s="1" customFormat="1" ht="409.5" customHeight="1" spans="1:10">
      <c r="A833" s="25">
        <v>176</v>
      </c>
      <c r="B833" s="26" t="s">
        <v>5682</v>
      </c>
      <c r="C833" s="26" t="s">
        <v>5683</v>
      </c>
      <c r="D833" s="26" t="s">
        <v>5684</v>
      </c>
      <c r="E833" s="26"/>
      <c r="F833" s="39" t="s">
        <v>75</v>
      </c>
      <c r="G833" s="27">
        <v>2</v>
      </c>
      <c r="H833" s="27"/>
      <c r="I833" s="13"/>
      <c r="J833" s="47"/>
    </row>
    <row r="834" s="1" customFormat="1" ht="54" customHeight="1" spans="1:10">
      <c r="A834" s="25">
        <v>177</v>
      </c>
      <c r="B834" s="26" t="s">
        <v>5685</v>
      </c>
      <c r="C834" s="26" t="s">
        <v>5686</v>
      </c>
      <c r="D834" s="26" t="s">
        <v>5687</v>
      </c>
      <c r="E834" s="26"/>
      <c r="F834" s="39" t="s">
        <v>75</v>
      </c>
      <c r="G834" s="27">
        <v>11</v>
      </c>
      <c r="H834" s="27"/>
      <c r="I834" s="13"/>
      <c r="J834" s="47"/>
    </row>
    <row r="835" s="1" customFormat="1" ht="18" customHeight="1" spans="1:10">
      <c r="A835" s="15" t="s">
        <v>5101</v>
      </c>
      <c r="B835" s="16"/>
      <c r="C835" s="16"/>
      <c r="D835" s="16"/>
      <c r="E835" s="16"/>
      <c r="F835" s="16"/>
      <c r="G835" s="16"/>
      <c r="H835" s="16"/>
      <c r="I835" s="16"/>
      <c r="J835" s="48"/>
    </row>
    <row r="836" s="1" customFormat="1" ht="18" customHeight="1" spans="1:10">
      <c r="A836" s="49" t="s">
        <v>5102</v>
      </c>
      <c r="B836" s="49"/>
      <c r="C836" s="49"/>
      <c r="D836" s="49"/>
      <c r="E836" s="49"/>
      <c r="F836" s="49"/>
      <c r="G836" s="49"/>
      <c r="H836" s="49"/>
      <c r="I836" s="49"/>
      <c r="J836" s="49"/>
    </row>
    <row r="837" s="1" customFormat="1" ht="39.75" customHeight="1" spans="1:10">
      <c r="A837" s="2" t="s">
        <v>5085</v>
      </c>
      <c r="B837" s="2"/>
      <c r="C837" s="2"/>
      <c r="D837" s="2"/>
      <c r="E837" s="2"/>
      <c r="F837" s="2"/>
      <c r="G837" s="2"/>
      <c r="H837" s="19"/>
      <c r="I837" s="19"/>
      <c r="J837" s="19"/>
    </row>
    <row r="838" s="1" customFormat="1" ht="28.5" customHeight="1" spans="1:10">
      <c r="A838" s="20" t="s">
        <v>5042</v>
      </c>
      <c r="B838" s="20"/>
      <c r="C838" s="20"/>
      <c r="D838" s="20"/>
      <c r="E838" s="20" t="s">
        <v>5043</v>
      </c>
      <c r="F838" s="20"/>
      <c r="G838" s="20"/>
      <c r="H838" s="21" t="s">
        <v>5688</v>
      </c>
      <c r="I838" s="21"/>
      <c r="J838" s="21"/>
    </row>
    <row r="839" s="1" customFormat="1" ht="17.25" customHeight="1" spans="1:10">
      <c r="A839" s="22" t="s">
        <v>2</v>
      </c>
      <c r="B839" s="23" t="s">
        <v>5087</v>
      </c>
      <c r="C839" s="23" t="s">
        <v>5088</v>
      </c>
      <c r="D839" s="23" t="s">
        <v>5089</v>
      </c>
      <c r="E839" s="23"/>
      <c r="F839" s="23" t="s">
        <v>5090</v>
      </c>
      <c r="G839" s="23" t="s">
        <v>5091</v>
      </c>
      <c r="H839" s="23"/>
      <c r="I839" s="23" t="s">
        <v>4985</v>
      </c>
      <c r="J839" s="24"/>
    </row>
    <row r="840" s="1" customFormat="1" ht="28.5" customHeight="1" spans="1:10">
      <c r="A840" s="25"/>
      <c r="B840" s="39"/>
      <c r="C840" s="39"/>
      <c r="D840" s="39"/>
      <c r="E840" s="39"/>
      <c r="F840" s="39"/>
      <c r="G840" s="39"/>
      <c r="H840" s="39"/>
      <c r="I840" s="39" t="s">
        <v>5092</v>
      </c>
      <c r="J840" s="40" t="s">
        <v>5093</v>
      </c>
    </row>
    <row r="841" s="1" customFormat="1" ht="409.5" customHeight="1" spans="1:10">
      <c r="A841" s="25">
        <v>178</v>
      </c>
      <c r="B841" s="26" t="s">
        <v>5689</v>
      </c>
      <c r="C841" s="26" t="s">
        <v>5690</v>
      </c>
      <c r="D841" s="26" t="s">
        <v>5691</v>
      </c>
      <c r="E841" s="26"/>
      <c r="F841" s="39" t="s">
        <v>138</v>
      </c>
      <c r="G841" s="27">
        <v>1</v>
      </c>
      <c r="H841" s="27"/>
      <c r="I841" s="13"/>
      <c r="J841" s="47"/>
    </row>
    <row r="842" s="1" customFormat="1" ht="18" customHeight="1" spans="1:10">
      <c r="A842" s="15" t="s">
        <v>5101</v>
      </c>
      <c r="B842" s="16"/>
      <c r="C842" s="16"/>
      <c r="D842" s="16"/>
      <c r="E842" s="16"/>
      <c r="F842" s="16"/>
      <c r="G842" s="16"/>
      <c r="H842" s="16"/>
      <c r="I842" s="16"/>
      <c r="J842" s="48"/>
    </row>
    <row r="843" s="1" customFormat="1" ht="18" customHeight="1" spans="1:10">
      <c r="A843" s="49" t="s">
        <v>5102</v>
      </c>
      <c r="B843" s="49"/>
      <c r="C843" s="49"/>
      <c r="D843" s="49"/>
      <c r="E843" s="49"/>
      <c r="F843" s="49"/>
      <c r="G843" s="49"/>
      <c r="H843" s="49"/>
      <c r="I843" s="49"/>
      <c r="J843" s="49"/>
    </row>
    <row r="844" s="1" customFormat="1" ht="39.75" customHeight="1" spans="1:10">
      <c r="A844" s="2" t="s">
        <v>5085</v>
      </c>
      <c r="B844" s="2"/>
      <c r="C844" s="2"/>
      <c r="D844" s="2"/>
      <c r="E844" s="2"/>
      <c r="F844" s="2"/>
      <c r="G844" s="2"/>
      <c r="H844" s="19"/>
      <c r="I844" s="19"/>
      <c r="J844" s="19"/>
    </row>
    <row r="845" s="1" customFormat="1" ht="28.5" customHeight="1" spans="1:10">
      <c r="A845" s="20" t="s">
        <v>5042</v>
      </c>
      <c r="B845" s="20"/>
      <c r="C845" s="20"/>
      <c r="D845" s="20"/>
      <c r="E845" s="20" t="s">
        <v>5043</v>
      </c>
      <c r="F845" s="20"/>
      <c r="G845" s="20"/>
      <c r="H845" s="21" t="s">
        <v>5692</v>
      </c>
      <c r="I845" s="21"/>
      <c r="J845" s="21"/>
    </row>
    <row r="846" s="1" customFormat="1" ht="17.25" customHeight="1" spans="1:10">
      <c r="A846" s="22" t="s">
        <v>2</v>
      </c>
      <c r="B846" s="23" t="s">
        <v>5087</v>
      </c>
      <c r="C846" s="23" t="s">
        <v>5088</v>
      </c>
      <c r="D846" s="23" t="s">
        <v>5089</v>
      </c>
      <c r="E846" s="23"/>
      <c r="F846" s="23" t="s">
        <v>5090</v>
      </c>
      <c r="G846" s="23" t="s">
        <v>5091</v>
      </c>
      <c r="H846" s="23"/>
      <c r="I846" s="23" t="s">
        <v>4985</v>
      </c>
      <c r="J846" s="24"/>
    </row>
    <row r="847" s="1" customFormat="1" ht="28.5" customHeight="1" spans="1:10">
      <c r="A847" s="25"/>
      <c r="B847" s="39"/>
      <c r="C847" s="39"/>
      <c r="D847" s="39"/>
      <c r="E847" s="39"/>
      <c r="F847" s="39"/>
      <c r="G847" s="39"/>
      <c r="H847" s="39"/>
      <c r="I847" s="39" t="s">
        <v>5092</v>
      </c>
      <c r="J847" s="40" t="s">
        <v>5093</v>
      </c>
    </row>
    <row r="848" s="1" customFormat="1" ht="156" customHeight="1" spans="1:10">
      <c r="A848" s="25">
        <v>179</v>
      </c>
      <c r="B848" s="26" t="s">
        <v>5693</v>
      </c>
      <c r="C848" s="26" t="s">
        <v>5694</v>
      </c>
      <c r="D848" s="26" t="s">
        <v>5695</v>
      </c>
      <c r="E848" s="26"/>
      <c r="F848" s="39" t="s">
        <v>138</v>
      </c>
      <c r="G848" s="27">
        <v>1</v>
      </c>
      <c r="H848" s="27"/>
      <c r="I848" s="13"/>
      <c r="J848" s="47"/>
    </row>
    <row r="849" s="1" customFormat="1" ht="54" customHeight="1" spans="1:10">
      <c r="A849" s="25">
        <v>180</v>
      </c>
      <c r="B849" s="26" t="s">
        <v>5696</v>
      </c>
      <c r="C849" s="26" t="s">
        <v>5697</v>
      </c>
      <c r="D849" s="26" t="s">
        <v>5698</v>
      </c>
      <c r="E849" s="26"/>
      <c r="F849" s="39" t="s">
        <v>75</v>
      </c>
      <c r="G849" s="27">
        <v>5</v>
      </c>
      <c r="H849" s="27"/>
      <c r="I849" s="13"/>
      <c r="J849" s="47"/>
    </row>
    <row r="850" s="1" customFormat="1" ht="79.5" customHeight="1" spans="1:10">
      <c r="A850" s="25">
        <v>181</v>
      </c>
      <c r="B850" s="26" t="s">
        <v>5699</v>
      </c>
      <c r="C850" s="26" t="s">
        <v>5700</v>
      </c>
      <c r="D850" s="26" t="s">
        <v>5701</v>
      </c>
      <c r="E850" s="26"/>
      <c r="F850" s="39" t="s">
        <v>92</v>
      </c>
      <c r="G850" s="27">
        <v>15</v>
      </c>
      <c r="H850" s="27"/>
      <c r="I850" s="13"/>
      <c r="J850" s="47"/>
    </row>
    <row r="851" s="1" customFormat="1" ht="130.5" customHeight="1" spans="1:10">
      <c r="A851" s="25">
        <v>182</v>
      </c>
      <c r="B851" s="26" t="s">
        <v>5702</v>
      </c>
      <c r="C851" s="26" t="s">
        <v>5703</v>
      </c>
      <c r="D851" s="26" t="s">
        <v>5704</v>
      </c>
      <c r="E851" s="26"/>
      <c r="F851" s="39" t="s">
        <v>138</v>
      </c>
      <c r="G851" s="27">
        <v>1</v>
      </c>
      <c r="H851" s="27"/>
      <c r="I851" s="13"/>
      <c r="J851" s="47"/>
    </row>
    <row r="852" s="1" customFormat="1" ht="41.25" customHeight="1" spans="1:10">
      <c r="A852" s="25">
        <v>183</v>
      </c>
      <c r="B852" s="26" t="s">
        <v>5705</v>
      </c>
      <c r="C852" s="26" t="s">
        <v>5706</v>
      </c>
      <c r="D852" s="26" t="s">
        <v>5707</v>
      </c>
      <c r="E852" s="26"/>
      <c r="F852" s="39" t="s">
        <v>138</v>
      </c>
      <c r="G852" s="27">
        <v>1</v>
      </c>
      <c r="H852" s="27"/>
      <c r="I852" s="13"/>
      <c r="J852" s="47"/>
    </row>
    <row r="853" s="1" customFormat="1" ht="18" customHeight="1" spans="1:10">
      <c r="A853" s="15" t="s">
        <v>5101</v>
      </c>
      <c r="B853" s="16"/>
      <c r="C853" s="16"/>
      <c r="D853" s="16"/>
      <c r="E853" s="16"/>
      <c r="F853" s="16"/>
      <c r="G853" s="16"/>
      <c r="H853" s="16"/>
      <c r="I853" s="16"/>
      <c r="J853" s="48"/>
    </row>
    <row r="854" s="1" customFormat="1" ht="18" customHeight="1" spans="1:10">
      <c r="A854" s="49" t="s">
        <v>5102</v>
      </c>
      <c r="B854" s="49"/>
      <c r="C854" s="49"/>
      <c r="D854" s="49"/>
      <c r="E854" s="49"/>
      <c r="F854" s="49"/>
      <c r="G854" s="49"/>
      <c r="H854" s="49"/>
      <c r="I854" s="49"/>
      <c r="J854" s="49"/>
    </row>
    <row r="855" s="1" customFormat="1" ht="39.75" customHeight="1" spans="1:10">
      <c r="A855" s="2" t="s">
        <v>5085</v>
      </c>
      <c r="B855" s="2"/>
      <c r="C855" s="2"/>
      <c r="D855" s="2"/>
      <c r="E855" s="2"/>
      <c r="F855" s="2"/>
      <c r="G855" s="2"/>
      <c r="H855" s="19"/>
      <c r="I855" s="19"/>
      <c r="J855" s="19"/>
    </row>
    <row r="856" s="1" customFormat="1" ht="28.5" customHeight="1" spans="1:10">
      <c r="A856" s="20" t="s">
        <v>5042</v>
      </c>
      <c r="B856" s="20"/>
      <c r="C856" s="20"/>
      <c r="D856" s="20"/>
      <c r="E856" s="20" t="s">
        <v>5043</v>
      </c>
      <c r="F856" s="20"/>
      <c r="G856" s="20"/>
      <c r="H856" s="21" t="s">
        <v>5708</v>
      </c>
      <c r="I856" s="21"/>
      <c r="J856" s="21"/>
    </row>
    <row r="857" s="1" customFormat="1" ht="17.25" customHeight="1" spans="1:10">
      <c r="A857" s="22" t="s">
        <v>2</v>
      </c>
      <c r="B857" s="23" t="s">
        <v>5087</v>
      </c>
      <c r="C857" s="23" t="s">
        <v>5088</v>
      </c>
      <c r="D857" s="23" t="s">
        <v>5089</v>
      </c>
      <c r="E857" s="23"/>
      <c r="F857" s="23" t="s">
        <v>5090</v>
      </c>
      <c r="G857" s="23" t="s">
        <v>5091</v>
      </c>
      <c r="H857" s="23"/>
      <c r="I857" s="23" t="s">
        <v>4985</v>
      </c>
      <c r="J857" s="24"/>
    </row>
    <row r="858" s="1" customFormat="1" ht="28.5" customHeight="1" spans="1:10">
      <c r="A858" s="25"/>
      <c r="B858" s="39"/>
      <c r="C858" s="39"/>
      <c r="D858" s="39"/>
      <c r="E858" s="39"/>
      <c r="F858" s="39"/>
      <c r="G858" s="39"/>
      <c r="H858" s="39"/>
      <c r="I858" s="39" t="s">
        <v>5092</v>
      </c>
      <c r="J858" s="40" t="s">
        <v>5093</v>
      </c>
    </row>
    <row r="859" s="1" customFormat="1" ht="156" customHeight="1" spans="1:10">
      <c r="A859" s="25">
        <v>184</v>
      </c>
      <c r="B859" s="26" t="s">
        <v>5709</v>
      </c>
      <c r="C859" s="26" t="s">
        <v>5710</v>
      </c>
      <c r="D859" s="26" t="s">
        <v>5711</v>
      </c>
      <c r="E859" s="26"/>
      <c r="F859" s="39" t="s">
        <v>75</v>
      </c>
      <c r="G859" s="27">
        <v>1</v>
      </c>
      <c r="H859" s="27"/>
      <c r="I859" s="13"/>
      <c r="J859" s="47"/>
    </row>
    <row r="860" s="1" customFormat="1" ht="41.25" customHeight="1" spans="1:10">
      <c r="A860" s="25">
        <v>185</v>
      </c>
      <c r="B860" s="26" t="s">
        <v>5712</v>
      </c>
      <c r="C860" s="26" t="s">
        <v>5446</v>
      </c>
      <c r="D860" s="26" t="s">
        <v>5447</v>
      </c>
      <c r="E860" s="26"/>
      <c r="F860" s="39" t="s">
        <v>529</v>
      </c>
      <c r="G860" s="27">
        <v>1</v>
      </c>
      <c r="H860" s="27"/>
      <c r="I860" s="13"/>
      <c r="J860" s="47"/>
    </row>
    <row r="861" s="1" customFormat="1" ht="28.5" customHeight="1" spans="1:10">
      <c r="A861" s="25">
        <v>186</v>
      </c>
      <c r="B861" s="26" t="s">
        <v>5713</v>
      </c>
      <c r="C861" s="26" t="s">
        <v>5714</v>
      </c>
      <c r="D861" s="26" t="s">
        <v>5714</v>
      </c>
      <c r="E861" s="26"/>
      <c r="F861" s="39" t="s">
        <v>5125</v>
      </c>
      <c r="G861" s="27">
        <v>120</v>
      </c>
      <c r="H861" s="27"/>
      <c r="I861" s="13"/>
      <c r="J861" s="47"/>
    </row>
    <row r="862" s="1" customFormat="1" ht="66.75" customHeight="1" spans="1:10">
      <c r="A862" s="25">
        <v>187</v>
      </c>
      <c r="B862" s="26" t="s">
        <v>5715</v>
      </c>
      <c r="C862" s="26" t="s">
        <v>5716</v>
      </c>
      <c r="D862" s="26" t="s">
        <v>5717</v>
      </c>
      <c r="E862" s="26"/>
      <c r="F862" s="39" t="s">
        <v>5125</v>
      </c>
      <c r="G862" s="27">
        <v>120</v>
      </c>
      <c r="H862" s="27"/>
      <c r="I862" s="13"/>
      <c r="J862" s="47"/>
    </row>
    <row r="863" s="1" customFormat="1" ht="105" customHeight="1" spans="1:10">
      <c r="A863" s="25">
        <v>188</v>
      </c>
      <c r="B863" s="26" t="s">
        <v>5718</v>
      </c>
      <c r="C863" s="26" t="s">
        <v>5244</v>
      </c>
      <c r="D863" s="26" t="s">
        <v>5245</v>
      </c>
      <c r="E863" s="26"/>
      <c r="F863" s="39" t="s">
        <v>138</v>
      </c>
      <c r="G863" s="27">
        <v>1</v>
      </c>
      <c r="H863" s="27"/>
      <c r="I863" s="13"/>
      <c r="J863" s="47"/>
    </row>
    <row r="864" s="1" customFormat="1" ht="15.75" customHeight="1" spans="1:10">
      <c r="A864" s="25">
        <v>189</v>
      </c>
      <c r="B864" s="26" t="s">
        <v>5719</v>
      </c>
      <c r="C864" s="26" t="s">
        <v>5140</v>
      </c>
      <c r="D864" s="26" t="s">
        <v>5140</v>
      </c>
      <c r="E864" s="26"/>
      <c r="F864" s="39" t="s">
        <v>5125</v>
      </c>
      <c r="G864" s="27">
        <v>180</v>
      </c>
      <c r="H864" s="27"/>
      <c r="I864" s="13"/>
      <c r="J864" s="47"/>
    </row>
    <row r="865" s="1" customFormat="1" ht="28.5" customHeight="1" spans="1:10">
      <c r="A865" s="25">
        <v>190</v>
      </c>
      <c r="B865" s="26" t="s">
        <v>5720</v>
      </c>
      <c r="C865" s="26" t="s">
        <v>5464</v>
      </c>
      <c r="D865" s="26" t="s">
        <v>5465</v>
      </c>
      <c r="E865" s="26"/>
      <c r="F865" s="39" t="s">
        <v>5125</v>
      </c>
      <c r="G865" s="27">
        <v>60</v>
      </c>
      <c r="H865" s="27"/>
      <c r="I865" s="13"/>
      <c r="J865" s="47"/>
    </row>
    <row r="866" s="1" customFormat="1" ht="15.75" customHeight="1" spans="1:10">
      <c r="A866" s="25">
        <v>191</v>
      </c>
      <c r="B866" s="26" t="s">
        <v>5721</v>
      </c>
      <c r="C866" s="26" t="s">
        <v>5164</v>
      </c>
      <c r="D866" s="26" t="s">
        <v>5164</v>
      </c>
      <c r="E866" s="26"/>
      <c r="F866" s="39" t="s">
        <v>5125</v>
      </c>
      <c r="G866" s="27">
        <v>180</v>
      </c>
      <c r="H866" s="27"/>
      <c r="I866" s="13"/>
      <c r="J866" s="47"/>
    </row>
    <row r="867" s="1" customFormat="1" ht="15.75" customHeight="1" spans="1:10">
      <c r="A867" s="25"/>
      <c r="B867" s="26"/>
      <c r="C867" s="26" t="s">
        <v>5722</v>
      </c>
      <c r="D867" s="26"/>
      <c r="E867" s="26"/>
      <c r="F867" s="26"/>
      <c r="G867" s="27"/>
      <c r="H867" s="27"/>
      <c r="I867" s="27"/>
      <c r="J867" s="54"/>
    </row>
    <row r="868" s="1" customFormat="1" ht="15.75" customHeight="1" spans="1:10">
      <c r="A868" s="25"/>
      <c r="B868" s="26"/>
      <c r="C868" s="26" t="s">
        <v>5723</v>
      </c>
      <c r="D868" s="26"/>
      <c r="E868" s="26"/>
      <c r="F868" s="26"/>
      <c r="G868" s="27"/>
      <c r="H868" s="27"/>
      <c r="I868" s="27"/>
      <c r="J868" s="54"/>
    </row>
    <row r="869" s="1" customFormat="1" ht="18" customHeight="1" spans="1:10">
      <c r="A869" s="15" t="s">
        <v>5101</v>
      </c>
      <c r="B869" s="16"/>
      <c r="C869" s="16"/>
      <c r="D869" s="16"/>
      <c r="E869" s="16"/>
      <c r="F869" s="16"/>
      <c r="G869" s="16"/>
      <c r="H869" s="16"/>
      <c r="I869" s="16"/>
      <c r="J869" s="48"/>
    </row>
    <row r="870" s="1" customFormat="1" ht="18" customHeight="1" spans="1:10">
      <c r="A870" s="49" t="s">
        <v>5102</v>
      </c>
      <c r="B870" s="49"/>
      <c r="C870" s="49"/>
      <c r="D870" s="49"/>
      <c r="E870" s="49"/>
      <c r="F870" s="49"/>
      <c r="G870" s="49"/>
      <c r="H870" s="49"/>
      <c r="I870" s="49"/>
      <c r="J870" s="49"/>
    </row>
    <row r="871" s="1" customFormat="1" ht="39.75" customHeight="1" spans="1:10">
      <c r="A871" s="2" t="s">
        <v>5085</v>
      </c>
      <c r="B871" s="2"/>
      <c r="C871" s="2"/>
      <c r="D871" s="2"/>
      <c r="E871" s="2"/>
      <c r="F871" s="2"/>
      <c r="G871" s="2"/>
      <c r="H871" s="19"/>
      <c r="I871" s="19"/>
      <c r="J871" s="19"/>
    </row>
    <row r="872" s="1" customFormat="1" ht="28.5" customHeight="1" spans="1:10">
      <c r="A872" s="20" t="s">
        <v>5042</v>
      </c>
      <c r="B872" s="20"/>
      <c r="C872" s="20"/>
      <c r="D872" s="20"/>
      <c r="E872" s="20" t="s">
        <v>5043</v>
      </c>
      <c r="F872" s="20"/>
      <c r="G872" s="20"/>
      <c r="H872" s="21" t="s">
        <v>5724</v>
      </c>
      <c r="I872" s="21"/>
      <c r="J872" s="21"/>
    </row>
    <row r="873" s="1" customFormat="1" ht="17.25" customHeight="1" spans="1:10">
      <c r="A873" s="22" t="s">
        <v>2</v>
      </c>
      <c r="B873" s="23" t="s">
        <v>5087</v>
      </c>
      <c r="C873" s="23" t="s">
        <v>5088</v>
      </c>
      <c r="D873" s="23" t="s">
        <v>5089</v>
      </c>
      <c r="E873" s="23"/>
      <c r="F873" s="23" t="s">
        <v>5090</v>
      </c>
      <c r="G873" s="23" t="s">
        <v>5091</v>
      </c>
      <c r="H873" s="23"/>
      <c r="I873" s="23" t="s">
        <v>4985</v>
      </c>
      <c r="J873" s="24"/>
    </row>
    <row r="874" s="1" customFormat="1" ht="28.5" customHeight="1" spans="1:10">
      <c r="A874" s="25"/>
      <c r="B874" s="39"/>
      <c r="C874" s="39"/>
      <c r="D874" s="39"/>
      <c r="E874" s="39"/>
      <c r="F874" s="39"/>
      <c r="G874" s="39"/>
      <c r="H874" s="39"/>
      <c r="I874" s="39" t="s">
        <v>5092</v>
      </c>
      <c r="J874" s="40" t="s">
        <v>5093</v>
      </c>
    </row>
    <row r="875" s="1" customFormat="1" ht="409.5" customHeight="1" spans="1:10">
      <c r="A875" s="25">
        <v>192</v>
      </c>
      <c r="B875" s="26" t="s">
        <v>5725</v>
      </c>
      <c r="C875" s="26" t="s">
        <v>5726</v>
      </c>
      <c r="D875" s="26" t="s">
        <v>5727</v>
      </c>
      <c r="E875" s="26"/>
      <c r="F875" s="39" t="s">
        <v>75</v>
      </c>
      <c r="G875" s="27">
        <v>1</v>
      </c>
      <c r="H875" s="27"/>
      <c r="I875" s="13"/>
      <c r="J875" s="47"/>
    </row>
    <row r="876" s="1" customFormat="1" ht="18" customHeight="1" spans="1:10">
      <c r="A876" s="15" t="s">
        <v>5101</v>
      </c>
      <c r="B876" s="16"/>
      <c r="C876" s="16"/>
      <c r="D876" s="16"/>
      <c r="E876" s="16"/>
      <c r="F876" s="16"/>
      <c r="G876" s="16"/>
      <c r="H876" s="16"/>
      <c r="I876" s="16"/>
      <c r="J876" s="48"/>
    </row>
    <row r="877" s="1" customFormat="1" ht="18" customHeight="1" spans="1:10">
      <c r="A877" s="49" t="s">
        <v>5102</v>
      </c>
      <c r="B877" s="49"/>
      <c r="C877" s="49"/>
      <c r="D877" s="49"/>
      <c r="E877" s="49"/>
      <c r="F877" s="49"/>
      <c r="G877" s="49"/>
      <c r="H877" s="49"/>
      <c r="I877" s="49"/>
      <c r="J877" s="49"/>
    </row>
    <row r="878" s="1" customFormat="1" ht="39.75" customHeight="1" spans="1:10">
      <c r="A878" s="2" t="s">
        <v>5085</v>
      </c>
      <c r="B878" s="2"/>
      <c r="C878" s="2"/>
      <c r="D878" s="2"/>
      <c r="E878" s="2"/>
      <c r="F878" s="2"/>
      <c r="G878" s="2"/>
      <c r="H878" s="19"/>
      <c r="I878" s="19"/>
      <c r="J878" s="19"/>
    </row>
    <row r="879" s="1" customFormat="1" ht="28.5" customHeight="1" spans="1:10">
      <c r="A879" s="20" t="s">
        <v>5042</v>
      </c>
      <c r="B879" s="20"/>
      <c r="C879" s="20"/>
      <c r="D879" s="20"/>
      <c r="E879" s="20" t="s">
        <v>5043</v>
      </c>
      <c r="F879" s="20"/>
      <c r="G879" s="20"/>
      <c r="H879" s="21" t="s">
        <v>5728</v>
      </c>
      <c r="I879" s="21"/>
      <c r="J879" s="21"/>
    </row>
    <row r="880" s="1" customFormat="1" ht="17.25" customHeight="1" spans="1:10">
      <c r="A880" s="22" t="s">
        <v>2</v>
      </c>
      <c r="B880" s="23" t="s">
        <v>5087</v>
      </c>
      <c r="C880" s="23" t="s">
        <v>5088</v>
      </c>
      <c r="D880" s="23" t="s">
        <v>5089</v>
      </c>
      <c r="E880" s="23"/>
      <c r="F880" s="23" t="s">
        <v>5090</v>
      </c>
      <c r="G880" s="23" t="s">
        <v>5091</v>
      </c>
      <c r="H880" s="23"/>
      <c r="I880" s="23" t="s">
        <v>4985</v>
      </c>
      <c r="J880" s="24"/>
    </row>
    <row r="881" s="1" customFormat="1" ht="28.5" customHeight="1" spans="1:10">
      <c r="A881" s="25"/>
      <c r="B881" s="39"/>
      <c r="C881" s="39"/>
      <c r="D881" s="39"/>
      <c r="E881" s="39"/>
      <c r="F881" s="39"/>
      <c r="G881" s="39"/>
      <c r="H881" s="39"/>
      <c r="I881" s="39" t="s">
        <v>5092</v>
      </c>
      <c r="J881" s="40" t="s">
        <v>5093</v>
      </c>
    </row>
    <row r="882" s="1" customFormat="1" ht="18" customHeight="1" spans="1:10">
      <c r="A882" s="9" t="s">
        <v>5101</v>
      </c>
      <c r="B882" s="10"/>
      <c r="C882" s="10"/>
      <c r="D882" s="10"/>
      <c r="E882" s="10"/>
      <c r="F882" s="10"/>
      <c r="G882" s="10"/>
      <c r="H882" s="10"/>
      <c r="I882" s="10"/>
      <c r="J882" s="47"/>
    </row>
    <row r="883" s="1" customFormat="1" ht="409.5" customHeight="1" spans="1:10">
      <c r="A883" s="25"/>
      <c r="B883" s="26"/>
      <c r="C883" s="26"/>
      <c r="D883" s="26" t="s">
        <v>5729</v>
      </c>
      <c r="E883" s="26"/>
      <c r="F883" s="39"/>
      <c r="G883" s="27"/>
      <c r="H883" s="27"/>
      <c r="I883" s="13"/>
      <c r="J883" s="47"/>
    </row>
    <row r="884" s="1" customFormat="1" ht="18" customHeight="1" spans="1:10">
      <c r="A884" s="15" t="s">
        <v>5101</v>
      </c>
      <c r="B884" s="16"/>
      <c r="C884" s="16"/>
      <c r="D884" s="16"/>
      <c r="E884" s="16"/>
      <c r="F884" s="16"/>
      <c r="G884" s="16"/>
      <c r="H884" s="16"/>
      <c r="I884" s="16"/>
      <c r="J884" s="48"/>
    </row>
    <row r="885" s="1" customFormat="1" ht="18" customHeight="1" spans="1:10">
      <c r="A885" s="49" t="s">
        <v>5102</v>
      </c>
      <c r="B885" s="49"/>
      <c r="C885" s="49"/>
      <c r="D885" s="49"/>
      <c r="E885" s="49"/>
      <c r="F885" s="49"/>
      <c r="G885" s="49"/>
      <c r="H885" s="49"/>
      <c r="I885" s="49"/>
      <c r="J885" s="49"/>
    </row>
    <row r="886" s="1" customFormat="1" ht="39.75" customHeight="1" spans="1:10">
      <c r="A886" s="2" t="s">
        <v>5085</v>
      </c>
      <c r="B886" s="2"/>
      <c r="C886" s="2"/>
      <c r="D886" s="2"/>
      <c r="E886" s="2"/>
      <c r="F886" s="2"/>
      <c r="G886" s="2"/>
      <c r="H886" s="19"/>
      <c r="I886" s="19"/>
      <c r="J886" s="19"/>
    </row>
    <row r="887" s="1" customFormat="1" ht="28.5" customHeight="1" spans="1:10">
      <c r="A887" s="20" t="s">
        <v>5042</v>
      </c>
      <c r="B887" s="20"/>
      <c r="C887" s="20"/>
      <c r="D887" s="20"/>
      <c r="E887" s="20" t="s">
        <v>5043</v>
      </c>
      <c r="F887" s="20"/>
      <c r="G887" s="20"/>
      <c r="H887" s="21" t="s">
        <v>5730</v>
      </c>
      <c r="I887" s="21"/>
      <c r="J887" s="21"/>
    </row>
    <row r="888" s="1" customFormat="1" ht="17.25" customHeight="1" spans="1:10">
      <c r="A888" s="22" t="s">
        <v>2</v>
      </c>
      <c r="B888" s="23" t="s">
        <v>5087</v>
      </c>
      <c r="C888" s="23" t="s">
        <v>5088</v>
      </c>
      <c r="D888" s="23" t="s">
        <v>5089</v>
      </c>
      <c r="E888" s="23"/>
      <c r="F888" s="23" t="s">
        <v>5090</v>
      </c>
      <c r="G888" s="23" t="s">
        <v>5091</v>
      </c>
      <c r="H888" s="23"/>
      <c r="I888" s="23" t="s">
        <v>4985</v>
      </c>
      <c r="J888" s="24"/>
    </row>
    <row r="889" s="1" customFormat="1" ht="28.5" customHeight="1" spans="1:10">
      <c r="A889" s="25"/>
      <c r="B889" s="39"/>
      <c r="C889" s="39"/>
      <c r="D889" s="39"/>
      <c r="E889" s="39"/>
      <c r="F889" s="39"/>
      <c r="G889" s="39"/>
      <c r="H889" s="39"/>
      <c r="I889" s="39" t="s">
        <v>5092</v>
      </c>
      <c r="J889" s="40" t="s">
        <v>5093</v>
      </c>
    </row>
    <row r="890" s="1" customFormat="1" ht="18" customHeight="1" spans="1:10">
      <c r="A890" s="9" t="s">
        <v>5101</v>
      </c>
      <c r="B890" s="10"/>
      <c r="C890" s="10"/>
      <c r="D890" s="10"/>
      <c r="E890" s="10"/>
      <c r="F890" s="10"/>
      <c r="G890" s="10"/>
      <c r="H890" s="10"/>
      <c r="I890" s="10"/>
      <c r="J890" s="47"/>
    </row>
    <row r="891" s="1" customFormat="1" ht="409.5" customHeight="1" spans="1:10">
      <c r="A891" s="25"/>
      <c r="B891" s="26"/>
      <c r="C891" s="26"/>
      <c r="D891" s="26" t="s">
        <v>5731</v>
      </c>
      <c r="E891" s="26"/>
      <c r="F891" s="39"/>
      <c r="G891" s="27"/>
      <c r="H891" s="27"/>
      <c r="I891" s="13"/>
      <c r="J891" s="47"/>
    </row>
    <row r="892" s="1" customFormat="1" ht="18" customHeight="1" spans="1:10">
      <c r="A892" s="15" t="s">
        <v>5101</v>
      </c>
      <c r="B892" s="16"/>
      <c r="C892" s="16"/>
      <c r="D892" s="16"/>
      <c r="E892" s="16"/>
      <c r="F892" s="16"/>
      <c r="G892" s="16"/>
      <c r="H892" s="16"/>
      <c r="I892" s="16"/>
      <c r="J892" s="48"/>
    </row>
    <row r="893" s="1" customFormat="1" ht="18" customHeight="1" spans="1:10">
      <c r="A893" s="49" t="s">
        <v>5102</v>
      </c>
      <c r="B893" s="49"/>
      <c r="C893" s="49"/>
      <c r="D893" s="49"/>
      <c r="E893" s="49"/>
      <c r="F893" s="49"/>
      <c r="G893" s="49"/>
      <c r="H893" s="49"/>
      <c r="I893" s="49"/>
      <c r="J893" s="49"/>
    </row>
    <row r="894" s="1" customFormat="1" ht="39.75" customHeight="1" spans="1:10">
      <c r="A894" s="2" t="s">
        <v>5085</v>
      </c>
      <c r="B894" s="2"/>
      <c r="C894" s="2"/>
      <c r="D894" s="2"/>
      <c r="E894" s="2"/>
      <c r="F894" s="2"/>
      <c r="G894" s="2"/>
      <c r="H894" s="19"/>
      <c r="I894" s="19"/>
      <c r="J894" s="19"/>
    </row>
    <row r="895" s="1" customFormat="1" ht="28.5" customHeight="1" spans="1:10">
      <c r="A895" s="20" t="s">
        <v>5042</v>
      </c>
      <c r="B895" s="20"/>
      <c r="C895" s="20"/>
      <c r="D895" s="20"/>
      <c r="E895" s="20" t="s">
        <v>5043</v>
      </c>
      <c r="F895" s="20"/>
      <c r="G895" s="20"/>
      <c r="H895" s="21" t="s">
        <v>5732</v>
      </c>
      <c r="I895" s="21"/>
      <c r="J895" s="21"/>
    </row>
    <row r="896" s="1" customFormat="1" ht="17.25" customHeight="1" spans="1:10">
      <c r="A896" s="22" t="s">
        <v>2</v>
      </c>
      <c r="B896" s="23" t="s">
        <v>5087</v>
      </c>
      <c r="C896" s="23" t="s">
        <v>5088</v>
      </c>
      <c r="D896" s="23" t="s">
        <v>5089</v>
      </c>
      <c r="E896" s="23"/>
      <c r="F896" s="23" t="s">
        <v>5090</v>
      </c>
      <c r="G896" s="23" t="s">
        <v>5091</v>
      </c>
      <c r="H896" s="23"/>
      <c r="I896" s="23" t="s">
        <v>4985</v>
      </c>
      <c r="J896" s="24"/>
    </row>
    <row r="897" s="1" customFormat="1" ht="28.5" customHeight="1" spans="1:10">
      <c r="A897" s="25"/>
      <c r="B897" s="39"/>
      <c r="C897" s="39"/>
      <c r="D897" s="39"/>
      <c r="E897" s="39"/>
      <c r="F897" s="39"/>
      <c r="G897" s="39"/>
      <c r="H897" s="39"/>
      <c r="I897" s="39" t="s">
        <v>5092</v>
      </c>
      <c r="J897" s="40" t="s">
        <v>5093</v>
      </c>
    </row>
    <row r="898" s="1" customFormat="1" ht="18" customHeight="1" spans="1:10">
      <c r="A898" s="9" t="s">
        <v>5101</v>
      </c>
      <c r="B898" s="10"/>
      <c r="C898" s="10"/>
      <c r="D898" s="10"/>
      <c r="E898" s="10"/>
      <c r="F898" s="10"/>
      <c r="G898" s="10"/>
      <c r="H898" s="10"/>
      <c r="I898" s="10"/>
      <c r="J898" s="47"/>
    </row>
    <row r="899" s="1" customFormat="1" ht="409.5" customHeight="1" spans="1:10">
      <c r="A899" s="25"/>
      <c r="B899" s="26"/>
      <c r="C899" s="26"/>
      <c r="D899" s="26" t="s">
        <v>5733</v>
      </c>
      <c r="E899" s="26"/>
      <c r="F899" s="39"/>
      <c r="G899" s="27"/>
      <c r="H899" s="27"/>
      <c r="I899" s="13"/>
      <c r="J899" s="47"/>
    </row>
    <row r="900" s="1" customFormat="1" ht="18" customHeight="1" spans="1:10">
      <c r="A900" s="15" t="s">
        <v>5101</v>
      </c>
      <c r="B900" s="16"/>
      <c r="C900" s="16"/>
      <c r="D900" s="16"/>
      <c r="E900" s="16"/>
      <c r="F900" s="16"/>
      <c r="G900" s="16"/>
      <c r="H900" s="16"/>
      <c r="I900" s="16"/>
      <c r="J900" s="48"/>
    </row>
    <row r="901" s="1" customFormat="1" ht="18" customHeight="1" spans="1:10">
      <c r="A901" s="49" t="s">
        <v>5102</v>
      </c>
      <c r="B901" s="49"/>
      <c r="C901" s="49"/>
      <c r="D901" s="49"/>
      <c r="E901" s="49"/>
      <c r="F901" s="49"/>
      <c r="G901" s="49"/>
      <c r="H901" s="49"/>
      <c r="I901" s="49"/>
      <c r="J901" s="49"/>
    </row>
    <row r="902" s="1" customFormat="1" ht="39.75" customHeight="1" spans="1:10">
      <c r="A902" s="2" t="s">
        <v>5085</v>
      </c>
      <c r="B902" s="2"/>
      <c r="C902" s="2"/>
      <c r="D902" s="2"/>
      <c r="E902" s="2"/>
      <c r="F902" s="2"/>
      <c r="G902" s="2"/>
      <c r="H902" s="19"/>
      <c r="I902" s="19"/>
      <c r="J902" s="19"/>
    </row>
    <row r="903" s="1" customFormat="1" ht="28.5" customHeight="1" spans="1:10">
      <c r="A903" s="20" t="s">
        <v>5042</v>
      </c>
      <c r="B903" s="20"/>
      <c r="C903" s="20"/>
      <c r="D903" s="20"/>
      <c r="E903" s="20" t="s">
        <v>5043</v>
      </c>
      <c r="F903" s="20"/>
      <c r="G903" s="20"/>
      <c r="H903" s="21" t="s">
        <v>5734</v>
      </c>
      <c r="I903" s="21"/>
      <c r="J903" s="21"/>
    </row>
    <row r="904" s="1" customFormat="1" ht="17.25" customHeight="1" spans="1:10">
      <c r="A904" s="22" t="s">
        <v>2</v>
      </c>
      <c r="B904" s="23" t="s">
        <v>5087</v>
      </c>
      <c r="C904" s="23" t="s">
        <v>5088</v>
      </c>
      <c r="D904" s="23" t="s">
        <v>5089</v>
      </c>
      <c r="E904" s="23"/>
      <c r="F904" s="23" t="s">
        <v>5090</v>
      </c>
      <c r="G904" s="23" t="s">
        <v>5091</v>
      </c>
      <c r="H904" s="23"/>
      <c r="I904" s="23" t="s">
        <v>4985</v>
      </c>
      <c r="J904" s="24"/>
    </row>
    <row r="905" s="1" customFormat="1" ht="28.5" customHeight="1" spans="1:10">
      <c r="A905" s="25"/>
      <c r="B905" s="39"/>
      <c r="C905" s="39"/>
      <c r="D905" s="39"/>
      <c r="E905" s="39"/>
      <c r="F905" s="39"/>
      <c r="G905" s="39"/>
      <c r="H905" s="39"/>
      <c r="I905" s="39" t="s">
        <v>5092</v>
      </c>
      <c r="J905" s="40" t="s">
        <v>5093</v>
      </c>
    </row>
    <row r="906" s="1" customFormat="1" ht="18" customHeight="1" spans="1:10">
      <c r="A906" s="9" t="s">
        <v>5101</v>
      </c>
      <c r="B906" s="10"/>
      <c r="C906" s="10"/>
      <c r="D906" s="10"/>
      <c r="E906" s="10"/>
      <c r="F906" s="10"/>
      <c r="G906" s="10"/>
      <c r="H906" s="10"/>
      <c r="I906" s="10"/>
      <c r="J906" s="47"/>
    </row>
    <row r="907" s="1" customFormat="1" ht="409.5" customHeight="1" spans="1:10">
      <c r="A907" s="25"/>
      <c r="B907" s="26"/>
      <c r="C907" s="26"/>
      <c r="D907" s="26" t="s">
        <v>5735</v>
      </c>
      <c r="E907" s="26"/>
      <c r="F907" s="39"/>
      <c r="G907" s="27"/>
      <c r="H907" s="27"/>
      <c r="I907" s="13"/>
      <c r="J907" s="47"/>
    </row>
    <row r="908" s="1" customFormat="1" ht="18" customHeight="1" spans="1:10">
      <c r="A908" s="15" t="s">
        <v>5101</v>
      </c>
      <c r="B908" s="16"/>
      <c r="C908" s="16"/>
      <c r="D908" s="16"/>
      <c r="E908" s="16"/>
      <c r="F908" s="16"/>
      <c r="G908" s="16"/>
      <c r="H908" s="16"/>
      <c r="I908" s="16"/>
      <c r="J908" s="48"/>
    </row>
    <row r="909" s="1" customFormat="1" ht="18" customHeight="1" spans="1:10">
      <c r="A909" s="49" t="s">
        <v>5102</v>
      </c>
      <c r="B909" s="49"/>
      <c r="C909" s="49"/>
      <c r="D909" s="49"/>
      <c r="E909" s="49"/>
      <c r="F909" s="49"/>
      <c r="G909" s="49"/>
      <c r="H909" s="49"/>
      <c r="I909" s="49"/>
      <c r="J909" s="49"/>
    </row>
    <row r="910" s="1" customFormat="1" ht="39.75" customHeight="1" spans="1:10">
      <c r="A910" s="2" t="s">
        <v>5085</v>
      </c>
      <c r="B910" s="2"/>
      <c r="C910" s="2"/>
      <c r="D910" s="2"/>
      <c r="E910" s="2"/>
      <c r="F910" s="2"/>
      <c r="G910" s="2"/>
      <c r="H910" s="19"/>
      <c r="I910" s="19"/>
      <c r="J910" s="19"/>
    </row>
    <row r="911" s="1" customFormat="1" ht="28.5" customHeight="1" spans="1:10">
      <c r="A911" s="20" t="s">
        <v>5042</v>
      </c>
      <c r="B911" s="20"/>
      <c r="C911" s="20"/>
      <c r="D911" s="20"/>
      <c r="E911" s="20" t="s">
        <v>5043</v>
      </c>
      <c r="F911" s="20"/>
      <c r="G911" s="20"/>
      <c r="H911" s="21" t="s">
        <v>5736</v>
      </c>
      <c r="I911" s="21"/>
      <c r="J911" s="21"/>
    </row>
    <row r="912" s="1" customFormat="1" ht="17.25" customHeight="1" spans="1:10">
      <c r="A912" s="22" t="s">
        <v>2</v>
      </c>
      <c r="B912" s="23" t="s">
        <v>5087</v>
      </c>
      <c r="C912" s="23" t="s">
        <v>5088</v>
      </c>
      <c r="D912" s="23" t="s">
        <v>5089</v>
      </c>
      <c r="E912" s="23"/>
      <c r="F912" s="23" t="s">
        <v>5090</v>
      </c>
      <c r="G912" s="23" t="s">
        <v>5091</v>
      </c>
      <c r="H912" s="23"/>
      <c r="I912" s="23" t="s">
        <v>4985</v>
      </c>
      <c r="J912" s="24"/>
    </row>
    <row r="913" s="1" customFormat="1" ht="28.5" customHeight="1" spans="1:10">
      <c r="A913" s="25"/>
      <c r="B913" s="39"/>
      <c r="C913" s="39"/>
      <c r="D913" s="39"/>
      <c r="E913" s="39"/>
      <c r="F913" s="39"/>
      <c r="G913" s="39"/>
      <c r="H913" s="39"/>
      <c r="I913" s="39" t="s">
        <v>5092</v>
      </c>
      <c r="J913" s="40" t="s">
        <v>5093</v>
      </c>
    </row>
    <row r="914" s="1" customFormat="1" ht="95.25" customHeight="1" spans="1:10">
      <c r="A914" s="25"/>
      <c r="B914" s="26"/>
      <c r="C914" s="26"/>
      <c r="D914" s="26" t="s">
        <v>5737</v>
      </c>
      <c r="E914" s="26"/>
      <c r="F914" s="39"/>
      <c r="G914" s="27"/>
      <c r="H914" s="27"/>
      <c r="I914" s="13"/>
      <c r="J914" s="47"/>
    </row>
    <row r="915" s="1" customFormat="1" ht="18" customHeight="1" spans="1:10">
      <c r="A915" s="15" t="s">
        <v>5101</v>
      </c>
      <c r="B915" s="16"/>
      <c r="C915" s="16"/>
      <c r="D915" s="16"/>
      <c r="E915" s="16"/>
      <c r="F915" s="16"/>
      <c r="G915" s="16"/>
      <c r="H915" s="16"/>
      <c r="I915" s="16"/>
      <c r="J915" s="48"/>
    </row>
    <row r="916" s="1" customFormat="1" ht="18" customHeight="1" spans="1:10">
      <c r="A916" s="49" t="s">
        <v>5102</v>
      </c>
      <c r="B916" s="49"/>
      <c r="C916" s="49"/>
      <c r="D916" s="49"/>
      <c r="E916" s="49"/>
      <c r="F916" s="49"/>
      <c r="G916" s="49"/>
      <c r="H916" s="49"/>
      <c r="I916" s="49"/>
      <c r="J916" s="49"/>
    </row>
    <row r="917" s="1" customFormat="1" ht="39.75" customHeight="1" spans="1:10">
      <c r="A917" s="2" t="s">
        <v>5085</v>
      </c>
      <c r="B917" s="2"/>
      <c r="C917" s="2"/>
      <c r="D917" s="2"/>
      <c r="E917" s="2"/>
      <c r="F917" s="2"/>
      <c r="G917" s="2"/>
      <c r="H917" s="19"/>
      <c r="I917" s="19"/>
      <c r="J917" s="19"/>
    </row>
    <row r="918" s="1" customFormat="1" ht="28.5" customHeight="1" spans="1:10">
      <c r="A918" s="20" t="s">
        <v>5042</v>
      </c>
      <c r="B918" s="20"/>
      <c r="C918" s="20"/>
      <c r="D918" s="20"/>
      <c r="E918" s="20" t="s">
        <v>5043</v>
      </c>
      <c r="F918" s="20"/>
      <c r="G918" s="20"/>
      <c r="H918" s="21" t="s">
        <v>5738</v>
      </c>
      <c r="I918" s="21"/>
      <c r="J918" s="21"/>
    </row>
    <row r="919" s="1" customFormat="1" ht="17.25" customHeight="1" spans="1:10">
      <c r="A919" s="22" t="s">
        <v>2</v>
      </c>
      <c r="B919" s="23" t="s">
        <v>5087</v>
      </c>
      <c r="C919" s="23" t="s">
        <v>5088</v>
      </c>
      <c r="D919" s="23" t="s">
        <v>5089</v>
      </c>
      <c r="E919" s="23"/>
      <c r="F919" s="23" t="s">
        <v>5090</v>
      </c>
      <c r="G919" s="23" t="s">
        <v>5091</v>
      </c>
      <c r="H919" s="23"/>
      <c r="I919" s="23" t="s">
        <v>4985</v>
      </c>
      <c r="J919" s="24"/>
    </row>
    <row r="920" s="1" customFormat="1" ht="28.5" customHeight="1" spans="1:10">
      <c r="A920" s="25"/>
      <c r="B920" s="39"/>
      <c r="C920" s="39"/>
      <c r="D920" s="39"/>
      <c r="E920" s="39"/>
      <c r="F920" s="39"/>
      <c r="G920" s="39"/>
      <c r="H920" s="39"/>
      <c r="I920" s="39" t="s">
        <v>5092</v>
      </c>
      <c r="J920" s="40" t="s">
        <v>5093</v>
      </c>
    </row>
    <row r="921" s="1" customFormat="1" ht="409.5" customHeight="1" spans="1:10">
      <c r="A921" s="25">
        <v>193</v>
      </c>
      <c r="B921" s="26" t="s">
        <v>5739</v>
      </c>
      <c r="C921" s="26" t="s">
        <v>5740</v>
      </c>
      <c r="D921" s="26" t="s">
        <v>5741</v>
      </c>
      <c r="E921" s="26"/>
      <c r="F921" s="39" t="s">
        <v>75</v>
      </c>
      <c r="G921" s="27">
        <v>1</v>
      </c>
      <c r="H921" s="27"/>
      <c r="I921" s="13"/>
      <c r="J921" s="47"/>
    </row>
    <row r="922" s="1" customFormat="1" ht="18" customHeight="1" spans="1:10">
      <c r="A922" s="15" t="s">
        <v>5101</v>
      </c>
      <c r="B922" s="16"/>
      <c r="C922" s="16"/>
      <c r="D922" s="16"/>
      <c r="E922" s="16"/>
      <c r="F922" s="16"/>
      <c r="G922" s="16"/>
      <c r="H922" s="16"/>
      <c r="I922" s="16"/>
      <c r="J922" s="48"/>
    </row>
    <row r="923" s="1" customFormat="1" ht="18" customHeight="1" spans="1:10">
      <c r="A923" s="49" t="s">
        <v>5102</v>
      </c>
      <c r="B923" s="49"/>
      <c r="C923" s="49"/>
      <c r="D923" s="49"/>
      <c r="E923" s="49"/>
      <c r="F923" s="49"/>
      <c r="G923" s="49"/>
      <c r="H923" s="49"/>
      <c r="I923" s="49"/>
      <c r="J923" s="49"/>
    </row>
    <row r="924" s="1" customFormat="1" ht="39.75" customHeight="1" spans="1:10">
      <c r="A924" s="2" t="s">
        <v>5085</v>
      </c>
      <c r="B924" s="2"/>
      <c r="C924" s="2"/>
      <c r="D924" s="2"/>
      <c r="E924" s="2"/>
      <c r="F924" s="2"/>
      <c r="G924" s="2"/>
      <c r="H924" s="19"/>
      <c r="I924" s="19"/>
      <c r="J924" s="19"/>
    </row>
    <row r="925" s="1" customFormat="1" ht="28.5" customHeight="1" spans="1:10">
      <c r="A925" s="20" t="s">
        <v>5042</v>
      </c>
      <c r="B925" s="20"/>
      <c r="C925" s="20"/>
      <c r="D925" s="20"/>
      <c r="E925" s="20" t="s">
        <v>5043</v>
      </c>
      <c r="F925" s="20"/>
      <c r="G925" s="20"/>
      <c r="H925" s="21" t="s">
        <v>5742</v>
      </c>
      <c r="I925" s="21"/>
      <c r="J925" s="21"/>
    </row>
    <row r="926" s="1" customFormat="1" ht="17.25" customHeight="1" spans="1:10">
      <c r="A926" s="22" t="s">
        <v>2</v>
      </c>
      <c r="B926" s="23" t="s">
        <v>5087</v>
      </c>
      <c r="C926" s="23" t="s">
        <v>5088</v>
      </c>
      <c r="D926" s="23" t="s">
        <v>5089</v>
      </c>
      <c r="E926" s="23"/>
      <c r="F926" s="23" t="s">
        <v>5090</v>
      </c>
      <c r="G926" s="23" t="s">
        <v>5091</v>
      </c>
      <c r="H926" s="23"/>
      <c r="I926" s="23" t="s">
        <v>4985</v>
      </c>
      <c r="J926" s="24"/>
    </row>
    <row r="927" s="1" customFormat="1" ht="28.5" customHeight="1" spans="1:10">
      <c r="A927" s="25"/>
      <c r="B927" s="39"/>
      <c r="C927" s="39"/>
      <c r="D927" s="39"/>
      <c r="E927" s="39"/>
      <c r="F927" s="39"/>
      <c r="G927" s="39"/>
      <c r="H927" s="39"/>
      <c r="I927" s="39" t="s">
        <v>5092</v>
      </c>
      <c r="J927" s="40" t="s">
        <v>5093</v>
      </c>
    </row>
    <row r="928" s="1" customFormat="1" ht="299.25" customHeight="1" spans="1:10">
      <c r="A928" s="25"/>
      <c r="B928" s="26"/>
      <c r="C928" s="26"/>
      <c r="D928" s="26" t="s">
        <v>5743</v>
      </c>
      <c r="E928" s="26"/>
      <c r="F928" s="39"/>
      <c r="G928" s="27"/>
      <c r="H928" s="27"/>
      <c r="I928" s="13"/>
      <c r="J928" s="47"/>
    </row>
    <row r="929" s="1" customFormat="1" ht="18" customHeight="1" spans="1:10">
      <c r="A929" s="15" t="s">
        <v>5101</v>
      </c>
      <c r="B929" s="16"/>
      <c r="C929" s="16"/>
      <c r="D929" s="16"/>
      <c r="E929" s="16"/>
      <c r="F929" s="16"/>
      <c r="G929" s="16"/>
      <c r="H929" s="16"/>
      <c r="I929" s="16"/>
      <c r="J929" s="48"/>
    </row>
    <row r="930" s="1" customFormat="1" ht="18" customHeight="1" spans="1:10">
      <c r="A930" s="49" t="s">
        <v>5102</v>
      </c>
      <c r="B930" s="49"/>
      <c r="C930" s="49"/>
      <c r="D930" s="49"/>
      <c r="E930" s="49"/>
      <c r="F930" s="49"/>
      <c r="G930" s="49"/>
      <c r="H930" s="49"/>
      <c r="I930" s="49"/>
      <c r="J930" s="49"/>
    </row>
    <row r="931" s="1" customFormat="1" ht="39.75" customHeight="1" spans="1:10">
      <c r="A931" s="2" t="s">
        <v>5085</v>
      </c>
      <c r="B931" s="2"/>
      <c r="C931" s="2"/>
      <c r="D931" s="2"/>
      <c r="E931" s="2"/>
      <c r="F931" s="2"/>
      <c r="G931" s="2"/>
      <c r="H931" s="19"/>
      <c r="I931" s="19"/>
      <c r="J931" s="19"/>
    </row>
    <row r="932" s="1" customFormat="1" ht="28.5" customHeight="1" spans="1:10">
      <c r="A932" s="20" t="s">
        <v>5042</v>
      </c>
      <c r="B932" s="20"/>
      <c r="C932" s="20"/>
      <c r="D932" s="20"/>
      <c r="E932" s="20" t="s">
        <v>5043</v>
      </c>
      <c r="F932" s="20"/>
      <c r="G932" s="20"/>
      <c r="H932" s="21" t="s">
        <v>5744</v>
      </c>
      <c r="I932" s="21"/>
      <c r="J932" s="21"/>
    </row>
    <row r="933" s="1" customFormat="1" ht="17.25" customHeight="1" spans="1:10">
      <c r="A933" s="22" t="s">
        <v>2</v>
      </c>
      <c r="B933" s="23" t="s">
        <v>5087</v>
      </c>
      <c r="C933" s="23" t="s">
        <v>5088</v>
      </c>
      <c r="D933" s="23" t="s">
        <v>5089</v>
      </c>
      <c r="E933" s="23"/>
      <c r="F933" s="23" t="s">
        <v>5090</v>
      </c>
      <c r="G933" s="23" t="s">
        <v>5091</v>
      </c>
      <c r="H933" s="23"/>
      <c r="I933" s="23" t="s">
        <v>4985</v>
      </c>
      <c r="J933" s="24"/>
    </row>
    <row r="934" s="1" customFormat="1" ht="28.5" customHeight="1" spans="1:10">
      <c r="A934" s="25"/>
      <c r="B934" s="39"/>
      <c r="C934" s="39"/>
      <c r="D934" s="39"/>
      <c r="E934" s="39"/>
      <c r="F934" s="39"/>
      <c r="G934" s="39"/>
      <c r="H934" s="39"/>
      <c r="I934" s="39" t="s">
        <v>5092</v>
      </c>
      <c r="J934" s="40" t="s">
        <v>5093</v>
      </c>
    </row>
    <row r="935" s="1" customFormat="1" ht="409.5" customHeight="1" spans="1:10">
      <c r="A935" s="25">
        <v>194</v>
      </c>
      <c r="B935" s="26" t="s">
        <v>5745</v>
      </c>
      <c r="C935" s="26" t="s">
        <v>5746</v>
      </c>
      <c r="D935" s="26" t="s">
        <v>5747</v>
      </c>
      <c r="E935" s="26"/>
      <c r="F935" s="39" t="s">
        <v>75</v>
      </c>
      <c r="G935" s="27">
        <v>1</v>
      </c>
      <c r="H935" s="27"/>
      <c r="I935" s="13"/>
      <c r="J935" s="47"/>
    </row>
    <row r="936" s="1" customFormat="1" ht="18" customHeight="1" spans="1:10">
      <c r="A936" s="15" t="s">
        <v>5101</v>
      </c>
      <c r="B936" s="16"/>
      <c r="C936" s="16"/>
      <c r="D936" s="16"/>
      <c r="E936" s="16"/>
      <c r="F936" s="16"/>
      <c r="G936" s="16"/>
      <c r="H936" s="16"/>
      <c r="I936" s="16"/>
      <c r="J936" s="48"/>
    </row>
    <row r="937" s="1" customFormat="1" ht="18" customHeight="1" spans="1:10">
      <c r="A937" s="49" t="s">
        <v>5102</v>
      </c>
      <c r="B937" s="49"/>
      <c r="C937" s="49"/>
      <c r="D937" s="49"/>
      <c r="E937" s="49"/>
      <c r="F937" s="49"/>
      <c r="G937" s="49"/>
      <c r="H937" s="49"/>
      <c r="I937" s="49"/>
      <c r="J937" s="49"/>
    </row>
    <row r="938" s="1" customFormat="1" ht="39.75" customHeight="1" spans="1:10">
      <c r="A938" s="2" t="s">
        <v>5085</v>
      </c>
      <c r="B938" s="2"/>
      <c r="C938" s="2"/>
      <c r="D938" s="2"/>
      <c r="E938" s="2"/>
      <c r="F938" s="2"/>
      <c r="G938" s="2"/>
      <c r="H938" s="19"/>
      <c r="I938" s="19"/>
      <c r="J938" s="19"/>
    </row>
    <row r="939" s="1" customFormat="1" ht="28.5" customHeight="1" spans="1:10">
      <c r="A939" s="20" t="s">
        <v>5042</v>
      </c>
      <c r="B939" s="20"/>
      <c r="C939" s="20"/>
      <c r="D939" s="20"/>
      <c r="E939" s="20" t="s">
        <v>5043</v>
      </c>
      <c r="F939" s="20"/>
      <c r="G939" s="20"/>
      <c r="H939" s="21" t="s">
        <v>5748</v>
      </c>
      <c r="I939" s="21"/>
      <c r="J939" s="21"/>
    </row>
    <row r="940" s="1" customFormat="1" ht="17.25" customHeight="1" spans="1:10">
      <c r="A940" s="22" t="s">
        <v>2</v>
      </c>
      <c r="B940" s="23" t="s">
        <v>5087</v>
      </c>
      <c r="C940" s="23" t="s">
        <v>5088</v>
      </c>
      <c r="D940" s="23" t="s">
        <v>5089</v>
      </c>
      <c r="E940" s="23"/>
      <c r="F940" s="23" t="s">
        <v>5090</v>
      </c>
      <c r="G940" s="23" t="s">
        <v>5091</v>
      </c>
      <c r="H940" s="23"/>
      <c r="I940" s="23" t="s">
        <v>4985</v>
      </c>
      <c r="J940" s="24"/>
    </row>
    <row r="941" s="1" customFormat="1" ht="28.5" customHeight="1" spans="1:10">
      <c r="A941" s="25"/>
      <c r="B941" s="39"/>
      <c r="C941" s="39"/>
      <c r="D941" s="39"/>
      <c r="E941" s="39"/>
      <c r="F941" s="39"/>
      <c r="G941" s="39"/>
      <c r="H941" s="39"/>
      <c r="I941" s="39" t="s">
        <v>5092</v>
      </c>
      <c r="J941" s="40" t="s">
        <v>5093</v>
      </c>
    </row>
    <row r="942" s="1" customFormat="1" ht="409.5" customHeight="1" spans="1:10">
      <c r="A942" s="25">
        <v>195</v>
      </c>
      <c r="B942" s="26" t="s">
        <v>5749</v>
      </c>
      <c r="C942" s="26" t="s">
        <v>5750</v>
      </c>
      <c r="D942" s="26" t="s">
        <v>5751</v>
      </c>
      <c r="E942" s="26"/>
      <c r="F942" s="39" t="s">
        <v>75</v>
      </c>
      <c r="G942" s="27">
        <v>1</v>
      </c>
      <c r="H942" s="27"/>
      <c r="I942" s="13"/>
      <c r="J942" s="47"/>
    </row>
    <row r="943" s="1" customFormat="1" ht="18" customHeight="1" spans="1:10">
      <c r="A943" s="15" t="s">
        <v>5101</v>
      </c>
      <c r="B943" s="16"/>
      <c r="C943" s="16"/>
      <c r="D943" s="16"/>
      <c r="E943" s="16"/>
      <c r="F943" s="16"/>
      <c r="G943" s="16"/>
      <c r="H943" s="16"/>
      <c r="I943" s="16"/>
      <c r="J943" s="48"/>
    </row>
    <row r="944" s="1" customFormat="1" ht="18" customHeight="1" spans="1:10">
      <c r="A944" s="49" t="s">
        <v>5102</v>
      </c>
      <c r="B944" s="49"/>
      <c r="C944" s="49"/>
      <c r="D944" s="49"/>
      <c r="E944" s="49"/>
      <c r="F944" s="49"/>
      <c r="G944" s="49"/>
      <c r="H944" s="49"/>
      <c r="I944" s="49"/>
      <c r="J944" s="49"/>
    </row>
    <row r="945" s="1" customFormat="1" ht="39.75" customHeight="1" spans="1:10">
      <c r="A945" s="2" t="s">
        <v>5085</v>
      </c>
      <c r="B945" s="2"/>
      <c r="C945" s="2"/>
      <c r="D945" s="2"/>
      <c r="E945" s="2"/>
      <c r="F945" s="2"/>
      <c r="G945" s="2"/>
      <c r="H945" s="19"/>
      <c r="I945" s="19"/>
      <c r="J945" s="19"/>
    </row>
    <row r="946" s="1" customFormat="1" ht="28.5" customHeight="1" spans="1:10">
      <c r="A946" s="20" t="s">
        <v>5042</v>
      </c>
      <c r="B946" s="20"/>
      <c r="C946" s="20"/>
      <c r="D946" s="20"/>
      <c r="E946" s="20" t="s">
        <v>5043</v>
      </c>
      <c r="F946" s="20"/>
      <c r="G946" s="20"/>
      <c r="H946" s="21" t="s">
        <v>5752</v>
      </c>
      <c r="I946" s="21"/>
      <c r="J946" s="21"/>
    </row>
    <row r="947" s="1" customFormat="1" ht="17.25" customHeight="1" spans="1:10">
      <c r="A947" s="22" t="s">
        <v>2</v>
      </c>
      <c r="B947" s="23" t="s">
        <v>5087</v>
      </c>
      <c r="C947" s="23" t="s">
        <v>5088</v>
      </c>
      <c r="D947" s="23" t="s">
        <v>5089</v>
      </c>
      <c r="E947" s="23"/>
      <c r="F947" s="23" t="s">
        <v>5090</v>
      </c>
      <c r="G947" s="23" t="s">
        <v>5091</v>
      </c>
      <c r="H947" s="23"/>
      <c r="I947" s="23" t="s">
        <v>4985</v>
      </c>
      <c r="J947" s="24"/>
    </row>
    <row r="948" s="1" customFormat="1" ht="28.5" customHeight="1" spans="1:10">
      <c r="A948" s="25"/>
      <c r="B948" s="39"/>
      <c r="C948" s="39"/>
      <c r="D948" s="39"/>
      <c r="E948" s="39"/>
      <c r="F948" s="39"/>
      <c r="G948" s="39"/>
      <c r="H948" s="39"/>
      <c r="I948" s="39" t="s">
        <v>5092</v>
      </c>
      <c r="J948" s="40" t="s">
        <v>5093</v>
      </c>
    </row>
    <row r="949" s="1" customFormat="1" ht="299.25" customHeight="1" spans="1:10">
      <c r="A949" s="25"/>
      <c r="B949" s="26"/>
      <c r="C949" s="26"/>
      <c r="D949" s="26" t="s">
        <v>5753</v>
      </c>
      <c r="E949" s="26"/>
      <c r="F949" s="39"/>
      <c r="G949" s="27"/>
      <c r="H949" s="27"/>
      <c r="I949" s="13"/>
      <c r="J949" s="47"/>
    </row>
    <row r="950" s="1" customFormat="1" ht="18" customHeight="1" spans="1:10">
      <c r="A950" s="15" t="s">
        <v>5101</v>
      </c>
      <c r="B950" s="16"/>
      <c r="C950" s="16"/>
      <c r="D950" s="16"/>
      <c r="E950" s="16"/>
      <c r="F950" s="16"/>
      <c r="G950" s="16"/>
      <c r="H950" s="16"/>
      <c r="I950" s="16"/>
      <c r="J950" s="48"/>
    </row>
    <row r="951" s="1" customFormat="1" ht="18" customHeight="1" spans="1:10">
      <c r="A951" s="49" t="s">
        <v>5102</v>
      </c>
      <c r="B951" s="49"/>
      <c r="C951" s="49"/>
      <c r="D951" s="49"/>
      <c r="E951" s="49"/>
      <c r="F951" s="49"/>
      <c r="G951" s="49"/>
      <c r="H951" s="49"/>
      <c r="I951" s="49"/>
      <c r="J951" s="49"/>
    </row>
    <row r="952" s="1" customFormat="1" ht="39.75" customHeight="1" spans="1:10">
      <c r="A952" s="2" t="s">
        <v>5085</v>
      </c>
      <c r="B952" s="2"/>
      <c r="C952" s="2"/>
      <c r="D952" s="2"/>
      <c r="E952" s="2"/>
      <c r="F952" s="2"/>
      <c r="G952" s="2"/>
      <c r="H952" s="19"/>
      <c r="I952" s="19"/>
      <c r="J952" s="19"/>
    </row>
    <row r="953" s="1" customFormat="1" ht="28.5" customHeight="1" spans="1:10">
      <c r="A953" s="20" t="s">
        <v>5042</v>
      </c>
      <c r="B953" s="20"/>
      <c r="C953" s="20"/>
      <c r="D953" s="20"/>
      <c r="E953" s="20" t="s">
        <v>5043</v>
      </c>
      <c r="F953" s="20"/>
      <c r="G953" s="20"/>
      <c r="H953" s="21" t="s">
        <v>5754</v>
      </c>
      <c r="I953" s="21"/>
      <c r="J953" s="21"/>
    </row>
    <row r="954" s="1" customFormat="1" ht="17.25" customHeight="1" spans="1:10">
      <c r="A954" s="22" t="s">
        <v>2</v>
      </c>
      <c r="B954" s="23" t="s">
        <v>5087</v>
      </c>
      <c r="C954" s="23" t="s">
        <v>5088</v>
      </c>
      <c r="D954" s="23" t="s">
        <v>5089</v>
      </c>
      <c r="E954" s="23"/>
      <c r="F954" s="23" t="s">
        <v>5090</v>
      </c>
      <c r="G954" s="23" t="s">
        <v>5091</v>
      </c>
      <c r="H954" s="23"/>
      <c r="I954" s="23" t="s">
        <v>4985</v>
      </c>
      <c r="J954" s="24"/>
    </row>
    <row r="955" s="1" customFormat="1" ht="28.5" customHeight="1" spans="1:10">
      <c r="A955" s="25"/>
      <c r="B955" s="39"/>
      <c r="C955" s="39"/>
      <c r="D955" s="39"/>
      <c r="E955" s="39"/>
      <c r="F955" s="39"/>
      <c r="G955" s="39"/>
      <c r="H955" s="39"/>
      <c r="I955" s="39" t="s">
        <v>5092</v>
      </c>
      <c r="J955" s="40" t="s">
        <v>5093</v>
      </c>
    </row>
    <row r="956" s="1" customFormat="1" ht="409.5" customHeight="1" spans="1:10">
      <c r="A956" s="25">
        <v>196</v>
      </c>
      <c r="B956" s="26" t="s">
        <v>5755</v>
      </c>
      <c r="C956" s="26" t="s">
        <v>5756</v>
      </c>
      <c r="D956" s="26" t="s">
        <v>5757</v>
      </c>
      <c r="E956" s="26"/>
      <c r="F956" s="39" t="s">
        <v>75</v>
      </c>
      <c r="G956" s="27">
        <v>1</v>
      </c>
      <c r="H956" s="27"/>
      <c r="I956" s="13"/>
      <c r="J956" s="47"/>
    </row>
    <row r="957" s="1" customFormat="1" ht="18" customHeight="1" spans="1:10">
      <c r="A957" s="15" t="s">
        <v>5101</v>
      </c>
      <c r="B957" s="16"/>
      <c r="C957" s="16"/>
      <c r="D957" s="16"/>
      <c r="E957" s="16"/>
      <c r="F957" s="16"/>
      <c r="G957" s="16"/>
      <c r="H957" s="16"/>
      <c r="I957" s="16"/>
      <c r="J957" s="48"/>
    </row>
    <row r="958" s="1" customFormat="1" ht="18" customHeight="1" spans="1:10">
      <c r="A958" s="49" t="s">
        <v>5102</v>
      </c>
      <c r="B958" s="49"/>
      <c r="C958" s="49"/>
      <c r="D958" s="49"/>
      <c r="E958" s="49"/>
      <c r="F958" s="49"/>
      <c r="G958" s="49"/>
      <c r="H958" s="49"/>
      <c r="I958" s="49"/>
      <c r="J958" s="49"/>
    </row>
    <row r="959" s="1" customFormat="1" ht="39.75" customHeight="1" spans="1:10">
      <c r="A959" s="2" t="s">
        <v>5085</v>
      </c>
      <c r="B959" s="2"/>
      <c r="C959" s="2"/>
      <c r="D959" s="2"/>
      <c r="E959" s="2"/>
      <c r="F959" s="2"/>
      <c r="G959" s="2"/>
      <c r="H959" s="19"/>
      <c r="I959" s="19"/>
      <c r="J959" s="19"/>
    </row>
    <row r="960" s="1" customFormat="1" ht="28.5" customHeight="1" spans="1:10">
      <c r="A960" s="20" t="s">
        <v>5042</v>
      </c>
      <c r="B960" s="20"/>
      <c r="C960" s="20"/>
      <c r="D960" s="20"/>
      <c r="E960" s="20" t="s">
        <v>5043</v>
      </c>
      <c r="F960" s="20"/>
      <c r="G960" s="20"/>
      <c r="H960" s="21" t="s">
        <v>5758</v>
      </c>
      <c r="I960" s="21"/>
      <c r="J960" s="21"/>
    </row>
    <row r="961" s="1" customFormat="1" ht="17.25" customHeight="1" spans="1:10">
      <c r="A961" s="22" t="s">
        <v>2</v>
      </c>
      <c r="B961" s="23" t="s">
        <v>5087</v>
      </c>
      <c r="C961" s="23" t="s">
        <v>5088</v>
      </c>
      <c r="D961" s="23" t="s">
        <v>5089</v>
      </c>
      <c r="E961" s="23"/>
      <c r="F961" s="23" t="s">
        <v>5090</v>
      </c>
      <c r="G961" s="23" t="s">
        <v>5091</v>
      </c>
      <c r="H961" s="23"/>
      <c r="I961" s="23" t="s">
        <v>4985</v>
      </c>
      <c r="J961" s="24"/>
    </row>
    <row r="962" s="1" customFormat="1" ht="28.5" customHeight="1" spans="1:10">
      <c r="A962" s="25"/>
      <c r="B962" s="39"/>
      <c r="C962" s="39"/>
      <c r="D962" s="39"/>
      <c r="E962" s="39"/>
      <c r="F962" s="39"/>
      <c r="G962" s="39"/>
      <c r="H962" s="39"/>
      <c r="I962" s="39" t="s">
        <v>5092</v>
      </c>
      <c r="J962" s="40" t="s">
        <v>5093</v>
      </c>
    </row>
    <row r="963" s="1" customFormat="1" ht="18" customHeight="1" spans="1:10">
      <c r="A963" s="9" t="s">
        <v>5101</v>
      </c>
      <c r="B963" s="10"/>
      <c r="C963" s="10"/>
      <c r="D963" s="10"/>
      <c r="E963" s="10"/>
      <c r="F963" s="10"/>
      <c r="G963" s="10"/>
      <c r="H963" s="10"/>
      <c r="I963" s="10"/>
      <c r="J963" s="47"/>
    </row>
    <row r="964" s="1" customFormat="1" ht="409.5" customHeight="1" spans="1:10">
      <c r="A964" s="25"/>
      <c r="B964" s="26"/>
      <c r="C964" s="26"/>
      <c r="D964" s="26" t="s">
        <v>5759</v>
      </c>
      <c r="E964" s="26"/>
      <c r="F964" s="39"/>
      <c r="G964" s="27"/>
      <c r="H964" s="27"/>
      <c r="I964" s="13"/>
      <c r="J964" s="47"/>
    </row>
    <row r="965" s="1" customFormat="1" ht="18" customHeight="1" spans="1:10">
      <c r="A965" s="15" t="s">
        <v>5101</v>
      </c>
      <c r="B965" s="16"/>
      <c r="C965" s="16"/>
      <c r="D965" s="16"/>
      <c r="E965" s="16"/>
      <c r="F965" s="16"/>
      <c r="G965" s="16"/>
      <c r="H965" s="16"/>
      <c r="I965" s="16"/>
      <c r="J965" s="48"/>
    </row>
    <row r="966" s="1" customFormat="1" ht="18" customHeight="1" spans="1:10">
      <c r="A966" s="49" t="s">
        <v>5102</v>
      </c>
      <c r="B966" s="49"/>
      <c r="C966" s="49"/>
      <c r="D966" s="49"/>
      <c r="E966" s="49"/>
      <c r="F966" s="49"/>
      <c r="G966" s="49"/>
      <c r="H966" s="49"/>
      <c r="I966" s="49"/>
      <c r="J966" s="49"/>
    </row>
    <row r="967" s="1" customFormat="1" ht="39.75" customHeight="1" spans="1:10">
      <c r="A967" s="2" t="s">
        <v>5085</v>
      </c>
      <c r="B967" s="2"/>
      <c r="C967" s="2"/>
      <c r="D967" s="2"/>
      <c r="E967" s="2"/>
      <c r="F967" s="2"/>
      <c r="G967" s="2"/>
      <c r="H967" s="19"/>
      <c r="I967" s="19"/>
      <c r="J967" s="19"/>
    </row>
    <row r="968" s="1" customFormat="1" ht="28.5" customHeight="1" spans="1:10">
      <c r="A968" s="20" t="s">
        <v>5042</v>
      </c>
      <c r="B968" s="20"/>
      <c r="C968" s="20"/>
      <c r="D968" s="20"/>
      <c r="E968" s="20" t="s">
        <v>5043</v>
      </c>
      <c r="F968" s="20"/>
      <c r="G968" s="20"/>
      <c r="H968" s="21" t="s">
        <v>5760</v>
      </c>
      <c r="I968" s="21"/>
      <c r="J968" s="21"/>
    </row>
    <row r="969" s="1" customFormat="1" ht="17.25" customHeight="1" spans="1:10">
      <c r="A969" s="22" t="s">
        <v>2</v>
      </c>
      <c r="B969" s="23" t="s">
        <v>5087</v>
      </c>
      <c r="C969" s="23" t="s">
        <v>5088</v>
      </c>
      <c r="D969" s="23" t="s">
        <v>5089</v>
      </c>
      <c r="E969" s="23"/>
      <c r="F969" s="23" t="s">
        <v>5090</v>
      </c>
      <c r="G969" s="23" t="s">
        <v>5091</v>
      </c>
      <c r="H969" s="23"/>
      <c r="I969" s="23" t="s">
        <v>4985</v>
      </c>
      <c r="J969" s="24"/>
    </row>
    <row r="970" s="1" customFormat="1" ht="28.5" customHeight="1" spans="1:10">
      <c r="A970" s="25"/>
      <c r="B970" s="39"/>
      <c r="C970" s="39"/>
      <c r="D970" s="39"/>
      <c r="E970" s="39"/>
      <c r="F970" s="39"/>
      <c r="G970" s="39"/>
      <c r="H970" s="39"/>
      <c r="I970" s="39" t="s">
        <v>5092</v>
      </c>
      <c r="J970" s="40" t="s">
        <v>5093</v>
      </c>
    </row>
    <row r="971" s="1" customFormat="1" ht="18" customHeight="1" spans="1:10">
      <c r="A971" s="9" t="s">
        <v>5101</v>
      </c>
      <c r="B971" s="10"/>
      <c r="C971" s="10"/>
      <c r="D971" s="10"/>
      <c r="E971" s="10"/>
      <c r="F971" s="10"/>
      <c r="G971" s="10"/>
      <c r="H971" s="10"/>
      <c r="I971" s="10"/>
      <c r="J971" s="47"/>
    </row>
    <row r="972" s="1" customFormat="1" ht="409.5" customHeight="1" spans="1:10">
      <c r="A972" s="25"/>
      <c r="B972" s="26"/>
      <c r="C972" s="26"/>
      <c r="D972" s="26" t="s">
        <v>5761</v>
      </c>
      <c r="E972" s="26"/>
      <c r="F972" s="39"/>
      <c r="G972" s="27"/>
      <c r="H972" s="27"/>
      <c r="I972" s="13"/>
      <c r="J972" s="47"/>
    </row>
    <row r="973" s="1" customFormat="1" ht="18" customHeight="1" spans="1:10">
      <c r="A973" s="15" t="s">
        <v>5101</v>
      </c>
      <c r="B973" s="16"/>
      <c r="C973" s="16"/>
      <c r="D973" s="16"/>
      <c r="E973" s="16"/>
      <c r="F973" s="16"/>
      <c r="G973" s="16"/>
      <c r="H973" s="16"/>
      <c r="I973" s="16"/>
      <c r="J973" s="48"/>
    </row>
    <row r="974" s="1" customFormat="1" ht="18" customHeight="1" spans="1:10">
      <c r="A974" s="49" t="s">
        <v>5102</v>
      </c>
      <c r="B974" s="49"/>
      <c r="C974" s="49"/>
      <c r="D974" s="49"/>
      <c r="E974" s="49"/>
      <c r="F974" s="49"/>
      <c r="G974" s="49"/>
      <c r="H974" s="49"/>
      <c r="I974" s="49"/>
      <c r="J974" s="49"/>
    </row>
    <row r="975" s="1" customFormat="1" ht="39.75" customHeight="1" spans="1:10">
      <c r="A975" s="2" t="s">
        <v>5085</v>
      </c>
      <c r="B975" s="2"/>
      <c r="C975" s="2"/>
      <c r="D975" s="2"/>
      <c r="E975" s="2"/>
      <c r="F975" s="2"/>
      <c r="G975" s="2"/>
      <c r="H975" s="19"/>
      <c r="I975" s="19"/>
      <c r="J975" s="19"/>
    </row>
    <row r="976" s="1" customFormat="1" ht="28.5" customHeight="1" spans="1:10">
      <c r="A976" s="20" t="s">
        <v>5042</v>
      </c>
      <c r="B976" s="20"/>
      <c r="C976" s="20"/>
      <c r="D976" s="20"/>
      <c r="E976" s="20" t="s">
        <v>5043</v>
      </c>
      <c r="F976" s="20"/>
      <c r="G976" s="20"/>
      <c r="H976" s="21" t="s">
        <v>5762</v>
      </c>
      <c r="I976" s="21"/>
      <c r="J976" s="21"/>
    </row>
    <row r="977" s="1" customFormat="1" ht="17.25" customHeight="1" spans="1:10">
      <c r="A977" s="22" t="s">
        <v>2</v>
      </c>
      <c r="B977" s="23" t="s">
        <v>5087</v>
      </c>
      <c r="C977" s="23" t="s">
        <v>5088</v>
      </c>
      <c r="D977" s="23" t="s">
        <v>5089</v>
      </c>
      <c r="E977" s="23"/>
      <c r="F977" s="23" t="s">
        <v>5090</v>
      </c>
      <c r="G977" s="23" t="s">
        <v>5091</v>
      </c>
      <c r="H977" s="23"/>
      <c r="I977" s="23" t="s">
        <v>4985</v>
      </c>
      <c r="J977" s="24"/>
    </row>
    <row r="978" s="1" customFormat="1" ht="28.5" customHeight="1" spans="1:10">
      <c r="A978" s="25"/>
      <c r="B978" s="39"/>
      <c r="C978" s="39"/>
      <c r="D978" s="39"/>
      <c r="E978" s="39"/>
      <c r="F978" s="39"/>
      <c r="G978" s="39"/>
      <c r="H978" s="39"/>
      <c r="I978" s="39" t="s">
        <v>5092</v>
      </c>
      <c r="J978" s="40" t="s">
        <v>5093</v>
      </c>
    </row>
    <row r="979" s="1" customFormat="1" ht="82.5" customHeight="1" spans="1:10">
      <c r="A979" s="25"/>
      <c r="B979" s="26"/>
      <c r="C979" s="26"/>
      <c r="D979" s="26" t="s">
        <v>5763</v>
      </c>
      <c r="E979" s="26"/>
      <c r="F979" s="39"/>
      <c r="G979" s="27"/>
      <c r="H979" s="27"/>
      <c r="I979" s="13"/>
      <c r="J979" s="47"/>
    </row>
    <row r="980" s="1" customFormat="1" ht="18" customHeight="1" spans="1:10">
      <c r="A980" s="15" t="s">
        <v>5101</v>
      </c>
      <c r="B980" s="16"/>
      <c r="C980" s="16"/>
      <c r="D980" s="16"/>
      <c r="E980" s="16"/>
      <c r="F980" s="16"/>
      <c r="G980" s="16"/>
      <c r="H980" s="16"/>
      <c r="I980" s="16"/>
      <c r="J980" s="48"/>
    </row>
    <row r="981" s="1" customFormat="1" ht="18" customHeight="1" spans="1:10">
      <c r="A981" s="49" t="s">
        <v>5102</v>
      </c>
      <c r="B981" s="49"/>
      <c r="C981" s="49"/>
      <c r="D981" s="49"/>
      <c r="E981" s="49"/>
      <c r="F981" s="49"/>
      <c r="G981" s="49"/>
      <c r="H981" s="49"/>
      <c r="I981" s="49"/>
      <c r="J981" s="49"/>
    </row>
    <row r="982" s="1" customFormat="1" ht="39.75" customHeight="1" spans="1:10">
      <c r="A982" s="2" t="s">
        <v>5085</v>
      </c>
      <c r="B982" s="2"/>
      <c r="C982" s="2"/>
      <c r="D982" s="2"/>
      <c r="E982" s="2"/>
      <c r="F982" s="2"/>
      <c r="G982" s="2"/>
      <c r="H982" s="19"/>
      <c r="I982" s="19"/>
      <c r="J982" s="19"/>
    </row>
    <row r="983" s="1" customFormat="1" ht="28.5" customHeight="1" spans="1:10">
      <c r="A983" s="20" t="s">
        <v>5042</v>
      </c>
      <c r="B983" s="20"/>
      <c r="C983" s="20"/>
      <c r="D983" s="20"/>
      <c r="E983" s="20" t="s">
        <v>5043</v>
      </c>
      <c r="F983" s="20"/>
      <c r="G983" s="20"/>
      <c r="H983" s="21" t="s">
        <v>5764</v>
      </c>
      <c r="I983" s="21"/>
      <c r="J983" s="21"/>
    </row>
    <row r="984" s="1" customFormat="1" ht="17.25" customHeight="1" spans="1:10">
      <c r="A984" s="22" t="s">
        <v>2</v>
      </c>
      <c r="B984" s="23" t="s">
        <v>5087</v>
      </c>
      <c r="C984" s="23" t="s">
        <v>5088</v>
      </c>
      <c r="D984" s="23" t="s">
        <v>5089</v>
      </c>
      <c r="E984" s="23"/>
      <c r="F984" s="23" t="s">
        <v>5090</v>
      </c>
      <c r="G984" s="23" t="s">
        <v>5091</v>
      </c>
      <c r="H984" s="23"/>
      <c r="I984" s="23" t="s">
        <v>4985</v>
      </c>
      <c r="J984" s="24"/>
    </row>
    <row r="985" s="1" customFormat="1" ht="28.5" customHeight="1" spans="1:10">
      <c r="A985" s="25"/>
      <c r="B985" s="39"/>
      <c r="C985" s="39"/>
      <c r="D985" s="39"/>
      <c r="E985" s="39"/>
      <c r="F985" s="39"/>
      <c r="G985" s="39"/>
      <c r="H985" s="39"/>
      <c r="I985" s="39" t="s">
        <v>5092</v>
      </c>
      <c r="J985" s="40" t="s">
        <v>5093</v>
      </c>
    </row>
    <row r="986" s="1" customFormat="1" ht="409.5" customHeight="1" spans="1:10">
      <c r="A986" s="25">
        <v>197</v>
      </c>
      <c r="B986" s="26" t="s">
        <v>5765</v>
      </c>
      <c r="C986" s="26" t="s">
        <v>5766</v>
      </c>
      <c r="D986" s="26" t="s">
        <v>5767</v>
      </c>
      <c r="E986" s="26"/>
      <c r="F986" s="39" t="s">
        <v>75</v>
      </c>
      <c r="G986" s="27">
        <v>1</v>
      </c>
      <c r="H986" s="27"/>
      <c r="I986" s="13"/>
      <c r="J986" s="47"/>
    </row>
    <row r="987" s="1" customFormat="1" ht="18" customHeight="1" spans="1:10">
      <c r="A987" s="15" t="s">
        <v>5101</v>
      </c>
      <c r="B987" s="16"/>
      <c r="C987" s="16"/>
      <c r="D987" s="16"/>
      <c r="E987" s="16"/>
      <c r="F987" s="16"/>
      <c r="G987" s="16"/>
      <c r="H987" s="16"/>
      <c r="I987" s="16"/>
      <c r="J987" s="48"/>
    </row>
    <row r="988" s="1" customFormat="1" ht="18" customHeight="1" spans="1:10">
      <c r="A988" s="49" t="s">
        <v>5102</v>
      </c>
      <c r="B988" s="49"/>
      <c r="C988" s="49"/>
      <c r="D988" s="49"/>
      <c r="E988" s="49"/>
      <c r="F988" s="49"/>
      <c r="G988" s="49"/>
      <c r="H988" s="49"/>
      <c r="I988" s="49"/>
      <c r="J988" s="49"/>
    </row>
    <row r="989" s="1" customFormat="1" ht="39.75" customHeight="1" spans="1:10">
      <c r="A989" s="2" t="s">
        <v>5085</v>
      </c>
      <c r="B989" s="2"/>
      <c r="C989" s="2"/>
      <c r="D989" s="2"/>
      <c r="E989" s="2"/>
      <c r="F989" s="2"/>
      <c r="G989" s="2"/>
      <c r="H989" s="19"/>
      <c r="I989" s="19"/>
      <c r="J989" s="19"/>
    </row>
    <row r="990" s="1" customFormat="1" ht="28.5" customHeight="1" spans="1:10">
      <c r="A990" s="20" t="s">
        <v>5042</v>
      </c>
      <c r="B990" s="20"/>
      <c r="C990" s="20"/>
      <c r="D990" s="20"/>
      <c r="E990" s="20" t="s">
        <v>5043</v>
      </c>
      <c r="F990" s="20"/>
      <c r="G990" s="20"/>
      <c r="H990" s="21" t="s">
        <v>5768</v>
      </c>
      <c r="I990" s="21"/>
      <c r="J990" s="21"/>
    </row>
    <row r="991" s="1" customFormat="1" ht="17.25" customHeight="1" spans="1:10">
      <c r="A991" s="22" t="s">
        <v>2</v>
      </c>
      <c r="B991" s="23" t="s">
        <v>5087</v>
      </c>
      <c r="C991" s="23" t="s">
        <v>5088</v>
      </c>
      <c r="D991" s="23" t="s">
        <v>5089</v>
      </c>
      <c r="E991" s="23"/>
      <c r="F991" s="23" t="s">
        <v>5090</v>
      </c>
      <c r="G991" s="23" t="s">
        <v>5091</v>
      </c>
      <c r="H991" s="23"/>
      <c r="I991" s="23" t="s">
        <v>4985</v>
      </c>
      <c r="J991" s="24"/>
    </row>
    <row r="992" s="1" customFormat="1" ht="28.5" customHeight="1" spans="1:10">
      <c r="A992" s="25"/>
      <c r="B992" s="39"/>
      <c r="C992" s="39"/>
      <c r="D992" s="39"/>
      <c r="E992" s="39"/>
      <c r="F992" s="39"/>
      <c r="G992" s="39"/>
      <c r="H992" s="39"/>
      <c r="I992" s="39" t="s">
        <v>5092</v>
      </c>
      <c r="J992" s="40" t="s">
        <v>5093</v>
      </c>
    </row>
    <row r="993" s="1" customFormat="1" ht="184.5" customHeight="1" spans="1:10">
      <c r="A993" s="25"/>
      <c r="B993" s="26"/>
      <c r="C993" s="26"/>
      <c r="D993" s="26" t="s">
        <v>5769</v>
      </c>
      <c r="E993" s="26"/>
      <c r="F993" s="39"/>
      <c r="G993" s="27"/>
      <c r="H993" s="27"/>
      <c r="I993" s="13"/>
      <c r="J993" s="47"/>
    </row>
    <row r="994" s="1" customFormat="1" ht="18" customHeight="1" spans="1:10">
      <c r="A994" s="15" t="s">
        <v>5101</v>
      </c>
      <c r="B994" s="16"/>
      <c r="C994" s="16"/>
      <c r="D994" s="16"/>
      <c r="E994" s="16"/>
      <c r="F994" s="16"/>
      <c r="G994" s="16"/>
      <c r="H994" s="16"/>
      <c r="I994" s="16"/>
      <c r="J994" s="48"/>
    </row>
    <row r="995" s="1" customFormat="1" ht="18" customHeight="1" spans="1:10">
      <c r="A995" s="49" t="s">
        <v>5102</v>
      </c>
      <c r="B995" s="49"/>
      <c r="C995" s="49"/>
      <c r="D995" s="49"/>
      <c r="E995" s="49"/>
      <c r="F995" s="49"/>
      <c r="G995" s="49"/>
      <c r="H995" s="49"/>
      <c r="I995" s="49"/>
      <c r="J995" s="49"/>
    </row>
    <row r="996" s="1" customFormat="1" ht="39.75" customHeight="1" spans="1:10">
      <c r="A996" s="2" t="s">
        <v>5085</v>
      </c>
      <c r="B996" s="2"/>
      <c r="C996" s="2"/>
      <c r="D996" s="2"/>
      <c r="E996" s="2"/>
      <c r="F996" s="2"/>
      <c r="G996" s="2"/>
      <c r="H996" s="19"/>
      <c r="I996" s="19"/>
      <c r="J996" s="19"/>
    </row>
    <row r="997" s="1" customFormat="1" ht="28.5" customHeight="1" spans="1:10">
      <c r="A997" s="20" t="s">
        <v>5042</v>
      </c>
      <c r="B997" s="20"/>
      <c r="C997" s="20"/>
      <c r="D997" s="20"/>
      <c r="E997" s="20" t="s">
        <v>5043</v>
      </c>
      <c r="F997" s="20"/>
      <c r="G997" s="20"/>
      <c r="H997" s="21" t="s">
        <v>5770</v>
      </c>
      <c r="I997" s="21"/>
      <c r="J997" s="21"/>
    </row>
    <row r="998" s="1" customFormat="1" ht="17.25" customHeight="1" spans="1:10">
      <c r="A998" s="22" t="s">
        <v>2</v>
      </c>
      <c r="B998" s="23" t="s">
        <v>5087</v>
      </c>
      <c r="C998" s="23" t="s">
        <v>5088</v>
      </c>
      <c r="D998" s="23" t="s">
        <v>5089</v>
      </c>
      <c r="E998" s="23"/>
      <c r="F998" s="23" t="s">
        <v>5090</v>
      </c>
      <c r="G998" s="23" t="s">
        <v>5091</v>
      </c>
      <c r="H998" s="23"/>
      <c r="I998" s="23" t="s">
        <v>4985</v>
      </c>
      <c r="J998" s="24"/>
    </row>
    <row r="999" s="1" customFormat="1" ht="28.5" customHeight="1" spans="1:10">
      <c r="A999" s="25"/>
      <c r="B999" s="39"/>
      <c r="C999" s="39"/>
      <c r="D999" s="39"/>
      <c r="E999" s="39"/>
      <c r="F999" s="39"/>
      <c r="G999" s="39"/>
      <c r="H999" s="39"/>
      <c r="I999" s="39" t="s">
        <v>5092</v>
      </c>
      <c r="J999" s="40" t="s">
        <v>5093</v>
      </c>
    </row>
    <row r="1000" s="1" customFormat="1" ht="409.5" customHeight="1" spans="1:10">
      <c r="A1000" s="25">
        <v>198</v>
      </c>
      <c r="B1000" s="26" t="s">
        <v>5771</v>
      </c>
      <c r="C1000" s="26" t="s">
        <v>5772</v>
      </c>
      <c r="D1000" s="26" t="s">
        <v>5773</v>
      </c>
      <c r="E1000" s="26"/>
      <c r="F1000" s="39" t="s">
        <v>138</v>
      </c>
      <c r="G1000" s="27">
        <v>5</v>
      </c>
      <c r="H1000" s="27"/>
      <c r="I1000" s="13"/>
      <c r="J1000" s="47"/>
    </row>
    <row r="1001" s="1" customFormat="1" ht="18" customHeight="1" spans="1:10">
      <c r="A1001" s="15" t="s">
        <v>5101</v>
      </c>
      <c r="B1001" s="16"/>
      <c r="C1001" s="16"/>
      <c r="D1001" s="16"/>
      <c r="E1001" s="16"/>
      <c r="F1001" s="16"/>
      <c r="G1001" s="16"/>
      <c r="H1001" s="16"/>
      <c r="I1001" s="16"/>
      <c r="J1001" s="48"/>
    </row>
    <row r="1002" s="1" customFormat="1" ht="18" customHeight="1" spans="1:10">
      <c r="A1002" s="49" t="s">
        <v>5102</v>
      </c>
      <c r="B1002" s="49"/>
      <c r="C1002" s="49"/>
      <c r="D1002" s="49"/>
      <c r="E1002" s="49"/>
      <c r="F1002" s="49"/>
      <c r="G1002" s="49"/>
      <c r="H1002" s="49"/>
      <c r="I1002" s="49"/>
      <c r="J1002" s="49"/>
    </row>
    <row r="1003" s="1" customFormat="1" ht="39.75" customHeight="1" spans="1:10">
      <c r="A1003" s="2" t="s">
        <v>5085</v>
      </c>
      <c r="B1003" s="2"/>
      <c r="C1003" s="2"/>
      <c r="D1003" s="2"/>
      <c r="E1003" s="2"/>
      <c r="F1003" s="2"/>
      <c r="G1003" s="2"/>
      <c r="H1003" s="19"/>
      <c r="I1003" s="19"/>
      <c r="J1003" s="19"/>
    </row>
    <row r="1004" s="1" customFormat="1" ht="28.5" customHeight="1" spans="1:10">
      <c r="A1004" s="20" t="s">
        <v>5042</v>
      </c>
      <c r="B1004" s="20"/>
      <c r="C1004" s="20"/>
      <c r="D1004" s="20"/>
      <c r="E1004" s="20" t="s">
        <v>5043</v>
      </c>
      <c r="F1004" s="20"/>
      <c r="G1004" s="20"/>
      <c r="H1004" s="21" t="s">
        <v>5774</v>
      </c>
      <c r="I1004" s="21"/>
      <c r="J1004" s="21"/>
    </row>
    <row r="1005" s="1" customFormat="1" ht="17.25" customHeight="1" spans="1:10">
      <c r="A1005" s="22" t="s">
        <v>2</v>
      </c>
      <c r="B1005" s="23" t="s">
        <v>5087</v>
      </c>
      <c r="C1005" s="23" t="s">
        <v>5088</v>
      </c>
      <c r="D1005" s="23" t="s">
        <v>5089</v>
      </c>
      <c r="E1005" s="23"/>
      <c r="F1005" s="23" t="s">
        <v>5090</v>
      </c>
      <c r="G1005" s="23" t="s">
        <v>5091</v>
      </c>
      <c r="H1005" s="23"/>
      <c r="I1005" s="23" t="s">
        <v>4985</v>
      </c>
      <c r="J1005" s="24"/>
    </row>
    <row r="1006" s="1" customFormat="1" ht="28.5" customHeight="1" spans="1:10">
      <c r="A1006" s="25"/>
      <c r="B1006" s="39"/>
      <c r="C1006" s="39"/>
      <c r="D1006" s="39"/>
      <c r="E1006" s="39"/>
      <c r="F1006" s="39"/>
      <c r="G1006" s="39"/>
      <c r="H1006" s="39"/>
      <c r="I1006" s="39" t="s">
        <v>5092</v>
      </c>
      <c r="J1006" s="40" t="s">
        <v>5093</v>
      </c>
    </row>
    <row r="1007" s="1" customFormat="1" ht="18" customHeight="1" spans="1:10">
      <c r="A1007" s="9" t="s">
        <v>5101</v>
      </c>
      <c r="B1007" s="10"/>
      <c r="C1007" s="10"/>
      <c r="D1007" s="10"/>
      <c r="E1007" s="10"/>
      <c r="F1007" s="10"/>
      <c r="G1007" s="10"/>
      <c r="H1007" s="10"/>
      <c r="I1007" s="10"/>
      <c r="J1007" s="47"/>
    </row>
    <row r="1008" s="1" customFormat="1" ht="409.5" customHeight="1" spans="1:10">
      <c r="A1008" s="25"/>
      <c r="B1008" s="26"/>
      <c r="C1008" s="26"/>
      <c r="D1008" s="26" t="s">
        <v>5775</v>
      </c>
      <c r="E1008" s="26"/>
      <c r="F1008" s="39"/>
      <c r="G1008" s="27"/>
      <c r="H1008" s="27"/>
      <c r="I1008" s="13"/>
      <c r="J1008" s="47"/>
    </row>
    <row r="1009" s="1" customFormat="1" ht="18" customHeight="1" spans="1:10">
      <c r="A1009" s="15" t="s">
        <v>5101</v>
      </c>
      <c r="B1009" s="16"/>
      <c r="C1009" s="16"/>
      <c r="D1009" s="16"/>
      <c r="E1009" s="16"/>
      <c r="F1009" s="16"/>
      <c r="G1009" s="16"/>
      <c r="H1009" s="16"/>
      <c r="I1009" s="16"/>
      <c r="J1009" s="48"/>
    </row>
    <row r="1010" s="1" customFormat="1" ht="18" customHeight="1" spans="1:10">
      <c r="A1010" s="49" t="s">
        <v>5102</v>
      </c>
      <c r="B1010" s="49"/>
      <c r="C1010" s="49"/>
      <c r="D1010" s="49"/>
      <c r="E1010" s="49"/>
      <c r="F1010" s="49"/>
      <c r="G1010" s="49"/>
      <c r="H1010" s="49"/>
      <c r="I1010" s="49"/>
      <c r="J1010" s="49"/>
    </row>
    <row r="1011" s="1" customFormat="1" ht="39.75" customHeight="1" spans="1:10">
      <c r="A1011" s="2" t="s">
        <v>5085</v>
      </c>
      <c r="B1011" s="2"/>
      <c r="C1011" s="2"/>
      <c r="D1011" s="2"/>
      <c r="E1011" s="2"/>
      <c r="F1011" s="2"/>
      <c r="G1011" s="2"/>
      <c r="H1011" s="19"/>
      <c r="I1011" s="19"/>
      <c r="J1011" s="19"/>
    </row>
    <row r="1012" s="1" customFormat="1" ht="28.5" customHeight="1" spans="1:10">
      <c r="A1012" s="20" t="s">
        <v>5042</v>
      </c>
      <c r="B1012" s="20"/>
      <c r="C1012" s="20"/>
      <c r="D1012" s="20"/>
      <c r="E1012" s="20" t="s">
        <v>5043</v>
      </c>
      <c r="F1012" s="20"/>
      <c r="G1012" s="20"/>
      <c r="H1012" s="21" t="s">
        <v>5776</v>
      </c>
      <c r="I1012" s="21"/>
      <c r="J1012" s="21"/>
    </row>
    <row r="1013" s="1" customFormat="1" ht="17.25" customHeight="1" spans="1:10">
      <c r="A1013" s="22" t="s">
        <v>2</v>
      </c>
      <c r="B1013" s="23" t="s">
        <v>5087</v>
      </c>
      <c r="C1013" s="23" t="s">
        <v>5088</v>
      </c>
      <c r="D1013" s="23" t="s">
        <v>5089</v>
      </c>
      <c r="E1013" s="23"/>
      <c r="F1013" s="23" t="s">
        <v>5090</v>
      </c>
      <c r="G1013" s="23" t="s">
        <v>5091</v>
      </c>
      <c r="H1013" s="23"/>
      <c r="I1013" s="23" t="s">
        <v>4985</v>
      </c>
      <c r="J1013" s="24"/>
    </row>
    <row r="1014" s="1" customFormat="1" ht="28.5" customHeight="1" spans="1:10">
      <c r="A1014" s="25"/>
      <c r="B1014" s="39"/>
      <c r="C1014" s="39"/>
      <c r="D1014" s="39"/>
      <c r="E1014" s="39"/>
      <c r="F1014" s="39"/>
      <c r="G1014" s="39"/>
      <c r="H1014" s="39"/>
      <c r="I1014" s="39" t="s">
        <v>5092</v>
      </c>
      <c r="J1014" s="40" t="s">
        <v>5093</v>
      </c>
    </row>
    <row r="1015" s="1" customFormat="1" ht="184.5" customHeight="1" spans="1:10">
      <c r="A1015" s="25"/>
      <c r="B1015" s="26"/>
      <c r="C1015" s="26"/>
      <c r="D1015" s="26" t="s">
        <v>5777</v>
      </c>
      <c r="E1015" s="26"/>
      <c r="F1015" s="39"/>
      <c r="G1015" s="27"/>
      <c r="H1015" s="27"/>
      <c r="I1015" s="13"/>
      <c r="J1015" s="47"/>
    </row>
    <row r="1016" s="1" customFormat="1" ht="18" customHeight="1" spans="1:10">
      <c r="A1016" s="15" t="s">
        <v>5101</v>
      </c>
      <c r="B1016" s="16"/>
      <c r="C1016" s="16"/>
      <c r="D1016" s="16"/>
      <c r="E1016" s="16"/>
      <c r="F1016" s="16"/>
      <c r="G1016" s="16"/>
      <c r="H1016" s="16"/>
      <c r="I1016" s="16"/>
      <c r="J1016" s="48"/>
    </row>
    <row r="1017" s="1" customFormat="1" ht="18" customHeight="1" spans="1:10">
      <c r="A1017" s="49" t="s">
        <v>5102</v>
      </c>
      <c r="B1017" s="49"/>
      <c r="C1017" s="49"/>
      <c r="D1017" s="49"/>
      <c r="E1017" s="49"/>
      <c r="F1017" s="49"/>
      <c r="G1017" s="49"/>
      <c r="H1017" s="49"/>
      <c r="I1017" s="49"/>
      <c r="J1017" s="49"/>
    </row>
    <row r="1018" s="1" customFormat="1" ht="39.75" customHeight="1" spans="1:10">
      <c r="A1018" s="2" t="s">
        <v>5085</v>
      </c>
      <c r="B1018" s="2"/>
      <c r="C1018" s="2"/>
      <c r="D1018" s="2"/>
      <c r="E1018" s="2"/>
      <c r="F1018" s="2"/>
      <c r="G1018" s="2"/>
      <c r="H1018" s="19"/>
      <c r="I1018" s="19"/>
      <c r="J1018" s="19"/>
    </row>
    <row r="1019" s="1" customFormat="1" ht="28.5" customHeight="1" spans="1:10">
      <c r="A1019" s="20" t="s">
        <v>5042</v>
      </c>
      <c r="B1019" s="20"/>
      <c r="C1019" s="20"/>
      <c r="D1019" s="20"/>
      <c r="E1019" s="20" t="s">
        <v>5043</v>
      </c>
      <c r="F1019" s="20"/>
      <c r="G1019" s="20"/>
      <c r="H1019" s="21" t="s">
        <v>5778</v>
      </c>
      <c r="I1019" s="21"/>
      <c r="J1019" s="21"/>
    </row>
    <row r="1020" s="1" customFormat="1" ht="17.25" customHeight="1" spans="1:10">
      <c r="A1020" s="22" t="s">
        <v>2</v>
      </c>
      <c r="B1020" s="23" t="s">
        <v>5087</v>
      </c>
      <c r="C1020" s="23" t="s">
        <v>5088</v>
      </c>
      <c r="D1020" s="23" t="s">
        <v>5089</v>
      </c>
      <c r="E1020" s="23"/>
      <c r="F1020" s="23" t="s">
        <v>5090</v>
      </c>
      <c r="G1020" s="23" t="s">
        <v>5091</v>
      </c>
      <c r="H1020" s="23"/>
      <c r="I1020" s="23" t="s">
        <v>4985</v>
      </c>
      <c r="J1020" s="24"/>
    </row>
    <row r="1021" s="1" customFormat="1" ht="28.5" customHeight="1" spans="1:10">
      <c r="A1021" s="25"/>
      <c r="B1021" s="39"/>
      <c r="C1021" s="39"/>
      <c r="D1021" s="39"/>
      <c r="E1021" s="39"/>
      <c r="F1021" s="39"/>
      <c r="G1021" s="39"/>
      <c r="H1021" s="39"/>
      <c r="I1021" s="39" t="s">
        <v>5092</v>
      </c>
      <c r="J1021" s="40" t="s">
        <v>5093</v>
      </c>
    </row>
    <row r="1022" s="1" customFormat="1" ht="409.5" customHeight="1" spans="1:10">
      <c r="A1022" s="25">
        <v>199</v>
      </c>
      <c r="B1022" s="26" t="s">
        <v>5779</v>
      </c>
      <c r="C1022" s="26" t="s">
        <v>5780</v>
      </c>
      <c r="D1022" s="26" t="s">
        <v>5781</v>
      </c>
      <c r="E1022" s="26"/>
      <c r="F1022" s="39" t="s">
        <v>75</v>
      </c>
      <c r="G1022" s="27">
        <v>5</v>
      </c>
      <c r="H1022" s="27"/>
      <c r="I1022" s="13"/>
      <c r="J1022" s="47"/>
    </row>
    <row r="1023" s="1" customFormat="1" ht="117.75" customHeight="1" spans="1:10">
      <c r="A1023" s="25">
        <v>200</v>
      </c>
      <c r="B1023" s="26" t="s">
        <v>5782</v>
      </c>
      <c r="C1023" s="26" t="s">
        <v>5783</v>
      </c>
      <c r="D1023" s="26" t="s">
        <v>5784</v>
      </c>
      <c r="E1023" s="26"/>
      <c r="F1023" s="39" t="s">
        <v>138</v>
      </c>
      <c r="G1023" s="27">
        <v>6</v>
      </c>
      <c r="H1023" s="27"/>
      <c r="I1023" s="13"/>
      <c r="J1023" s="47"/>
    </row>
    <row r="1024" s="1" customFormat="1" ht="18" customHeight="1" spans="1:10">
      <c r="A1024" s="15" t="s">
        <v>5101</v>
      </c>
      <c r="B1024" s="16"/>
      <c r="C1024" s="16"/>
      <c r="D1024" s="16"/>
      <c r="E1024" s="16"/>
      <c r="F1024" s="16"/>
      <c r="G1024" s="16"/>
      <c r="H1024" s="16"/>
      <c r="I1024" s="16"/>
      <c r="J1024" s="48"/>
    </row>
    <row r="1025" s="1" customFormat="1" ht="18" customHeight="1" spans="1:10">
      <c r="A1025" s="49" t="s">
        <v>5102</v>
      </c>
      <c r="B1025" s="49"/>
      <c r="C1025" s="49"/>
      <c r="D1025" s="49"/>
      <c r="E1025" s="49"/>
      <c r="F1025" s="49"/>
      <c r="G1025" s="49"/>
      <c r="H1025" s="49"/>
      <c r="I1025" s="49"/>
      <c r="J1025" s="49"/>
    </row>
    <row r="1026" s="1" customFormat="1" ht="39.75" customHeight="1" spans="1:10">
      <c r="A1026" s="2" t="s">
        <v>5085</v>
      </c>
      <c r="B1026" s="2"/>
      <c r="C1026" s="2"/>
      <c r="D1026" s="2"/>
      <c r="E1026" s="2"/>
      <c r="F1026" s="2"/>
      <c r="G1026" s="2"/>
      <c r="H1026" s="19"/>
      <c r="I1026" s="19"/>
      <c r="J1026" s="19"/>
    </row>
    <row r="1027" s="1" customFormat="1" ht="28.5" customHeight="1" spans="1:10">
      <c r="A1027" s="20" t="s">
        <v>5042</v>
      </c>
      <c r="B1027" s="20"/>
      <c r="C1027" s="20"/>
      <c r="D1027" s="20"/>
      <c r="E1027" s="20" t="s">
        <v>5043</v>
      </c>
      <c r="F1027" s="20"/>
      <c r="G1027" s="20"/>
      <c r="H1027" s="21" t="s">
        <v>5785</v>
      </c>
      <c r="I1027" s="21"/>
      <c r="J1027" s="21"/>
    </row>
    <row r="1028" s="1" customFormat="1" ht="17.25" customHeight="1" spans="1:10">
      <c r="A1028" s="22" t="s">
        <v>2</v>
      </c>
      <c r="B1028" s="23" t="s">
        <v>5087</v>
      </c>
      <c r="C1028" s="23" t="s">
        <v>5088</v>
      </c>
      <c r="D1028" s="23" t="s">
        <v>5089</v>
      </c>
      <c r="E1028" s="23"/>
      <c r="F1028" s="23" t="s">
        <v>5090</v>
      </c>
      <c r="G1028" s="23" t="s">
        <v>5091</v>
      </c>
      <c r="H1028" s="23"/>
      <c r="I1028" s="23" t="s">
        <v>4985</v>
      </c>
      <c r="J1028" s="24"/>
    </row>
    <row r="1029" s="1" customFormat="1" ht="28.5" customHeight="1" spans="1:10">
      <c r="A1029" s="25"/>
      <c r="B1029" s="39"/>
      <c r="C1029" s="39"/>
      <c r="D1029" s="39"/>
      <c r="E1029" s="39"/>
      <c r="F1029" s="39"/>
      <c r="G1029" s="39"/>
      <c r="H1029" s="39"/>
      <c r="I1029" s="39" t="s">
        <v>5092</v>
      </c>
      <c r="J1029" s="40" t="s">
        <v>5093</v>
      </c>
    </row>
    <row r="1030" s="1" customFormat="1" ht="409.5" customHeight="1" spans="1:10">
      <c r="A1030" s="25">
        <v>201</v>
      </c>
      <c r="B1030" s="26" t="s">
        <v>5786</v>
      </c>
      <c r="C1030" s="26" t="s">
        <v>5787</v>
      </c>
      <c r="D1030" s="26" t="s">
        <v>5788</v>
      </c>
      <c r="E1030" s="26"/>
      <c r="F1030" s="39" t="s">
        <v>138</v>
      </c>
      <c r="G1030" s="27">
        <v>1</v>
      </c>
      <c r="H1030" s="27"/>
      <c r="I1030" s="13"/>
      <c r="J1030" s="47"/>
    </row>
    <row r="1031" s="1" customFormat="1" ht="18" customHeight="1" spans="1:10">
      <c r="A1031" s="15" t="s">
        <v>5101</v>
      </c>
      <c r="B1031" s="16"/>
      <c r="C1031" s="16"/>
      <c r="D1031" s="16"/>
      <c r="E1031" s="16"/>
      <c r="F1031" s="16"/>
      <c r="G1031" s="16"/>
      <c r="H1031" s="16"/>
      <c r="I1031" s="16"/>
      <c r="J1031" s="48"/>
    </row>
    <row r="1032" s="1" customFormat="1" ht="18" customHeight="1" spans="1:10">
      <c r="A1032" s="49" t="s">
        <v>5102</v>
      </c>
      <c r="B1032" s="49"/>
      <c r="C1032" s="49"/>
      <c r="D1032" s="49"/>
      <c r="E1032" s="49"/>
      <c r="F1032" s="49"/>
      <c r="G1032" s="49"/>
      <c r="H1032" s="49"/>
      <c r="I1032" s="49"/>
      <c r="J1032" s="49"/>
    </row>
    <row r="1033" s="1" customFormat="1" ht="39.75" customHeight="1" spans="1:10">
      <c r="A1033" s="2" t="s">
        <v>5085</v>
      </c>
      <c r="B1033" s="2"/>
      <c r="C1033" s="2"/>
      <c r="D1033" s="2"/>
      <c r="E1033" s="2"/>
      <c r="F1033" s="2"/>
      <c r="G1033" s="2"/>
      <c r="H1033" s="19"/>
      <c r="I1033" s="19"/>
      <c r="J1033" s="19"/>
    </row>
    <row r="1034" s="1" customFormat="1" ht="28.5" customHeight="1" spans="1:10">
      <c r="A1034" s="20" t="s">
        <v>5042</v>
      </c>
      <c r="B1034" s="20"/>
      <c r="C1034" s="20"/>
      <c r="D1034" s="20"/>
      <c r="E1034" s="20" t="s">
        <v>5043</v>
      </c>
      <c r="F1034" s="20"/>
      <c r="G1034" s="20"/>
      <c r="H1034" s="21" t="s">
        <v>5789</v>
      </c>
      <c r="I1034" s="21"/>
      <c r="J1034" s="21"/>
    </row>
    <row r="1035" s="1" customFormat="1" ht="17.25" customHeight="1" spans="1:10">
      <c r="A1035" s="22" t="s">
        <v>2</v>
      </c>
      <c r="B1035" s="23" t="s">
        <v>5087</v>
      </c>
      <c r="C1035" s="23" t="s">
        <v>5088</v>
      </c>
      <c r="D1035" s="23" t="s">
        <v>5089</v>
      </c>
      <c r="E1035" s="23"/>
      <c r="F1035" s="23" t="s">
        <v>5090</v>
      </c>
      <c r="G1035" s="23" t="s">
        <v>5091</v>
      </c>
      <c r="H1035" s="23"/>
      <c r="I1035" s="23" t="s">
        <v>4985</v>
      </c>
      <c r="J1035" s="24"/>
    </row>
    <row r="1036" s="1" customFormat="1" ht="28.5" customHeight="1" spans="1:10">
      <c r="A1036" s="25"/>
      <c r="B1036" s="39"/>
      <c r="C1036" s="39"/>
      <c r="D1036" s="39"/>
      <c r="E1036" s="39"/>
      <c r="F1036" s="39"/>
      <c r="G1036" s="39"/>
      <c r="H1036" s="39"/>
      <c r="I1036" s="39" t="s">
        <v>5092</v>
      </c>
      <c r="J1036" s="40" t="s">
        <v>5093</v>
      </c>
    </row>
    <row r="1037" s="1" customFormat="1" ht="159" customHeight="1" spans="1:10">
      <c r="A1037" s="25"/>
      <c r="B1037" s="26"/>
      <c r="C1037" s="26"/>
      <c r="D1037" s="26" t="s">
        <v>5790</v>
      </c>
      <c r="E1037" s="26"/>
      <c r="F1037" s="39"/>
      <c r="G1037" s="27"/>
      <c r="H1037" s="27"/>
      <c r="I1037" s="13"/>
      <c r="J1037" s="47"/>
    </row>
    <row r="1038" s="1" customFormat="1" ht="143.25" customHeight="1" spans="1:10">
      <c r="A1038" s="25">
        <v>202</v>
      </c>
      <c r="B1038" s="26" t="s">
        <v>5791</v>
      </c>
      <c r="C1038" s="26" t="s">
        <v>5792</v>
      </c>
      <c r="D1038" s="26" t="s">
        <v>5793</v>
      </c>
      <c r="E1038" s="26"/>
      <c r="F1038" s="39" t="s">
        <v>138</v>
      </c>
      <c r="G1038" s="27">
        <v>1</v>
      </c>
      <c r="H1038" s="27"/>
      <c r="I1038" s="13"/>
      <c r="J1038" s="47"/>
    </row>
    <row r="1039" s="1" customFormat="1" ht="245.25" customHeight="1" spans="1:10">
      <c r="A1039" s="25">
        <v>203</v>
      </c>
      <c r="B1039" s="26" t="s">
        <v>5794</v>
      </c>
      <c r="C1039" s="26" t="s">
        <v>5795</v>
      </c>
      <c r="D1039" s="26" t="s">
        <v>5796</v>
      </c>
      <c r="E1039" s="26"/>
      <c r="F1039" s="39" t="s">
        <v>138</v>
      </c>
      <c r="G1039" s="27">
        <v>1</v>
      </c>
      <c r="H1039" s="27"/>
      <c r="I1039" s="13"/>
      <c r="J1039" s="47"/>
    </row>
    <row r="1040" s="1" customFormat="1" ht="18" customHeight="1" spans="1:10">
      <c r="A1040" s="15" t="s">
        <v>5101</v>
      </c>
      <c r="B1040" s="16"/>
      <c r="C1040" s="16"/>
      <c r="D1040" s="16"/>
      <c r="E1040" s="16"/>
      <c r="F1040" s="16"/>
      <c r="G1040" s="16"/>
      <c r="H1040" s="16"/>
      <c r="I1040" s="16"/>
      <c r="J1040" s="48"/>
    </row>
    <row r="1041" s="1" customFormat="1" ht="18" customHeight="1" spans="1:10">
      <c r="A1041" s="49" t="s">
        <v>5102</v>
      </c>
      <c r="B1041" s="49"/>
      <c r="C1041" s="49"/>
      <c r="D1041" s="49"/>
      <c r="E1041" s="49"/>
      <c r="F1041" s="49"/>
      <c r="G1041" s="49"/>
      <c r="H1041" s="49"/>
      <c r="I1041" s="49"/>
      <c r="J1041" s="49"/>
    </row>
    <row r="1042" s="1" customFormat="1" ht="39.75" customHeight="1" spans="1:10">
      <c r="A1042" s="2" t="s">
        <v>5085</v>
      </c>
      <c r="B1042" s="2"/>
      <c r="C1042" s="2"/>
      <c r="D1042" s="2"/>
      <c r="E1042" s="2"/>
      <c r="F1042" s="2"/>
      <c r="G1042" s="2"/>
      <c r="H1042" s="19"/>
      <c r="I1042" s="19"/>
      <c r="J1042" s="19"/>
    </row>
    <row r="1043" s="1" customFormat="1" ht="28.5" customHeight="1" spans="1:10">
      <c r="A1043" s="20" t="s">
        <v>5042</v>
      </c>
      <c r="B1043" s="20"/>
      <c r="C1043" s="20"/>
      <c r="D1043" s="20"/>
      <c r="E1043" s="20" t="s">
        <v>5043</v>
      </c>
      <c r="F1043" s="20"/>
      <c r="G1043" s="20"/>
      <c r="H1043" s="21" t="s">
        <v>5797</v>
      </c>
      <c r="I1043" s="21"/>
      <c r="J1043" s="21"/>
    </row>
    <row r="1044" s="1" customFormat="1" ht="17.25" customHeight="1" spans="1:10">
      <c r="A1044" s="22" t="s">
        <v>2</v>
      </c>
      <c r="B1044" s="23" t="s">
        <v>5087</v>
      </c>
      <c r="C1044" s="23" t="s">
        <v>5088</v>
      </c>
      <c r="D1044" s="23" t="s">
        <v>5089</v>
      </c>
      <c r="E1044" s="23"/>
      <c r="F1044" s="23" t="s">
        <v>5090</v>
      </c>
      <c r="G1044" s="23" t="s">
        <v>5091</v>
      </c>
      <c r="H1044" s="23"/>
      <c r="I1044" s="23" t="s">
        <v>4985</v>
      </c>
      <c r="J1044" s="24"/>
    </row>
    <row r="1045" s="1" customFormat="1" ht="28.5" customHeight="1" spans="1:10">
      <c r="A1045" s="25"/>
      <c r="B1045" s="39"/>
      <c r="C1045" s="39"/>
      <c r="D1045" s="39"/>
      <c r="E1045" s="39"/>
      <c r="F1045" s="39"/>
      <c r="G1045" s="39"/>
      <c r="H1045" s="39"/>
      <c r="I1045" s="39" t="s">
        <v>5092</v>
      </c>
      <c r="J1045" s="40" t="s">
        <v>5093</v>
      </c>
    </row>
    <row r="1046" s="1" customFormat="1" ht="409.5" customHeight="1" spans="1:10">
      <c r="A1046" s="25">
        <v>204</v>
      </c>
      <c r="B1046" s="26" t="s">
        <v>5798</v>
      </c>
      <c r="C1046" s="26" t="s">
        <v>5799</v>
      </c>
      <c r="D1046" s="26" t="s">
        <v>5800</v>
      </c>
      <c r="E1046" s="26"/>
      <c r="F1046" s="39" t="s">
        <v>75</v>
      </c>
      <c r="G1046" s="27">
        <v>1</v>
      </c>
      <c r="H1046" s="27"/>
      <c r="I1046" s="13"/>
      <c r="J1046" s="47"/>
    </row>
    <row r="1047" s="1" customFormat="1" ht="18" customHeight="1" spans="1:10">
      <c r="A1047" s="15" t="s">
        <v>5101</v>
      </c>
      <c r="B1047" s="16"/>
      <c r="C1047" s="16"/>
      <c r="D1047" s="16"/>
      <c r="E1047" s="16"/>
      <c r="F1047" s="16"/>
      <c r="G1047" s="16"/>
      <c r="H1047" s="16"/>
      <c r="I1047" s="16"/>
      <c r="J1047" s="48"/>
    </row>
    <row r="1048" s="1" customFormat="1" ht="18" customHeight="1" spans="1:10">
      <c r="A1048" s="49" t="s">
        <v>5102</v>
      </c>
      <c r="B1048" s="49"/>
      <c r="C1048" s="49"/>
      <c r="D1048" s="49"/>
      <c r="E1048" s="49"/>
      <c r="F1048" s="49"/>
      <c r="G1048" s="49"/>
      <c r="H1048" s="49"/>
      <c r="I1048" s="49"/>
      <c r="J1048" s="49"/>
    </row>
    <row r="1049" s="1" customFormat="1" ht="39.75" customHeight="1" spans="1:10">
      <c r="A1049" s="2" t="s">
        <v>5085</v>
      </c>
      <c r="B1049" s="2"/>
      <c r="C1049" s="2"/>
      <c r="D1049" s="2"/>
      <c r="E1049" s="2"/>
      <c r="F1049" s="2"/>
      <c r="G1049" s="2"/>
      <c r="H1049" s="19"/>
      <c r="I1049" s="19"/>
      <c r="J1049" s="19"/>
    </row>
    <row r="1050" s="1" customFormat="1" ht="28.5" customHeight="1" spans="1:10">
      <c r="A1050" s="20" t="s">
        <v>5042</v>
      </c>
      <c r="B1050" s="20"/>
      <c r="C1050" s="20"/>
      <c r="D1050" s="20"/>
      <c r="E1050" s="20" t="s">
        <v>5043</v>
      </c>
      <c r="F1050" s="20"/>
      <c r="G1050" s="20"/>
      <c r="H1050" s="21" t="s">
        <v>5801</v>
      </c>
      <c r="I1050" s="21"/>
      <c r="J1050" s="21"/>
    </row>
    <row r="1051" s="1" customFormat="1" ht="17.25" customHeight="1" spans="1:10">
      <c r="A1051" s="22" t="s">
        <v>2</v>
      </c>
      <c r="B1051" s="23" t="s">
        <v>5087</v>
      </c>
      <c r="C1051" s="23" t="s">
        <v>5088</v>
      </c>
      <c r="D1051" s="23" t="s">
        <v>5089</v>
      </c>
      <c r="E1051" s="23"/>
      <c r="F1051" s="23" t="s">
        <v>5090</v>
      </c>
      <c r="G1051" s="23" t="s">
        <v>5091</v>
      </c>
      <c r="H1051" s="23"/>
      <c r="I1051" s="23" t="s">
        <v>4985</v>
      </c>
      <c r="J1051" s="24"/>
    </row>
    <row r="1052" s="1" customFormat="1" ht="28.5" customHeight="1" spans="1:10">
      <c r="A1052" s="25"/>
      <c r="B1052" s="39"/>
      <c r="C1052" s="39"/>
      <c r="D1052" s="39"/>
      <c r="E1052" s="39"/>
      <c r="F1052" s="39"/>
      <c r="G1052" s="39"/>
      <c r="H1052" s="39"/>
      <c r="I1052" s="39" t="s">
        <v>5092</v>
      </c>
      <c r="J1052" s="40" t="s">
        <v>5093</v>
      </c>
    </row>
    <row r="1053" s="1" customFormat="1" ht="18" customHeight="1" spans="1:10">
      <c r="A1053" s="9" t="s">
        <v>5101</v>
      </c>
      <c r="B1053" s="10"/>
      <c r="C1053" s="10"/>
      <c r="D1053" s="10"/>
      <c r="E1053" s="10"/>
      <c r="F1053" s="10"/>
      <c r="G1053" s="10"/>
      <c r="H1053" s="10"/>
      <c r="I1053" s="10"/>
      <c r="J1053" s="47"/>
    </row>
    <row r="1054" s="1" customFormat="1" ht="409.5" customHeight="1" spans="1:10">
      <c r="A1054" s="25"/>
      <c r="B1054" s="26"/>
      <c r="C1054" s="26"/>
      <c r="D1054" s="26" t="s">
        <v>5802</v>
      </c>
      <c r="E1054" s="26"/>
      <c r="F1054" s="39"/>
      <c r="G1054" s="27"/>
      <c r="H1054" s="27"/>
      <c r="I1054" s="13"/>
      <c r="J1054" s="47"/>
    </row>
    <row r="1055" s="1" customFormat="1" ht="18" customHeight="1" spans="1:10">
      <c r="A1055" s="15" t="s">
        <v>5101</v>
      </c>
      <c r="B1055" s="16"/>
      <c r="C1055" s="16"/>
      <c r="D1055" s="16"/>
      <c r="E1055" s="16"/>
      <c r="F1055" s="16"/>
      <c r="G1055" s="16"/>
      <c r="H1055" s="16"/>
      <c r="I1055" s="16"/>
      <c r="J1055" s="48"/>
    </row>
    <row r="1056" s="1" customFormat="1" ht="18" customHeight="1" spans="1:10">
      <c r="A1056" s="49" t="s">
        <v>5102</v>
      </c>
      <c r="B1056" s="49"/>
      <c r="C1056" s="49"/>
      <c r="D1056" s="49"/>
      <c r="E1056" s="49"/>
      <c r="F1056" s="49"/>
      <c r="G1056" s="49"/>
      <c r="H1056" s="49"/>
      <c r="I1056" s="49"/>
      <c r="J1056" s="49"/>
    </row>
    <row r="1057" s="1" customFormat="1" ht="39.75" customHeight="1" spans="1:10">
      <c r="A1057" s="2" t="s">
        <v>5085</v>
      </c>
      <c r="B1057" s="2"/>
      <c r="C1057" s="2"/>
      <c r="D1057" s="2"/>
      <c r="E1057" s="2"/>
      <c r="F1057" s="2"/>
      <c r="G1057" s="2"/>
      <c r="H1057" s="19"/>
      <c r="I1057" s="19"/>
      <c r="J1057" s="19"/>
    </row>
    <row r="1058" s="1" customFormat="1" ht="28.5" customHeight="1" spans="1:10">
      <c r="A1058" s="20" t="s">
        <v>5042</v>
      </c>
      <c r="B1058" s="20"/>
      <c r="C1058" s="20"/>
      <c r="D1058" s="20"/>
      <c r="E1058" s="20" t="s">
        <v>5043</v>
      </c>
      <c r="F1058" s="20"/>
      <c r="G1058" s="20"/>
      <c r="H1058" s="21" t="s">
        <v>5803</v>
      </c>
      <c r="I1058" s="21"/>
      <c r="J1058" s="21"/>
    </row>
    <row r="1059" s="1" customFormat="1" ht="17.25" customHeight="1" spans="1:10">
      <c r="A1059" s="22" t="s">
        <v>2</v>
      </c>
      <c r="B1059" s="23" t="s">
        <v>5087</v>
      </c>
      <c r="C1059" s="23" t="s">
        <v>5088</v>
      </c>
      <c r="D1059" s="23" t="s">
        <v>5089</v>
      </c>
      <c r="E1059" s="23"/>
      <c r="F1059" s="23" t="s">
        <v>5090</v>
      </c>
      <c r="G1059" s="23" t="s">
        <v>5091</v>
      </c>
      <c r="H1059" s="23"/>
      <c r="I1059" s="23" t="s">
        <v>4985</v>
      </c>
      <c r="J1059" s="24"/>
    </row>
    <row r="1060" s="1" customFormat="1" ht="28.5" customHeight="1" spans="1:10">
      <c r="A1060" s="25"/>
      <c r="B1060" s="39"/>
      <c r="C1060" s="39"/>
      <c r="D1060" s="39"/>
      <c r="E1060" s="39"/>
      <c r="F1060" s="39"/>
      <c r="G1060" s="39"/>
      <c r="H1060" s="39"/>
      <c r="I1060" s="39" t="s">
        <v>5092</v>
      </c>
      <c r="J1060" s="40" t="s">
        <v>5093</v>
      </c>
    </row>
    <row r="1061" s="1" customFormat="1" ht="18" customHeight="1" spans="1:10">
      <c r="A1061" s="9" t="s">
        <v>5101</v>
      </c>
      <c r="B1061" s="10"/>
      <c r="C1061" s="10"/>
      <c r="D1061" s="10"/>
      <c r="E1061" s="10"/>
      <c r="F1061" s="10"/>
      <c r="G1061" s="10"/>
      <c r="H1061" s="10"/>
      <c r="I1061" s="10"/>
      <c r="J1061" s="47"/>
    </row>
    <row r="1062" s="1" customFormat="1" ht="409.5" customHeight="1" spans="1:10">
      <c r="A1062" s="25"/>
      <c r="B1062" s="26"/>
      <c r="C1062" s="26"/>
      <c r="D1062" s="26" t="s">
        <v>5804</v>
      </c>
      <c r="E1062" s="26"/>
      <c r="F1062" s="39"/>
      <c r="G1062" s="27"/>
      <c r="H1062" s="27"/>
      <c r="I1062" s="13"/>
      <c r="J1062" s="47"/>
    </row>
    <row r="1063" s="1" customFormat="1" ht="18" customHeight="1" spans="1:10">
      <c r="A1063" s="15" t="s">
        <v>5101</v>
      </c>
      <c r="B1063" s="16"/>
      <c r="C1063" s="16"/>
      <c r="D1063" s="16"/>
      <c r="E1063" s="16"/>
      <c r="F1063" s="16"/>
      <c r="G1063" s="16"/>
      <c r="H1063" s="16"/>
      <c r="I1063" s="16"/>
      <c r="J1063" s="48"/>
    </row>
    <row r="1064" s="1" customFormat="1" ht="18" customHeight="1" spans="1:10">
      <c r="A1064" s="49" t="s">
        <v>5102</v>
      </c>
      <c r="B1064" s="49"/>
      <c r="C1064" s="49"/>
      <c r="D1064" s="49"/>
      <c r="E1064" s="49"/>
      <c r="F1064" s="49"/>
      <c r="G1064" s="49"/>
      <c r="H1064" s="49"/>
      <c r="I1064" s="49"/>
      <c r="J1064" s="49"/>
    </row>
    <row r="1065" s="1" customFormat="1" ht="39.75" customHeight="1" spans="1:10">
      <c r="A1065" s="2" t="s">
        <v>5085</v>
      </c>
      <c r="B1065" s="2"/>
      <c r="C1065" s="2"/>
      <c r="D1065" s="2"/>
      <c r="E1065" s="2"/>
      <c r="F1065" s="2"/>
      <c r="G1065" s="2"/>
      <c r="H1065" s="19"/>
      <c r="I1065" s="19"/>
      <c r="J1065" s="19"/>
    </row>
    <row r="1066" s="1" customFormat="1" ht="28.5" customHeight="1" spans="1:10">
      <c r="A1066" s="20" t="s">
        <v>5042</v>
      </c>
      <c r="B1066" s="20"/>
      <c r="C1066" s="20"/>
      <c r="D1066" s="20"/>
      <c r="E1066" s="20" t="s">
        <v>5043</v>
      </c>
      <c r="F1066" s="20"/>
      <c r="G1066" s="20"/>
      <c r="H1066" s="21" t="s">
        <v>5805</v>
      </c>
      <c r="I1066" s="21"/>
      <c r="J1066" s="21"/>
    </row>
    <row r="1067" s="1" customFormat="1" ht="17.25" customHeight="1" spans="1:10">
      <c r="A1067" s="22" t="s">
        <v>2</v>
      </c>
      <c r="B1067" s="23" t="s">
        <v>5087</v>
      </c>
      <c r="C1067" s="23" t="s">
        <v>5088</v>
      </c>
      <c r="D1067" s="23" t="s">
        <v>5089</v>
      </c>
      <c r="E1067" s="23"/>
      <c r="F1067" s="23" t="s">
        <v>5090</v>
      </c>
      <c r="G1067" s="23" t="s">
        <v>5091</v>
      </c>
      <c r="H1067" s="23"/>
      <c r="I1067" s="23" t="s">
        <v>4985</v>
      </c>
      <c r="J1067" s="24"/>
    </row>
    <row r="1068" s="1" customFormat="1" ht="28.5" customHeight="1" spans="1:10">
      <c r="A1068" s="25"/>
      <c r="B1068" s="39"/>
      <c r="C1068" s="39"/>
      <c r="D1068" s="39"/>
      <c r="E1068" s="39"/>
      <c r="F1068" s="39"/>
      <c r="G1068" s="39"/>
      <c r="H1068" s="39"/>
      <c r="I1068" s="39" t="s">
        <v>5092</v>
      </c>
      <c r="J1068" s="40" t="s">
        <v>5093</v>
      </c>
    </row>
    <row r="1069" s="1" customFormat="1" ht="18" customHeight="1" spans="1:10">
      <c r="A1069" s="9" t="s">
        <v>5101</v>
      </c>
      <c r="B1069" s="10"/>
      <c r="C1069" s="10"/>
      <c r="D1069" s="10"/>
      <c r="E1069" s="10"/>
      <c r="F1069" s="10"/>
      <c r="G1069" s="10"/>
      <c r="H1069" s="10"/>
      <c r="I1069" s="10"/>
      <c r="J1069" s="47"/>
    </row>
    <row r="1070" s="1" customFormat="1" ht="409.5" customHeight="1" spans="1:10">
      <c r="A1070" s="25"/>
      <c r="B1070" s="26"/>
      <c r="C1070" s="26"/>
      <c r="D1070" s="26" t="s">
        <v>5806</v>
      </c>
      <c r="E1070" s="26"/>
      <c r="F1070" s="39"/>
      <c r="G1070" s="27"/>
      <c r="H1070" s="27"/>
      <c r="I1070" s="13"/>
      <c r="J1070" s="47"/>
    </row>
    <row r="1071" s="1" customFormat="1" ht="18" customHeight="1" spans="1:10">
      <c r="A1071" s="15" t="s">
        <v>5101</v>
      </c>
      <c r="B1071" s="16"/>
      <c r="C1071" s="16"/>
      <c r="D1071" s="16"/>
      <c r="E1071" s="16"/>
      <c r="F1071" s="16"/>
      <c r="G1071" s="16"/>
      <c r="H1071" s="16"/>
      <c r="I1071" s="16"/>
      <c r="J1071" s="48"/>
    </row>
    <row r="1072" s="1" customFormat="1" ht="18" customHeight="1" spans="1:10">
      <c r="A1072" s="49" t="s">
        <v>5102</v>
      </c>
      <c r="B1072" s="49"/>
      <c r="C1072" s="49"/>
      <c r="D1072" s="49"/>
      <c r="E1072" s="49"/>
      <c r="F1072" s="49"/>
      <c r="G1072" s="49"/>
      <c r="H1072" s="49"/>
      <c r="I1072" s="49"/>
      <c r="J1072" s="49"/>
    </row>
    <row r="1073" s="1" customFormat="1" ht="39.75" customHeight="1" spans="1:10">
      <c r="A1073" s="2" t="s">
        <v>5085</v>
      </c>
      <c r="B1073" s="2"/>
      <c r="C1073" s="2"/>
      <c r="D1073" s="2"/>
      <c r="E1073" s="2"/>
      <c r="F1073" s="2"/>
      <c r="G1073" s="2"/>
      <c r="H1073" s="19"/>
      <c r="I1073" s="19"/>
      <c r="J1073" s="19"/>
    </row>
    <row r="1074" s="1" customFormat="1" ht="28.5" customHeight="1" spans="1:10">
      <c r="A1074" s="20" t="s">
        <v>5042</v>
      </c>
      <c r="B1074" s="20"/>
      <c r="C1074" s="20"/>
      <c r="D1074" s="20"/>
      <c r="E1074" s="20" t="s">
        <v>5043</v>
      </c>
      <c r="F1074" s="20"/>
      <c r="G1074" s="20"/>
      <c r="H1074" s="21" t="s">
        <v>5807</v>
      </c>
      <c r="I1074" s="21"/>
      <c r="J1074" s="21"/>
    </row>
    <row r="1075" s="1" customFormat="1" ht="17.25" customHeight="1" spans="1:10">
      <c r="A1075" s="22" t="s">
        <v>2</v>
      </c>
      <c r="B1075" s="23" t="s">
        <v>5087</v>
      </c>
      <c r="C1075" s="23" t="s">
        <v>5088</v>
      </c>
      <c r="D1075" s="23" t="s">
        <v>5089</v>
      </c>
      <c r="E1075" s="23"/>
      <c r="F1075" s="23" t="s">
        <v>5090</v>
      </c>
      <c r="G1075" s="23" t="s">
        <v>5091</v>
      </c>
      <c r="H1075" s="23"/>
      <c r="I1075" s="23" t="s">
        <v>4985</v>
      </c>
      <c r="J1075" s="24"/>
    </row>
    <row r="1076" s="1" customFormat="1" ht="28.5" customHeight="1" spans="1:10">
      <c r="A1076" s="25"/>
      <c r="B1076" s="39"/>
      <c r="C1076" s="39"/>
      <c r="D1076" s="39"/>
      <c r="E1076" s="39"/>
      <c r="F1076" s="39"/>
      <c r="G1076" s="39"/>
      <c r="H1076" s="39"/>
      <c r="I1076" s="39" t="s">
        <v>5092</v>
      </c>
      <c r="J1076" s="40" t="s">
        <v>5093</v>
      </c>
    </row>
    <row r="1077" s="1" customFormat="1" ht="18" customHeight="1" spans="1:10">
      <c r="A1077" s="9" t="s">
        <v>5101</v>
      </c>
      <c r="B1077" s="10"/>
      <c r="C1077" s="10"/>
      <c r="D1077" s="10"/>
      <c r="E1077" s="10"/>
      <c r="F1077" s="10"/>
      <c r="G1077" s="10"/>
      <c r="H1077" s="10"/>
      <c r="I1077" s="10"/>
      <c r="J1077" s="47"/>
    </row>
    <row r="1078" s="1" customFormat="1" ht="409.5" customHeight="1" spans="1:10">
      <c r="A1078" s="25"/>
      <c r="B1078" s="26"/>
      <c r="C1078" s="26"/>
      <c r="D1078" s="26" t="s">
        <v>5808</v>
      </c>
      <c r="E1078" s="26"/>
      <c r="F1078" s="39"/>
      <c r="G1078" s="27"/>
      <c r="H1078" s="27"/>
      <c r="I1078" s="13"/>
      <c r="J1078" s="47"/>
    </row>
    <row r="1079" s="1" customFormat="1" ht="18" customHeight="1" spans="1:10">
      <c r="A1079" s="15" t="s">
        <v>5101</v>
      </c>
      <c r="B1079" s="16"/>
      <c r="C1079" s="16"/>
      <c r="D1079" s="16"/>
      <c r="E1079" s="16"/>
      <c r="F1079" s="16"/>
      <c r="G1079" s="16"/>
      <c r="H1079" s="16"/>
      <c r="I1079" s="16"/>
      <c r="J1079" s="48"/>
    </row>
    <row r="1080" s="1" customFormat="1" ht="18" customHeight="1" spans="1:10">
      <c r="A1080" s="49" t="s">
        <v>5102</v>
      </c>
      <c r="B1080" s="49"/>
      <c r="C1080" s="49"/>
      <c r="D1080" s="49"/>
      <c r="E1080" s="49"/>
      <c r="F1080" s="49"/>
      <c r="G1080" s="49"/>
      <c r="H1080" s="49"/>
      <c r="I1080" s="49"/>
      <c r="J1080" s="49"/>
    </row>
    <row r="1081" s="1" customFormat="1" ht="39.75" customHeight="1" spans="1:10">
      <c r="A1081" s="2" t="s">
        <v>5085</v>
      </c>
      <c r="B1081" s="2"/>
      <c r="C1081" s="2"/>
      <c r="D1081" s="2"/>
      <c r="E1081" s="2"/>
      <c r="F1081" s="2"/>
      <c r="G1081" s="2"/>
      <c r="H1081" s="19"/>
      <c r="I1081" s="19"/>
      <c r="J1081" s="19"/>
    </row>
    <row r="1082" s="1" customFormat="1" ht="28.5" customHeight="1" spans="1:10">
      <c r="A1082" s="20" t="s">
        <v>5042</v>
      </c>
      <c r="B1082" s="20"/>
      <c r="C1082" s="20"/>
      <c r="D1082" s="20"/>
      <c r="E1082" s="20" t="s">
        <v>5043</v>
      </c>
      <c r="F1082" s="20"/>
      <c r="G1082" s="20"/>
      <c r="H1082" s="21" t="s">
        <v>5809</v>
      </c>
      <c r="I1082" s="21"/>
      <c r="J1082" s="21"/>
    </row>
    <row r="1083" s="1" customFormat="1" ht="17.25" customHeight="1" spans="1:10">
      <c r="A1083" s="22" t="s">
        <v>2</v>
      </c>
      <c r="B1083" s="23" t="s">
        <v>5087</v>
      </c>
      <c r="C1083" s="23" t="s">
        <v>5088</v>
      </c>
      <c r="D1083" s="23" t="s">
        <v>5089</v>
      </c>
      <c r="E1083" s="23"/>
      <c r="F1083" s="23" t="s">
        <v>5090</v>
      </c>
      <c r="G1083" s="23" t="s">
        <v>5091</v>
      </c>
      <c r="H1083" s="23"/>
      <c r="I1083" s="23" t="s">
        <v>4985</v>
      </c>
      <c r="J1083" s="24"/>
    </row>
    <row r="1084" s="1" customFormat="1" ht="28.5" customHeight="1" spans="1:10">
      <c r="A1084" s="25"/>
      <c r="B1084" s="39"/>
      <c r="C1084" s="39"/>
      <c r="D1084" s="39"/>
      <c r="E1084" s="39"/>
      <c r="F1084" s="39"/>
      <c r="G1084" s="39"/>
      <c r="H1084" s="39"/>
      <c r="I1084" s="39" t="s">
        <v>5092</v>
      </c>
      <c r="J1084" s="40" t="s">
        <v>5093</v>
      </c>
    </row>
    <row r="1085" s="1" customFormat="1" ht="18" customHeight="1" spans="1:10">
      <c r="A1085" s="9" t="s">
        <v>5101</v>
      </c>
      <c r="B1085" s="10"/>
      <c r="C1085" s="10"/>
      <c r="D1085" s="10"/>
      <c r="E1085" s="10"/>
      <c r="F1085" s="10"/>
      <c r="G1085" s="10"/>
      <c r="H1085" s="10"/>
      <c r="I1085" s="10"/>
      <c r="J1085" s="47"/>
    </row>
    <row r="1086" s="1" customFormat="1" ht="409.5" customHeight="1" spans="1:10">
      <c r="A1086" s="25"/>
      <c r="B1086" s="26"/>
      <c r="C1086" s="26"/>
      <c r="D1086" s="26" t="s">
        <v>5810</v>
      </c>
      <c r="E1086" s="26"/>
      <c r="F1086" s="39"/>
      <c r="G1086" s="27"/>
      <c r="H1086" s="27"/>
      <c r="I1086" s="13"/>
      <c r="J1086" s="47"/>
    </row>
    <row r="1087" s="1" customFormat="1" ht="18" customHeight="1" spans="1:10">
      <c r="A1087" s="15" t="s">
        <v>5101</v>
      </c>
      <c r="B1087" s="16"/>
      <c r="C1087" s="16"/>
      <c r="D1087" s="16"/>
      <c r="E1087" s="16"/>
      <c r="F1087" s="16"/>
      <c r="G1087" s="16"/>
      <c r="H1087" s="16"/>
      <c r="I1087" s="16"/>
      <c r="J1087" s="48"/>
    </row>
    <row r="1088" s="1" customFormat="1" ht="18" customHeight="1" spans="1:10">
      <c r="A1088" s="49" t="s">
        <v>5102</v>
      </c>
      <c r="B1088" s="49"/>
      <c r="C1088" s="49"/>
      <c r="D1088" s="49"/>
      <c r="E1088" s="49"/>
      <c r="F1088" s="49"/>
      <c r="G1088" s="49"/>
      <c r="H1088" s="49"/>
      <c r="I1088" s="49"/>
      <c r="J1088" s="49"/>
    </row>
    <row r="1089" s="1" customFormat="1" ht="39.75" customHeight="1" spans="1:10">
      <c r="A1089" s="2" t="s">
        <v>5085</v>
      </c>
      <c r="B1089" s="2"/>
      <c r="C1089" s="2"/>
      <c r="D1089" s="2"/>
      <c r="E1089" s="2"/>
      <c r="F1089" s="2"/>
      <c r="G1089" s="2"/>
      <c r="H1089" s="19"/>
      <c r="I1089" s="19"/>
      <c r="J1089" s="19"/>
    </row>
    <row r="1090" s="1" customFormat="1" ht="28.5" customHeight="1" spans="1:10">
      <c r="A1090" s="20" t="s">
        <v>5042</v>
      </c>
      <c r="B1090" s="20"/>
      <c r="C1090" s="20"/>
      <c r="D1090" s="20"/>
      <c r="E1090" s="20" t="s">
        <v>5043</v>
      </c>
      <c r="F1090" s="20"/>
      <c r="G1090" s="20"/>
      <c r="H1090" s="21" t="s">
        <v>5811</v>
      </c>
      <c r="I1090" s="21"/>
      <c r="J1090" s="21"/>
    </row>
    <row r="1091" s="1" customFormat="1" ht="17.25" customHeight="1" spans="1:10">
      <c r="A1091" s="22" t="s">
        <v>2</v>
      </c>
      <c r="B1091" s="23" t="s">
        <v>5087</v>
      </c>
      <c r="C1091" s="23" t="s">
        <v>5088</v>
      </c>
      <c r="D1091" s="23" t="s">
        <v>5089</v>
      </c>
      <c r="E1091" s="23"/>
      <c r="F1091" s="23" t="s">
        <v>5090</v>
      </c>
      <c r="G1091" s="23" t="s">
        <v>5091</v>
      </c>
      <c r="H1091" s="23"/>
      <c r="I1091" s="23" t="s">
        <v>4985</v>
      </c>
      <c r="J1091" s="24"/>
    </row>
    <row r="1092" s="1" customFormat="1" ht="28.5" customHeight="1" spans="1:10">
      <c r="A1092" s="25"/>
      <c r="B1092" s="39"/>
      <c r="C1092" s="39"/>
      <c r="D1092" s="39"/>
      <c r="E1092" s="39"/>
      <c r="F1092" s="39"/>
      <c r="G1092" s="39"/>
      <c r="H1092" s="39"/>
      <c r="I1092" s="39" t="s">
        <v>5092</v>
      </c>
      <c r="J1092" s="40" t="s">
        <v>5093</v>
      </c>
    </row>
    <row r="1093" s="1" customFormat="1" ht="18" customHeight="1" spans="1:10">
      <c r="A1093" s="9" t="s">
        <v>5101</v>
      </c>
      <c r="B1093" s="10"/>
      <c r="C1093" s="10"/>
      <c r="D1093" s="10"/>
      <c r="E1093" s="10"/>
      <c r="F1093" s="10"/>
      <c r="G1093" s="10"/>
      <c r="H1093" s="10"/>
      <c r="I1093" s="10"/>
      <c r="J1093" s="47"/>
    </row>
    <row r="1094" s="1" customFormat="1" ht="409.5" customHeight="1" spans="1:10">
      <c r="A1094" s="25"/>
      <c r="B1094" s="26"/>
      <c r="C1094" s="26"/>
      <c r="D1094" s="26" t="s">
        <v>5812</v>
      </c>
      <c r="E1094" s="26"/>
      <c r="F1094" s="39"/>
      <c r="G1094" s="27"/>
      <c r="H1094" s="27"/>
      <c r="I1094" s="13"/>
      <c r="J1094" s="47"/>
    </row>
    <row r="1095" s="1" customFormat="1" ht="18" customHeight="1" spans="1:10">
      <c r="A1095" s="15" t="s">
        <v>5101</v>
      </c>
      <c r="B1095" s="16"/>
      <c r="C1095" s="16"/>
      <c r="D1095" s="16"/>
      <c r="E1095" s="16"/>
      <c r="F1095" s="16"/>
      <c r="G1095" s="16"/>
      <c r="H1095" s="16"/>
      <c r="I1095" s="16"/>
      <c r="J1095" s="48"/>
    </row>
    <row r="1096" s="1" customFormat="1" ht="18" customHeight="1" spans="1:10">
      <c r="A1096" s="49" t="s">
        <v>5102</v>
      </c>
      <c r="B1096" s="49"/>
      <c r="C1096" s="49"/>
      <c r="D1096" s="49"/>
      <c r="E1096" s="49"/>
      <c r="F1096" s="49"/>
      <c r="G1096" s="49"/>
      <c r="H1096" s="49"/>
      <c r="I1096" s="49"/>
      <c r="J1096" s="49"/>
    </row>
    <row r="1097" s="1" customFormat="1" ht="39.75" customHeight="1" spans="1:10">
      <c r="A1097" s="2" t="s">
        <v>5085</v>
      </c>
      <c r="B1097" s="2"/>
      <c r="C1097" s="2"/>
      <c r="D1097" s="2"/>
      <c r="E1097" s="2"/>
      <c r="F1097" s="2"/>
      <c r="G1097" s="2"/>
      <c r="H1097" s="19"/>
      <c r="I1097" s="19"/>
      <c r="J1097" s="19"/>
    </row>
    <row r="1098" s="1" customFormat="1" ht="28.5" customHeight="1" spans="1:10">
      <c r="A1098" s="20" t="s">
        <v>5042</v>
      </c>
      <c r="B1098" s="20"/>
      <c r="C1098" s="20"/>
      <c r="D1098" s="20"/>
      <c r="E1098" s="20" t="s">
        <v>5043</v>
      </c>
      <c r="F1098" s="20"/>
      <c r="G1098" s="20"/>
      <c r="H1098" s="21" t="s">
        <v>5813</v>
      </c>
      <c r="I1098" s="21"/>
      <c r="J1098" s="21"/>
    </row>
    <row r="1099" s="1" customFormat="1" ht="17.25" customHeight="1" spans="1:10">
      <c r="A1099" s="22" t="s">
        <v>2</v>
      </c>
      <c r="B1099" s="23" t="s">
        <v>5087</v>
      </c>
      <c r="C1099" s="23" t="s">
        <v>5088</v>
      </c>
      <c r="D1099" s="23" t="s">
        <v>5089</v>
      </c>
      <c r="E1099" s="23"/>
      <c r="F1099" s="23" t="s">
        <v>5090</v>
      </c>
      <c r="G1099" s="23" t="s">
        <v>5091</v>
      </c>
      <c r="H1099" s="23"/>
      <c r="I1099" s="23" t="s">
        <v>4985</v>
      </c>
      <c r="J1099" s="24"/>
    </row>
    <row r="1100" s="1" customFormat="1" ht="28.5" customHeight="1" spans="1:10">
      <c r="A1100" s="25"/>
      <c r="B1100" s="39"/>
      <c r="C1100" s="39"/>
      <c r="D1100" s="39"/>
      <c r="E1100" s="39"/>
      <c r="F1100" s="39"/>
      <c r="G1100" s="39"/>
      <c r="H1100" s="39"/>
      <c r="I1100" s="39" t="s">
        <v>5092</v>
      </c>
      <c r="J1100" s="40" t="s">
        <v>5093</v>
      </c>
    </row>
    <row r="1101" s="1" customFormat="1" ht="18" customHeight="1" spans="1:10">
      <c r="A1101" s="9" t="s">
        <v>5101</v>
      </c>
      <c r="B1101" s="10"/>
      <c r="C1101" s="10"/>
      <c r="D1101" s="10"/>
      <c r="E1101" s="10"/>
      <c r="F1101" s="10"/>
      <c r="G1101" s="10"/>
      <c r="H1101" s="10"/>
      <c r="I1101" s="10"/>
      <c r="J1101" s="47"/>
    </row>
    <row r="1102" s="1" customFormat="1" ht="409.5" customHeight="1" spans="1:10">
      <c r="A1102" s="25"/>
      <c r="B1102" s="26"/>
      <c r="C1102" s="26"/>
      <c r="D1102" s="26" t="s">
        <v>5814</v>
      </c>
      <c r="E1102" s="26"/>
      <c r="F1102" s="39"/>
      <c r="G1102" s="27"/>
      <c r="H1102" s="27"/>
      <c r="I1102" s="13"/>
      <c r="J1102" s="47"/>
    </row>
    <row r="1103" s="1" customFormat="1" ht="18" customHeight="1" spans="1:10">
      <c r="A1103" s="15" t="s">
        <v>5101</v>
      </c>
      <c r="B1103" s="16"/>
      <c r="C1103" s="16"/>
      <c r="D1103" s="16"/>
      <c r="E1103" s="16"/>
      <c r="F1103" s="16"/>
      <c r="G1103" s="16"/>
      <c r="H1103" s="16"/>
      <c r="I1103" s="16"/>
      <c r="J1103" s="48"/>
    </row>
    <row r="1104" s="1" customFormat="1" ht="18" customHeight="1" spans="1:10">
      <c r="A1104" s="49" t="s">
        <v>5102</v>
      </c>
      <c r="B1104" s="49"/>
      <c r="C1104" s="49"/>
      <c r="D1104" s="49"/>
      <c r="E1104" s="49"/>
      <c r="F1104" s="49"/>
      <c r="G1104" s="49"/>
      <c r="H1104" s="49"/>
      <c r="I1104" s="49"/>
      <c r="J1104" s="49"/>
    </row>
    <row r="1105" s="1" customFormat="1" ht="39.75" customHeight="1" spans="1:10">
      <c r="A1105" s="2" t="s">
        <v>5085</v>
      </c>
      <c r="B1105" s="2"/>
      <c r="C1105" s="2"/>
      <c r="D1105" s="2"/>
      <c r="E1105" s="2"/>
      <c r="F1105" s="2"/>
      <c r="G1105" s="2"/>
      <c r="H1105" s="19"/>
      <c r="I1105" s="19"/>
      <c r="J1105" s="19"/>
    </row>
    <row r="1106" s="1" customFormat="1" ht="28.5" customHeight="1" spans="1:10">
      <c r="A1106" s="20" t="s">
        <v>5042</v>
      </c>
      <c r="B1106" s="20"/>
      <c r="C1106" s="20"/>
      <c r="D1106" s="20"/>
      <c r="E1106" s="20" t="s">
        <v>5043</v>
      </c>
      <c r="F1106" s="20"/>
      <c r="G1106" s="20"/>
      <c r="H1106" s="21" t="s">
        <v>5815</v>
      </c>
      <c r="I1106" s="21"/>
      <c r="J1106" s="21"/>
    </row>
    <row r="1107" s="1" customFormat="1" ht="17.25" customHeight="1" spans="1:10">
      <c r="A1107" s="22" t="s">
        <v>2</v>
      </c>
      <c r="B1107" s="23" t="s">
        <v>5087</v>
      </c>
      <c r="C1107" s="23" t="s">
        <v>5088</v>
      </c>
      <c r="D1107" s="23" t="s">
        <v>5089</v>
      </c>
      <c r="E1107" s="23"/>
      <c r="F1107" s="23" t="s">
        <v>5090</v>
      </c>
      <c r="G1107" s="23" t="s">
        <v>5091</v>
      </c>
      <c r="H1107" s="23"/>
      <c r="I1107" s="23" t="s">
        <v>4985</v>
      </c>
      <c r="J1107" s="24"/>
    </row>
    <row r="1108" s="1" customFormat="1" ht="28.5" customHeight="1" spans="1:10">
      <c r="A1108" s="25"/>
      <c r="B1108" s="39"/>
      <c r="C1108" s="39"/>
      <c r="D1108" s="39"/>
      <c r="E1108" s="39"/>
      <c r="F1108" s="39"/>
      <c r="G1108" s="39"/>
      <c r="H1108" s="39"/>
      <c r="I1108" s="39" t="s">
        <v>5092</v>
      </c>
      <c r="J1108" s="40" t="s">
        <v>5093</v>
      </c>
    </row>
    <row r="1109" s="1" customFormat="1" ht="18" customHeight="1" spans="1:10">
      <c r="A1109" s="9" t="s">
        <v>5101</v>
      </c>
      <c r="B1109" s="10"/>
      <c r="C1109" s="10"/>
      <c r="D1109" s="10"/>
      <c r="E1109" s="10"/>
      <c r="F1109" s="10"/>
      <c r="G1109" s="10"/>
      <c r="H1109" s="10"/>
      <c r="I1109" s="10"/>
      <c r="J1109" s="47"/>
    </row>
    <row r="1110" s="1" customFormat="1" ht="409.5" customHeight="1" spans="1:10">
      <c r="A1110" s="25"/>
      <c r="B1110" s="26"/>
      <c r="C1110" s="26"/>
      <c r="D1110" s="26" t="s">
        <v>5816</v>
      </c>
      <c r="E1110" s="26"/>
      <c r="F1110" s="39"/>
      <c r="G1110" s="27"/>
      <c r="H1110" s="27"/>
      <c r="I1110" s="13"/>
      <c r="J1110" s="47"/>
    </row>
    <row r="1111" s="1" customFormat="1" ht="18" customHeight="1" spans="1:10">
      <c r="A1111" s="15" t="s">
        <v>5101</v>
      </c>
      <c r="B1111" s="16"/>
      <c r="C1111" s="16"/>
      <c r="D1111" s="16"/>
      <c r="E1111" s="16"/>
      <c r="F1111" s="16"/>
      <c r="G1111" s="16"/>
      <c r="H1111" s="16"/>
      <c r="I1111" s="16"/>
      <c r="J1111" s="48"/>
    </row>
    <row r="1112" s="1" customFormat="1" ht="18" customHeight="1" spans="1:10">
      <c r="A1112" s="49" t="s">
        <v>5102</v>
      </c>
      <c r="B1112" s="49"/>
      <c r="C1112" s="49"/>
      <c r="D1112" s="49"/>
      <c r="E1112" s="49"/>
      <c r="F1112" s="49"/>
      <c r="G1112" s="49"/>
      <c r="H1112" s="49"/>
      <c r="I1112" s="49"/>
      <c r="J1112" s="49"/>
    </row>
    <row r="1113" s="1" customFormat="1" ht="39.75" customHeight="1" spans="1:10">
      <c r="A1113" s="2" t="s">
        <v>5085</v>
      </c>
      <c r="B1113" s="2"/>
      <c r="C1113" s="2"/>
      <c r="D1113" s="2"/>
      <c r="E1113" s="2"/>
      <c r="F1113" s="2"/>
      <c r="G1113" s="2"/>
      <c r="H1113" s="19"/>
      <c r="I1113" s="19"/>
      <c r="J1113" s="19"/>
    </row>
    <row r="1114" s="1" customFormat="1" ht="28.5" customHeight="1" spans="1:10">
      <c r="A1114" s="20" t="s">
        <v>5042</v>
      </c>
      <c r="B1114" s="20"/>
      <c r="C1114" s="20"/>
      <c r="D1114" s="20"/>
      <c r="E1114" s="20" t="s">
        <v>5043</v>
      </c>
      <c r="F1114" s="20"/>
      <c r="G1114" s="20"/>
      <c r="H1114" s="21" t="s">
        <v>5817</v>
      </c>
      <c r="I1114" s="21"/>
      <c r="J1114" s="21"/>
    </row>
    <row r="1115" s="1" customFormat="1" ht="17.25" customHeight="1" spans="1:10">
      <c r="A1115" s="22" t="s">
        <v>2</v>
      </c>
      <c r="B1115" s="23" t="s">
        <v>5087</v>
      </c>
      <c r="C1115" s="23" t="s">
        <v>5088</v>
      </c>
      <c r="D1115" s="23" t="s">
        <v>5089</v>
      </c>
      <c r="E1115" s="23"/>
      <c r="F1115" s="23" t="s">
        <v>5090</v>
      </c>
      <c r="G1115" s="23" t="s">
        <v>5091</v>
      </c>
      <c r="H1115" s="23"/>
      <c r="I1115" s="23" t="s">
        <v>4985</v>
      </c>
      <c r="J1115" s="24"/>
    </row>
    <row r="1116" s="1" customFormat="1" ht="28.5" customHeight="1" spans="1:10">
      <c r="A1116" s="25"/>
      <c r="B1116" s="39"/>
      <c r="C1116" s="39"/>
      <c r="D1116" s="39"/>
      <c r="E1116" s="39"/>
      <c r="F1116" s="39"/>
      <c r="G1116" s="39"/>
      <c r="H1116" s="39"/>
      <c r="I1116" s="39" t="s">
        <v>5092</v>
      </c>
      <c r="J1116" s="40" t="s">
        <v>5093</v>
      </c>
    </row>
    <row r="1117" s="1" customFormat="1" ht="18" customHeight="1" spans="1:10">
      <c r="A1117" s="9" t="s">
        <v>5101</v>
      </c>
      <c r="B1117" s="10"/>
      <c r="C1117" s="10"/>
      <c r="D1117" s="10"/>
      <c r="E1117" s="10"/>
      <c r="F1117" s="10"/>
      <c r="G1117" s="10"/>
      <c r="H1117" s="10"/>
      <c r="I1117" s="10"/>
      <c r="J1117" s="47"/>
    </row>
    <row r="1118" s="1" customFormat="1" ht="409.5" customHeight="1" spans="1:10">
      <c r="A1118" s="25"/>
      <c r="B1118" s="26"/>
      <c r="C1118" s="26"/>
      <c r="D1118" s="26" t="s">
        <v>5818</v>
      </c>
      <c r="E1118" s="26"/>
      <c r="F1118" s="39"/>
      <c r="G1118" s="27"/>
      <c r="H1118" s="27"/>
      <c r="I1118" s="13"/>
      <c r="J1118" s="47"/>
    </row>
    <row r="1119" s="1" customFormat="1" ht="18" customHeight="1" spans="1:10">
      <c r="A1119" s="15" t="s">
        <v>5101</v>
      </c>
      <c r="B1119" s="16"/>
      <c r="C1119" s="16"/>
      <c r="D1119" s="16"/>
      <c r="E1119" s="16"/>
      <c r="F1119" s="16"/>
      <c r="G1119" s="16"/>
      <c r="H1119" s="16"/>
      <c r="I1119" s="16"/>
      <c r="J1119" s="48"/>
    </row>
    <row r="1120" s="1" customFormat="1" ht="18" customHeight="1" spans="1:10">
      <c r="A1120" s="49" t="s">
        <v>5102</v>
      </c>
      <c r="B1120" s="49"/>
      <c r="C1120" s="49"/>
      <c r="D1120" s="49"/>
      <c r="E1120" s="49"/>
      <c r="F1120" s="49"/>
      <c r="G1120" s="49"/>
      <c r="H1120" s="49"/>
      <c r="I1120" s="49"/>
      <c r="J1120" s="49"/>
    </row>
    <row r="1121" s="1" customFormat="1" ht="39.75" customHeight="1" spans="1:10">
      <c r="A1121" s="2" t="s">
        <v>5085</v>
      </c>
      <c r="B1121" s="2"/>
      <c r="C1121" s="2"/>
      <c r="D1121" s="2"/>
      <c r="E1121" s="2"/>
      <c r="F1121" s="2"/>
      <c r="G1121" s="2"/>
      <c r="H1121" s="19"/>
      <c r="I1121" s="19"/>
      <c r="J1121" s="19"/>
    </row>
    <row r="1122" s="1" customFormat="1" ht="28.5" customHeight="1" spans="1:10">
      <c r="A1122" s="20" t="s">
        <v>5042</v>
      </c>
      <c r="B1122" s="20"/>
      <c r="C1122" s="20"/>
      <c r="D1122" s="20"/>
      <c r="E1122" s="20" t="s">
        <v>5043</v>
      </c>
      <c r="F1122" s="20"/>
      <c r="G1122" s="20"/>
      <c r="H1122" s="21" t="s">
        <v>5819</v>
      </c>
      <c r="I1122" s="21"/>
      <c r="J1122" s="21"/>
    </row>
    <row r="1123" s="1" customFormat="1" ht="17.25" customHeight="1" spans="1:10">
      <c r="A1123" s="22" t="s">
        <v>2</v>
      </c>
      <c r="B1123" s="23" t="s">
        <v>5087</v>
      </c>
      <c r="C1123" s="23" t="s">
        <v>5088</v>
      </c>
      <c r="D1123" s="23" t="s">
        <v>5089</v>
      </c>
      <c r="E1123" s="23"/>
      <c r="F1123" s="23" t="s">
        <v>5090</v>
      </c>
      <c r="G1123" s="23" t="s">
        <v>5091</v>
      </c>
      <c r="H1123" s="23"/>
      <c r="I1123" s="23" t="s">
        <v>4985</v>
      </c>
      <c r="J1123" s="24"/>
    </row>
    <row r="1124" s="1" customFormat="1" ht="28.5" customHeight="1" spans="1:10">
      <c r="A1124" s="25"/>
      <c r="B1124" s="39"/>
      <c r="C1124" s="39"/>
      <c r="D1124" s="39"/>
      <c r="E1124" s="39"/>
      <c r="F1124" s="39"/>
      <c r="G1124" s="39"/>
      <c r="H1124" s="39"/>
      <c r="I1124" s="39" t="s">
        <v>5092</v>
      </c>
      <c r="J1124" s="40" t="s">
        <v>5093</v>
      </c>
    </row>
    <row r="1125" s="1" customFormat="1" ht="18" customHeight="1" spans="1:10">
      <c r="A1125" s="9" t="s">
        <v>5101</v>
      </c>
      <c r="B1125" s="10"/>
      <c r="C1125" s="10"/>
      <c r="D1125" s="10"/>
      <c r="E1125" s="10"/>
      <c r="F1125" s="10"/>
      <c r="G1125" s="10"/>
      <c r="H1125" s="10"/>
      <c r="I1125" s="10"/>
      <c r="J1125" s="47"/>
    </row>
    <row r="1126" s="1" customFormat="1" ht="409.5" customHeight="1" spans="1:10">
      <c r="A1126" s="25"/>
      <c r="B1126" s="26"/>
      <c r="C1126" s="26"/>
      <c r="D1126" s="26" t="s">
        <v>5820</v>
      </c>
      <c r="E1126" s="26"/>
      <c r="F1126" s="39"/>
      <c r="G1126" s="27"/>
      <c r="H1126" s="27"/>
      <c r="I1126" s="13"/>
      <c r="J1126" s="47"/>
    </row>
    <row r="1127" s="1" customFormat="1" ht="18" customHeight="1" spans="1:10">
      <c r="A1127" s="15" t="s">
        <v>5101</v>
      </c>
      <c r="B1127" s="16"/>
      <c r="C1127" s="16"/>
      <c r="D1127" s="16"/>
      <c r="E1127" s="16"/>
      <c r="F1127" s="16"/>
      <c r="G1127" s="16"/>
      <c r="H1127" s="16"/>
      <c r="I1127" s="16"/>
      <c r="J1127" s="48"/>
    </row>
    <row r="1128" s="1" customFormat="1" ht="18" customHeight="1" spans="1:10">
      <c r="A1128" s="49" t="s">
        <v>5102</v>
      </c>
      <c r="B1128" s="49"/>
      <c r="C1128" s="49"/>
      <c r="D1128" s="49"/>
      <c r="E1128" s="49"/>
      <c r="F1128" s="49"/>
      <c r="G1128" s="49"/>
      <c r="H1128" s="49"/>
      <c r="I1128" s="49"/>
      <c r="J1128" s="49"/>
    </row>
    <row r="1129" s="1" customFormat="1" ht="39.75" customHeight="1" spans="1:10">
      <c r="A1129" s="2" t="s">
        <v>5085</v>
      </c>
      <c r="B1129" s="2"/>
      <c r="C1129" s="2"/>
      <c r="D1129" s="2"/>
      <c r="E1129" s="2"/>
      <c r="F1129" s="2"/>
      <c r="G1129" s="2"/>
      <c r="H1129" s="19"/>
      <c r="I1129" s="19"/>
      <c r="J1129" s="19"/>
    </row>
    <row r="1130" s="1" customFormat="1" ht="28.5" customHeight="1" spans="1:10">
      <c r="A1130" s="20" t="s">
        <v>5042</v>
      </c>
      <c r="B1130" s="20"/>
      <c r="C1130" s="20"/>
      <c r="D1130" s="20"/>
      <c r="E1130" s="20" t="s">
        <v>5043</v>
      </c>
      <c r="F1130" s="20"/>
      <c r="G1130" s="20"/>
      <c r="H1130" s="21" t="s">
        <v>5821</v>
      </c>
      <c r="I1130" s="21"/>
      <c r="J1130" s="21"/>
    </row>
    <row r="1131" s="1" customFormat="1" ht="17.25" customHeight="1" spans="1:10">
      <c r="A1131" s="22" t="s">
        <v>2</v>
      </c>
      <c r="B1131" s="23" t="s">
        <v>5087</v>
      </c>
      <c r="C1131" s="23" t="s">
        <v>5088</v>
      </c>
      <c r="D1131" s="23" t="s">
        <v>5089</v>
      </c>
      <c r="E1131" s="23"/>
      <c r="F1131" s="23" t="s">
        <v>5090</v>
      </c>
      <c r="G1131" s="23" t="s">
        <v>5091</v>
      </c>
      <c r="H1131" s="23"/>
      <c r="I1131" s="23" t="s">
        <v>4985</v>
      </c>
      <c r="J1131" s="24"/>
    </row>
    <row r="1132" s="1" customFormat="1" ht="28.5" customHeight="1" spans="1:10">
      <c r="A1132" s="25"/>
      <c r="B1132" s="39"/>
      <c r="C1132" s="39"/>
      <c r="D1132" s="39"/>
      <c r="E1132" s="39"/>
      <c r="F1132" s="39"/>
      <c r="G1132" s="39"/>
      <c r="H1132" s="39"/>
      <c r="I1132" s="39" t="s">
        <v>5092</v>
      </c>
      <c r="J1132" s="40" t="s">
        <v>5093</v>
      </c>
    </row>
    <row r="1133" s="1" customFormat="1" ht="18" customHeight="1" spans="1:10">
      <c r="A1133" s="9" t="s">
        <v>5101</v>
      </c>
      <c r="B1133" s="10"/>
      <c r="C1133" s="10"/>
      <c r="D1133" s="10"/>
      <c r="E1133" s="10"/>
      <c r="F1133" s="10"/>
      <c r="G1133" s="10"/>
      <c r="H1133" s="10"/>
      <c r="I1133" s="10"/>
      <c r="J1133" s="47"/>
    </row>
    <row r="1134" s="1" customFormat="1" ht="409.5" customHeight="1" spans="1:10">
      <c r="A1134" s="25"/>
      <c r="B1134" s="26"/>
      <c r="C1134" s="26"/>
      <c r="D1134" s="26" t="s">
        <v>5822</v>
      </c>
      <c r="E1134" s="26"/>
      <c r="F1134" s="39"/>
      <c r="G1134" s="27"/>
      <c r="H1134" s="27"/>
      <c r="I1134" s="13"/>
      <c r="J1134" s="47"/>
    </row>
    <row r="1135" s="1" customFormat="1" ht="18" customHeight="1" spans="1:10">
      <c r="A1135" s="15" t="s">
        <v>5101</v>
      </c>
      <c r="B1135" s="16"/>
      <c r="C1135" s="16"/>
      <c r="D1135" s="16"/>
      <c r="E1135" s="16"/>
      <c r="F1135" s="16"/>
      <c r="G1135" s="16"/>
      <c r="H1135" s="16"/>
      <c r="I1135" s="16"/>
      <c r="J1135" s="48"/>
    </row>
    <row r="1136" s="1" customFormat="1" ht="18" customHeight="1" spans="1:10">
      <c r="A1136" s="49" t="s">
        <v>5102</v>
      </c>
      <c r="B1136" s="49"/>
      <c r="C1136" s="49"/>
      <c r="D1136" s="49"/>
      <c r="E1136" s="49"/>
      <c r="F1136" s="49"/>
      <c r="G1136" s="49"/>
      <c r="H1136" s="49"/>
      <c r="I1136" s="49"/>
      <c r="J1136" s="49"/>
    </row>
    <row r="1137" s="1" customFormat="1" ht="39.75" customHeight="1" spans="1:10">
      <c r="A1137" s="2" t="s">
        <v>5085</v>
      </c>
      <c r="B1137" s="2"/>
      <c r="C1137" s="2"/>
      <c r="D1137" s="2"/>
      <c r="E1137" s="2"/>
      <c r="F1137" s="2"/>
      <c r="G1137" s="2"/>
      <c r="H1137" s="19"/>
      <c r="I1137" s="19"/>
      <c r="J1137" s="19"/>
    </row>
    <row r="1138" s="1" customFormat="1" ht="28.5" customHeight="1" spans="1:10">
      <c r="A1138" s="20" t="s">
        <v>5042</v>
      </c>
      <c r="B1138" s="20"/>
      <c r="C1138" s="20"/>
      <c r="D1138" s="20"/>
      <c r="E1138" s="20" t="s">
        <v>5043</v>
      </c>
      <c r="F1138" s="20"/>
      <c r="G1138" s="20"/>
      <c r="H1138" s="21" t="s">
        <v>5823</v>
      </c>
      <c r="I1138" s="21"/>
      <c r="J1138" s="21"/>
    </row>
    <row r="1139" s="1" customFormat="1" ht="17.25" customHeight="1" spans="1:10">
      <c r="A1139" s="22" t="s">
        <v>2</v>
      </c>
      <c r="B1139" s="23" t="s">
        <v>5087</v>
      </c>
      <c r="C1139" s="23" t="s">
        <v>5088</v>
      </c>
      <c r="D1139" s="23" t="s">
        <v>5089</v>
      </c>
      <c r="E1139" s="23"/>
      <c r="F1139" s="23" t="s">
        <v>5090</v>
      </c>
      <c r="G1139" s="23" t="s">
        <v>5091</v>
      </c>
      <c r="H1139" s="23"/>
      <c r="I1139" s="23" t="s">
        <v>4985</v>
      </c>
      <c r="J1139" s="24"/>
    </row>
    <row r="1140" s="1" customFormat="1" ht="28.5" customHeight="1" spans="1:10">
      <c r="A1140" s="25"/>
      <c r="B1140" s="39"/>
      <c r="C1140" s="39"/>
      <c r="D1140" s="39"/>
      <c r="E1140" s="39"/>
      <c r="F1140" s="39"/>
      <c r="G1140" s="39"/>
      <c r="H1140" s="39"/>
      <c r="I1140" s="39" t="s">
        <v>5092</v>
      </c>
      <c r="J1140" s="40" t="s">
        <v>5093</v>
      </c>
    </row>
    <row r="1141" s="1" customFormat="1" ht="18" customHeight="1" spans="1:10">
      <c r="A1141" s="9" t="s">
        <v>5101</v>
      </c>
      <c r="B1141" s="10"/>
      <c r="C1141" s="10"/>
      <c r="D1141" s="10"/>
      <c r="E1141" s="10"/>
      <c r="F1141" s="10"/>
      <c r="G1141" s="10"/>
      <c r="H1141" s="10"/>
      <c r="I1141" s="10"/>
      <c r="J1141" s="47"/>
    </row>
    <row r="1142" s="1" customFormat="1" ht="409.5" customHeight="1" spans="1:10">
      <c r="A1142" s="25"/>
      <c r="B1142" s="26"/>
      <c r="C1142" s="26"/>
      <c r="D1142" s="26" t="s">
        <v>5824</v>
      </c>
      <c r="E1142" s="26"/>
      <c r="F1142" s="39"/>
      <c r="G1142" s="27"/>
      <c r="H1142" s="27"/>
      <c r="I1142" s="13"/>
      <c r="J1142" s="47"/>
    </row>
    <row r="1143" s="1" customFormat="1" ht="18" customHeight="1" spans="1:10">
      <c r="A1143" s="15" t="s">
        <v>5101</v>
      </c>
      <c r="B1143" s="16"/>
      <c r="C1143" s="16"/>
      <c r="D1143" s="16"/>
      <c r="E1143" s="16"/>
      <c r="F1143" s="16"/>
      <c r="G1143" s="16"/>
      <c r="H1143" s="16"/>
      <c r="I1143" s="16"/>
      <c r="J1143" s="48"/>
    </row>
    <row r="1144" s="1" customFormat="1" ht="18" customHeight="1" spans="1:10">
      <c r="A1144" s="49" t="s">
        <v>5102</v>
      </c>
      <c r="B1144" s="49"/>
      <c r="C1144" s="49"/>
      <c r="D1144" s="49"/>
      <c r="E1144" s="49"/>
      <c r="F1144" s="49"/>
      <c r="G1144" s="49"/>
      <c r="H1144" s="49"/>
      <c r="I1144" s="49"/>
      <c r="J1144" s="49"/>
    </row>
    <row r="1145" s="1" customFormat="1" ht="39.75" customHeight="1" spans="1:10">
      <c r="A1145" s="2" t="s">
        <v>5085</v>
      </c>
      <c r="B1145" s="2"/>
      <c r="C1145" s="2"/>
      <c r="D1145" s="2"/>
      <c r="E1145" s="2"/>
      <c r="F1145" s="2"/>
      <c r="G1145" s="2"/>
      <c r="H1145" s="19"/>
      <c r="I1145" s="19"/>
      <c r="J1145" s="19"/>
    </row>
    <row r="1146" s="1" customFormat="1" ht="28.5" customHeight="1" spans="1:10">
      <c r="A1146" s="20" t="s">
        <v>5042</v>
      </c>
      <c r="B1146" s="20"/>
      <c r="C1146" s="20"/>
      <c r="D1146" s="20"/>
      <c r="E1146" s="20" t="s">
        <v>5043</v>
      </c>
      <c r="F1146" s="20"/>
      <c r="G1146" s="20"/>
      <c r="H1146" s="21" t="s">
        <v>5825</v>
      </c>
      <c r="I1146" s="21"/>
      <c r="J1146" s="21"/>
    </row>
    <row r="1147" s="1" customFormat="1" ht="17.25" customHeight="1" spans="1:10">
      <c r="A1147" s="22" t="s">
        <v>2</v>
      </c>
      <c r="B1147" s="23" t="s">
        <v>5087</v>
      </c>
      <c r="C1147" s="23" t="s">
        <v>5088</v>
      </c>
      <c r="D1147" s="23" t="s">
        <v>5089</v>
      </c>
      <c r="E1147" s="23"/>
      <c r="F1147" s="23" t="s">
        <v>5090</v>
      </c>
      <c r="G1147" s="23" t="s">
        <v>5091</v>
      </c>
      <c r="H1147" s="23"/>
      <c r="I1147" s="23" t="s">
        <v>4985</v>
      </c>
      <c r="J1147" s="24"/>
    </row>
    <row r="1148" s="1" customFormat="1" ht="28.5" customHeight="1" spans="1:10">
      <c r="A1148" s="25"/>
      <c r="B1148" s="39"/>
      <c r="C1148" s="39"/>
      <c r="D1148" s="39"/>
      <c r="E1148" s="39"/>
      <c r="F1148" s="39"/>
      <c r="G1148" s="39"/>
      <c r="H1148" s="39"/>
      <c r="I1148" s="39" t="s">
        <v>5092</v>
      </c>
      <c r="J1148" s="40" t="s">
        <v>5093</v>
      </c>
    </row>
    <row r="1149" s="1" customFormat="1" ht="95.25" customHeight="1" spans="1:10">
      <c r="A1149" s="25"/>
      <c r="B1149" s="26"/>
      <c r="C1149" s="26"/>
      <c r="D1149" s="26" t="s">
        <v>5826</v>
      </c>
      <c r="E1149" s="26"/>
      <c r="F1149" s="39"/>
      <c r="G1149" s="27"/>
      <c r="H1149" s="27"/>
      <c r="I1149" s="13"/>
      <c r="J1149" s="47"/>
    </row>
    <row r="1150" s="1" customFormat="1" ht="207" customHeight="1" spans="1:10">
      <c r="A1150" s="25">
        <v>205</v>
      </c>
      <c r="B1150" s="26" t="s">
        <v>5827</v>
      </c>
      <c r="C1150" s="26" t="s">
        <v>5828</v>
      </c>
      <c r="D1150" s="26" t="s">
        <v>5829</v>
      </c>
      <c r="E1150" s="26"/>
      <c r="F1150" s="39" t="s">
        <v>138</v>
      </c>
      <c r="G1150" s="27">
        <v>1</v>
      </c>
      <c r="H1150" s="27"/>
      <c r="I1150" s="13"/>
      <c r="J1150" s="47"/>
    </row>
    <row r="1151" s="1" customFormat="1" ht="41.25" customHeight="1" spans="1:10">
      <c r="A1151" s="25">
        <v>206</v>
      </c>
      <c r="B1151" s="26" t="s">
        <v>5830</v>
      </c>
      <c r="C1151" s="26" t="s">
        <v>5831</v>
      </c>
      <c r="D1151" s="26" t="s">
        <v>5832</v>
      </c>
      <c r="E1151" s="26"/>
      <c r="F1151" s="39" t="s">
        <v>138</v>
      </c>
      <c r="G1151" s="27">
        <v>1</v>
      </c>
      <c r="H1151" s="27"/>
      <c r="I1151" s="13"/>
      <c r="J1151" s="47"/>
    </row>
    <row r="1152" s="1" customFormat="1" ht="245.25" customHeight="1" spans="1:10">
      <c r="A1152" s="25">
        <v>207</v>
      </c>
      <c r="B1152" s="26" t="s">
        <v>5833</v>
      </c>
      <c r="C1152" s="26" t="s">
        <v>5834</v>
      </c>
      <c r="D1152" s="26" t="s">
        <v>5835</v>
      </c>
      <c r="E1152" s="26"/>
      <c r="F1152" s="39" t="s">
        <v>138</v>
      </c>
      <c r="G1152" s="27">
        <v>1</v>
      </c>
      <c r="H1152" s="27"/>
      <c r="I1152" s="13"/>
      <c r="J1152" s="47"/>
    </row>
    <row r="1153" s="1" customFormat="1" ht="18" customHeight="1" spans="1:10">
      <c r="A1153" s="15" t="s">
        <v>5101</v>
      </c>
      <c r="B1153" s="16"/>
      <c r="C1153" s="16"/>
      <c r="D1153" s="16"/>
      <c r="E1153" s="16"/>
      <c r="F1153" s="16"/>
      <c r="G1153" s="16"/>
      <c r="H1153" s="16"/>
      <c r="I1153" s="16"/>
      <c r="J1153" s="48"/>
    </row>
    <row r="1154" s="1" customFormat="1" ht="18" customHeight="1" spans="1:10">
      <c r="A1154" s="49" t="s">
        <v>5102</v>
      </c>
      <c r="B1154" s="49"/>
      <c r="C1154" s="49"/>
      <c r="D1154" s="49"/>
      <c r="E1154" s="49"/>
      <c r="F1154" s="49"/>
      <c r="G1154" s="49"/>
      <c r="H1154" s="49"/>
      <c r="I1154" s="49"/>
      <c r="J1154" s="49"/>
    </row>
    <row r="1155" s="1" customFormat="1" ht="39.75" customHeight="1" spans="1:10">
      <c r="A1155" s="2" t="s">
        <v>5085</v>
      </c>
      <c r="B1155" s="2"/>
      <c r="C1155" s="2"/>
      <c r="D1155" s="2"/>
      <c r="E1155" s="2"/>
      <c r="F1155" s="2"/>
      <c r="G1155" s="2"/>
      <c r="H1155" s="19"/>
      <c r="I1155" s="19"/>
      <c r="J1155" s="19"/>
    </row>
    <row r="1156" s="1" customFormat="1" ht="28.5" customHeight="1" spans="1:10">
      <c r="A1156" s="20" t="s">
        <v>5042</v>
      </c>
      <c r="B1156" s="20"/>
      <c r="C1156" s="20"/>
      <c r="D1156" s="20"/>
      <c r="E1156" s="20" t="s">
        <v>5043</v>
      </c>
      <c r="F1156" s="20"/>
      <c r="G1156" s="20"/>
      <c r="H1156" s="21" t="s">
        <v>5836</v>
      </c>
      <c r="I1156" s="21"/>
      <c r="J1156" s="21"/>
    </row>
    <row r="1157" s="1" customFormat="1" ht="17.25" customHeight="1" spans="1:10">
      <c r="A1157" s="22" t="s">
        <v>2</v>
      </c>
      <c r="B1157" s="23" t="s">
        <v>5087</v>
      </c>
      <c r="C1157" s="23" t="s">
        <v>5088</v>
      </c>
      <c r="D1157" s="23" t="s">
        <v>5089</v>
      </c>
      <c r="E1157" s="23"/>
      <c r="F1157" s="23" t="s">
        <v>5090</v>
      </c>
      <c r="G1157" s="23" t="s">
        <v>5091</v>
      </c>
      <c r="H1157" s="23"/>
      <c r="I1157" s="23" t="s">
        <v>4985</v>
      </c>
      <c r="J1157" s="24"/>
    </row>
    <row r="1158" s="1" customFormat="1" ht="28.5" customHeight="1" spans="1:10">
      <c r="A1158" s="25"/>
      <c r="B1158" s="39"/>
      <c r="C1158" s="39"/>
      <c r="D1158" s="39"/>
      <c r="E1158" s="39"/>
      <c r="F1158" s="39"/>
      <c r="G1158" s="39"/>
      <c r="H1158" s="39"/>
      <c r="I1158" s="39" t="s">
        <v>5092</v>
      </c>
      <c r="J1158" s="40" t="s">
        <v>5093</v>
      </c>
    </row>
    <row r="1159" s="1" customFormat="1" ht="168.75" customHeight="1" spans="1:10">
      <c r="A1159" s="25">
        <v>208</v>
      </c>
      <c r="B1159" s="26" t="s">
        <v>5837</v>
      </c>
      <c r="C1159" s="26" t="s">
        <v>5838</v>
      </c>
      <c r="D1159" s="26" t="s">
        <v>5839</v>
      </c>
      <c r="E1159" s="26"/>
      <c r="F1159" s="39" t="s">
        <v>138</v>
      </c>
      <c r="G1159" s="27">
        <v>2</v>
      </c>
      <c r="H1159" s="27"/>
      <c r="I1159" s="13"/>
      <c r="J1159" s="47"/>
    </row>
    <row r="1160" s="1" customFormat="1" ht="181.5" customHeight="1" spans="1:10">
      <c r="A1160" s="25">
        <v>209</v>
      </c>
      <c r="B1160" s="26" t="s">
        <v>5840</v>
      </c>
      <c r="C1160" s="26" t="s">
        <v>5841</v>
      </c>
      <c r="D1160" s="26" t="s">
        <v>5842</v>
      </c>
      <c r="E1160" s="26"/>
      <c r="F1160" s="39" t="s">
        <v>138</v>
      </c>
      <c r="G1160" s="27">
        <v>1</v>
      </c>
      <c r="H1160" s="27"/>
      <c r="I1160" s="13"/>
      <c r="J1160" s="47"/>
    </row>
    <row r="1161" s="1" customFormat="1" ht="117.75" customHeight="1" spans="1:10">
      <c r="A1161" s="25">
        <v>210</v>
      </c>
      <c r="B1161" s="26" t="s">
        <v>5843</v>
      </c>
      <c r="C1161" s="26" t="s">
        <v>5844</v>
      </c>
      <c r="D1161" s="26" t="s">
        <v>5845</v>
      </c>
      <c r="E1161" s="26"/>
      <c r="F1161" s="39" t="s">
        <v>138</v>
      </c>
      <c r="G1161" s="27">
        <v>1</v>
      </c>
      <c r="H1161" s="27"/>
      <c r="I1161" s="13"/>
      <c r="J1161" s="47"/>
    </row>
    <row r="1162" s="1" customFormat="1" ht="18" customHeight="1" spans="1:10">
      <c r="A1162" s="15" t="s">
        <v>5101</v>
      </c>
      <c r="B1162" s="16"/>
      <c r="C1162" s="16"/>
      <c r="D1162" s="16"/>
      <c r="E1162" s="16"/>
      <c r="F1162" s="16"/>
      <c r="G1162" s="16"/>
      <c r="H1162" s="16"/>
      <c r="I1162" s="16"/>
      <c r="J1162" s="48"/>
    </row>
    <row r="1163" s="1" customFormat="1" ht="18" customHeight="1" spans="1:10">
      <c r="A1163" s="49" t="s">
        <v>5102</v>
      </c>
      <c r="B1163" s="49"/>
      <c r="C1163" s="49"/>
      <c r="D1163" s="49"/>
      <c r="E1163" s="49"/>
      <c r="F1163" s="49"/>
      <c r="G1163" s="49"/>
      <c r="H1163" s="49"/>
      <c r="I1163" s="49"/>
      <c r="J1163" s="49"/>
    </row>
    <row r="1164" s="1" customFormat="1" ht="39.75" customHeight="1" spans="1:10">
      <c r="A1164" s="2" t="s">
        <v>5085</v>
      </c>
      <c r="B1164" s="2"/>
      <c r="C1164" s="2"/>
      <c r="D1164" s="2"/>
      <c r="E1164" s="2"/>
      <c r="F1164" s="2"/>
      <c r="G1164" s="2"/>
      <c r="H1164" s="19"/>
      <c r="I1164" s="19"/>
      <c r="J1164" s="19"/>
    </row>
    <row r="1165" s="1" customFormat="1" ht="28.5" customHeight="1" spans="1:10">
      <c r="A1165" s="20" t="s">
        <v>5042</v>
      </c>
      <c r="B1165" s="20"/>
      <c r="C1165" s="20"/>
      <c r="D1165" s="20"/>
      <c r="E1165" s="20" t="s">
        <v>5043</v>
      </c>
      <c r="F1165" s="20"/>
      <c r="G1165" s="20"/>
      <c r="H1165" s="21" t="s">
        <v>5846</v>
      </c>
      <c r="I1165" s="21"/>
      <c r="J1165" s="21"/>
    </row>
    <row r="1166" s="1" customFormat="1" ht="17.25" customHeight="1" spans="1:10">
      <c r="A1166" s="22" t="s">
        <v>2</v>
      </c>
      <c r="B1166" s="23" t="s">
        <v>5087</v>
      </c>
      <c r="C1166" s="23" t="s">
        <v>5088</v>
      </c>
      <c r="D1166" s="23" t="s">
        <v>5089</v>
      </c>
      <c r="E1166" s="23"/>
      <c r="F1166" s="23" t="s">
        <v>5090</v>
      </c>
      <c r="G1166" s="23" t="s">
        <v>5091</v>
      </c>
      <c r="H1166" s="23"/>
      <c r="I1166" s="23" t="s">
        <v>4985</v>
      </c>
      <c r="J1166" s="24"/>
    </row>
    <row r="1167" s="1" customFormat="1" ht="28.5" customHeight="1" spans="1:10">
      <c r="A1167" s="25"/>
      <c r="B1167" s="39"/>
      <c r="C1167" s="39"/>
      <c r="D1167" s="39"/>
      <c r="E1167" s="39"/>
      <c r="F1167" s="39"/>
      <c r="G1167" s="39"/>
      <c r="H1167" s="39"/>
      <c r="I1167" s="39" t="s">
        <v>5092</v>
      </c>
      <c r="J1167" s="40" t="s">
        <v>5093</v>
      </c>
    </row>
    <row r="1168" s="1" customFormat="1" ht="270.75" customHeight="1" spans="1:10">
      <c r="A1168" s="25">
        <v>211</v>
      </c>
      <c r="B1168" s="26" t="s">
        <v>5847</v>
      </c>
      <c r="C1168" s="26" t="s">
        <v>5848</v>
      </c>
      <c r="D1168" s="26" t="s">
        <v>5849</v>
      </c>
      <c r="E1168" s="26"/>
      <c r="F1168" s="39" t="s">
        <v>138</v>
      </c>
      <c r="G1168" s="27">
        <v>1</v>
      </c>
      <c r="H1168" s="27"/>
      <c r="I1168" s="13"/>
      <c r="J1168" s="47"/>
    </row>
    <row r="1169" s="1" customFormat="1" ht="18" customHeight="1" spans="1:10">
      <c r="A1169" s="15" t="s">
        <v>5101</v>
      </c>
      <c r="B1169" s="16"/>
      <c r="C1169" s="16"/>
      <c r="D1169" s="16"/>
      <c r="E1169" s="16"/>
      <c r="F1169" s="16"/>
      <c r="G1169" s="16"/>
      <c r="H1169" s="16"/>
      <c r="I1169" s="16"/>
      <c r="J1169" s="48"/>
    </row>
    <row r="1170" s="1" customFormat="1" ht="18" customHeight="1" spans="1:10">
      <c r="A1170" s="49" t="s">
        <v>5102</v>
      </c>
      <c r="B1170" s="49"/>
      <c r="C1170" s="49"/>
      <c r="D1170" s="49"/>
      <c r="E1170" s="49"/>
      <c r="F1170" s="49"/>
      <c r="G1170" s="49"/>
      <c r="H1170" s="49"/>
      <c r="I1170" s="49"/>
      <c r="J1170" s="49"/>
    </row>
    <row r="1171" s="1" customFormat="1" ht="39.75" customHeight="1" spans="1:10">
      <c r="A1171" s="2" t="s">
        <v>5085</v>
      </c>
      <c r="B1171" s="2"/>
      <c r="C1171" s="2"/>
      <c r="D1171" s="2"/>
      <c r="E1171" s="2"/>
      <c r="F1171" s="2"/>
      <c r="G1171" s="2"/>
      <c r="H1171" s="19"/>
      <c r="I1171" s="19"/>
      <c r="J1171" s="19"/>
    </row>
    <row r="1172" s="1" customFormat="1" ht="28.5" customHeight="1" spans="1:10">
      <c r="A1172" s="20" t="s">
        <v>5042</v>
      </c>
      <c r="B1172" s="20"/>
      <c r="C1172" s="20"/>
      <c r="D1172" s="20"/>
      <c r="E1172" s="20" t="s">
        <v>5043</v>
      </c>
      <c r="F1172" s="20"/>
      <c r="G1172" s="20"/>
      <c r="H1172" s="21" t="s">
        <v>5850</v>
      </c>
      <c r="I1172" s="21"/>
      <c r="J1172" s="21"/>
    </row>
    <row r="1173" s="1" customFormat="1" ht="17.25" customHeight="1" spans="1:10">
      <c r="A1173" s="22" t="s">
        <v>2</v>
      </c>
      <c r="B1173" s="23" t="s">
        <v>5087</v>
      </c>
      <c r="C1173" s="23" t="s">
        <v>5088</v>
      </c>
      <c r="D1173" s="23" t="s">
        <v>5089</v>
      </c>
      <c r="E1173" s="23"/>
      <c r="F1173" s="23" t="s">
        <v>5090</v>
      </c>
      <c r="G1173" s="23" t="s">
        <v>5091</v>
      </c>
      <c r="H1173" s="23"/>
      <c r="I1173" s="23" t="s">
        <v>4985</v>
      </c>
      <c r="J1173" s="24"/>
    </row>
    <row r="1174" s="1" customFormat="1" ht="28.5" customHeight="1" spans="1:10">
      <c r="A1174" s="25"/>
      <c r="B1174" s="39"/>
      <c r="C1174" s="39"/>
      <c r="D1174" s="39"/>
      <c r="E1174" s="39"/>
      <c r="F1174" s="39"/>
      <c r="G1174" s="39"/>
      <c r="H1174" s="39"/>
      <c r="I1174" s="39" t="s">
        <v>5092</v>
      </c>
      <c r="J1174" s="40" t="s">
        <v>5093</v>
      </c>
    </row>
    <row r="1175" s="1" customFormat="1" ht="347.25" customHeight="1" spans="1:10">
      <c r="A1175" s="25">
        <v>212</v>
      </c>
      <c r="B1175" s="26" t="s">
        <v>5851</v>
      </c>
      <c r="C1175" s="26" t="s">
        <v>5852</v>
      </c>
      <c r="D1175" s="26" t="s">
        <v>5853</v>
      </c>
      <c r="E1175" s="26"/>
      <c r="F1175" s="39" t="s">
        <v>973</v>
      </c>
      <c r="G1175" s="27">
        <v>2</v>
      </c>
      <c r="H1175" s="27"/>
      <c r="I1175" s="13"/>
      <c r="J1175" s="47"/>
    </row>
    <row r="1176" s="1" customFormat="1" ht="18" customHeight="1" spans="1:10">
      <c r="A1176" s="15" t="s">
        <v>5101</v>
      </c>
      <c r="B1176" s="16"/>
      <c r="C1176" s="16"/>
      <c r="D1176" s="16"/>
      <c r="E1176" s="16"/>
      <c r="F1176" s="16"/>
      <c r="G1176" s="16"/>
      <c r="H1176" s="16"/>
      <c r="I1176" s="16"/>
      <c r="J1176" s="48"/>
    </row>
    <row r="1177" s="1" customFormat="1" ht="18" customHeight="1" spans="1:10">
      <c r="A1177" s="49" t="s">
        <v>5102</v>
      </c>
      <c r="B1177" s="49"/>
      <c r="C1177" s="49"/>
      <c r="D1177" s="49"/>
      <c r="E1177" s="49"/>
      <c r="F1177" s="49"/>
      <c r="G1177" s="49"/>
      <c r="H1177" s="49"/>
      <c r="I1177" s="49"/>
      <c r="J1177" s="49"/>
    </row>
    <row r="1178" s="1" customFormat="1" ht="39.75" customHeight="1" spans="1:10">
      <c r="A1178" s="2" t="s">
        <v>5085</v>
      </c>
      <c r="B1178" s="2"/>
      <c r="C1178" s="2"/>
      <c r="D1178" s="2"/>
      <c r="E1178" s="2"/>
      <c r="F1178" s="2"/>
      <c r="G1178" s="2"/>
      <c r="H1178" s="19"/>
      <c r="I1178" s="19"/>
      <c r="J1178" s="19"/>
    </row>
    <row r="1179" s="1" customFormat="1" ht="28.5" customHeight="1" spans="1:10">
      <c r="A1179" s="20" t="s">
        <v>5042</v>
      </c>
      <c r="B1179" s="20"/>
      <c r="C1179" s="20"/>
      <c r="D1179" s="20"/>
      <c r="E1179" s="20" t="s">
        <v>5043</v>
      </c>
      <c r="F1179" s="20"/>
      <c r="G1179" s="20"/>
      <c r="H1179" s="21" t="s">
        <v>5854</v>
      </c>
      <c r="I1179" s="21"/>
      <c r="J1179" s="21"/>
    </row>
    <row r="1180" s="1" customFormat="1" ht="17.25" customHeight="1" spans="1:10">
      <c r="A1180" s="22" t="s">
        <v>2</v>
      </c>
      <c r="B1180" s="23" t="s">
        <v>5087</v>
      </c>
      <c r="C1180" s="23" t="s">
        <v>5088</v>
      </c>
      <c r="D1180" s="23" t="s">
        <v>5089</v>
      </c>
      <c r="E1180" s="23"/>
      <c r="F1180" s="23" t="s">
        <v>5090</v>
      </c>
      <c r="G1180" s="23" t="s">
        <v>5091</v>
      </c>
      <c r="H1180" s="23"/>
      <c r="I1180" s="23" t="s">
        <v>4985</v>
      </c>
      <c r="J1180" s="24"/>
    </row>
    <row r="1181" s="1" customFormat="1" ht="28.5" customHeight="1" spans="1:10">
      <c r="A1181" s="25"/>
      <c r="B1181" s="39"/>
      <c r="C1181" s="39"/>
      <c r="D1181" s="39"/>
      <c r="E1181" s="39"/>
      <c r="F1181" s="39"/>
      <c r="G1181" s="39"/>
      <c r="H1181" s="39"/>
      <c r="I1181" s="39" t="s">
        <v>5092</v>
      </c>
      <c r="J1181" s="40" t="s">
        <v>5093</v>
      </c>
    </row>
    <row r="1182" s="1" customFormat="1" ht="409.5" customHeight="1" spans="1:10">
      <c r="A1182" s="25">
        <v>213</v>
      </c>
      <c r="B1182" s="26" t="s">
        <v>5855</v>
      </c>
      <c r="C1182" s="26" t="s">
        <v>5856</v>
      </c>
      <c r="D1182" s="26" t="s">
        <v>5857</v>
      </c>
      <c r="E1182" s="26"/>
      <c r="F1182" s="39" t="s">
        <v>75</v>
      </c>
      <c r="G1182" s="27">
        <v>1</v>
      </c>
      <c r="H1182" s="27"/>
      <c r="I1182" s="13"/>
      <c r="J1182" s="47"/>
    </row>
    <row r="1183" s="1" customFormat="1" ht="18" customHeight="1" spans="1:10">
      <c r="A1183" s="15" t="s">
        <v>5101</v>
      </c>
      <c r="B1183" s="16"/>
      <c r="C1183" s="16"/>
      <c r="D1183" s="16"/>
      <c r="E1183" s="16"/>
      <c r="F1183" s="16"/>
      <c r="G1183" s="16"/>
      <c r="H1183" s="16"/>
      <c r="I1183" s="16"/>
      <c r="J1183" s="48"/>
    </row>
    <row r="1184" s="1" customFormat="1" ht="18" customHeight="1" spans="1:10">
      <c r="A1184" s="49" t="s">
        <v>5102</v>
      </c>
      <c r="B1184" s="49"/>
      <c r="C1184" s="49"/>
      <c r="D1184" s="49"/>
      <c r="E1184" s="49"/>
      <c r="F1184" s="49"/>
      <c r="G1184" s="49"/>
      <c r="H1184" s="49"/>
      <c r="I1184" s="49"/>
      <c r="J1184" s="49"/>
    </row>
    <row r="1185" s="1" customFormat="1" ht="39.75" customHeight="1" spans="1:10">
      <c r="A1185" s="2" t="s">
        <v>5085</v>
      </c>
      <c r="B1185" s="2"/>
      <c r="C1185" s="2"/>
      <c r="D1185" s="2"/>
      <c r="E1185" s="2"/>
      <c r="F1185" s="2"/>
      <c r="G1185" s="2"/>
      <c r="H1185" s="19"/>
      <c r="I1185" s="19"/>
      <c r="J1185" s="19"/>
    </row>
    <row r="1186" s="1" customFormat="1" ht="28.5" customHeight="1" spans="1:10">
      <c r="A1186" s="20" t="s">
        <v>5042</v>
      </c>
      <c r="B1186" s="20"/>
      <c r="C1186" s="20"/>
      <c r="D1186" s="20"/>
      <c r="E1186" s="20" t="s">
        <v>5043</v>
      </c>
      <c r="F1186" s="20"/>
      <c r="G1186" s="20"/>
      <c r="H1186" s="21" t="s">
        <v>5858</v>
      </c>
      <c r="I1186" s="21"/>
      <c r="J1186" s="21"/>
    </row>
    <row r="1187" s="1" customFormat="1" ht="17.25" customHeight="1" spans="1:10">
      <c r="A1187" s="22" t="s">
        <v>2</v>
      </c>
      <c r="B1187" s="23" t="s">
        <v>5087</v>
      </c>
      <c r="C1187" s="23" t="s">
        <v>5088</v>
      </c>
      <c r="D1187" s="23" t="s">
        <v>5089</v>
      </c>
      <c r="E1187" s="23"/>
      <c r="F1187" s="23" t="s">
        <v>5090</v>
      </c>
      <c r="G1187" s="23" t="s">
        <v>5091</v>
      </c>
      <c r="H1187" s="23"/>
      <c r="I1187" s="23" t="s">
        <v>4985</v>
      </c>
      <c r="J1187" s="24"/>
    </row>
    <row r="1188" s="1" customFormat="1" ht="28.5" customHeight="1" spans="1:10">
      <c r="A1188" s="25"/>
      <c r="B1188" s="39"/>
      <c r="C1188" s="39"/>
      <c r="D1188" s="39"/>
      <c r="E1188" s="39"/>
      <c r="F1188" s="39"/>
      <c r="G1188" s="39"/>
      <c r="H1188" s="39"/>
      <c r="I1188" s="39" t="s">
        <v>5092</v>
      </c>
      <c r="J1188" s="40" t="s">
        <v>5093</v>
      </c>
    </row>
    <row r="1189" s="1" customFormat="1" ht="95.25" customHeight="1" spans="1:10">
      <c r="A1189" s="25"/>
      <c r="B1189" s="26"/>
      <c r="C1189" s="26"/>
      <c r="D1189" s="26" t="s">
        <v>5859</v>
      </c>
      <c r="E1189" s="26"/>
      <c r="F1189" s="39"/>
      <c r="G1189" s="27"/>
      <c r="H1189" s="27"/>
      <c r="I1189" s="13"/>
      <c r="J1189" s="47"/>
    </row>
    <row r="1190" s="1" customFormat="1" ht="309" customHeight="1" spans="1:10">
      <c r="A1190" s="25">
        <v>214</v>
      </c>
      <c r="B1190" s="26" t="s">
        <v>5860</v>
      </c>
      <c r="C1190" s="26" t="s">
        <v>5396</v>
      </c>
      <c r="D1190" s="26" t="s">
        <v>5861</v>
      </c>
      <c r="E1190" s="26"/>
      <c r="F1190" s="39" t="s">
        <v>81</v>
      </c>
      <c r="G1190" s="27">
        <v>2</v>
      </c>
      <c r="H1190" s="27"/>
      <c r="I1190" s="13"/>
      <c r="J1190" s="47"/>
    </row>
    <row r="1191" s="1" customFormat="1" ht="130.5" customHeight="1" spans="1:10">
      <c r="A1191" s="25">
        <v>215</v>
      </c>
      <c r="B1191" s="26" t="s">
        <v>5862</v>
      </c>
      <c r="C1191" s="26" t="s">
        <v>5863</v>
      </c>
      <c r="D1191" s="26" t="s">
        <v>5864</v>
      </c>
      <c r="E1191" s="26"/>
      <c r="F1191" s="39" t="s">
        <v>138</v>
      </c>
      <c r="G1191" s="27">
        <v>2</v>
      </c>
      <c r="H1191" s="27"/>
      <c r="I1191" s="13"/>
      <c r="J1191" s="47"/>
    </row>
    <row r="1192" s="1" customFormat="1" ht="28.5" customHeight="1" spans="1:10">
      <c r="A1192" s="25">
        <v>216</v>
      </c>
      <c r="B1192" s="26" t="s">
        <v>5865</v>
      </c>
      <c r="C1192" s="26" t="s">
        <v>5866</v>
      </c>
      <c r="D1192" s="26" t="s">
        <v>5867</v>
      </c>
      <c r="E1192" s="26"/>
      <c r="F1192" s="39" t="s">
        <v>529</v>
      </c>
      <c r="G1192" s="27">
        <v>1</v>
      </c>
      <c r="H1192" s="27"/>
      <c r="I1192" s="13"/>
      <c r="J1192" s="47"/>
    </row>
    <row r="1193" s="1" customFormat="1" ht="18" customHeight="1" spans="1:10">
      <c r="A1193" s="15" t="s">
        <v>5101</v>
      </c>
      <c r="B1193" s="16"/>
      <c r="C1193" s="16"/>
      <c r="D1193" s="16"/>
      <c r="E1193" s="16"/>
      <c r="F1193" s="16"/>
      <c r="G1193" s="16"/>
      <c r="H1193" s="16"/>
      <c r="I1193" s="16"/>
      <c r="J1193" s="48"/>
    </row>
    <row r="1194" s="1" customFormat="1" ht="18" customHeight="1" spans="1:10">
      <c r="A1194" s="49" t="s">
        <v>5102</v>
      </c>
      <c r="B1194" s="49"/>
      <c r="C1194" s="49"/>
      <c r="D1194" s="49"/>
      <c r="E1194" s="49"/>
      <c r="F1194" s="49"/>
      <c r="G1194" s="49"/>
      <c r="H1194" s="49"/>
      <c r="I1194" s="49"/>
      <c r="J1194" s="49"/>
    </row>
    <row r="1195" s="1" customFormat="1" ht="39.75" customHeight="1" spans="1:10">
      <c r="A1195" s="2" t="s">
        <v>5085</v>
      </c>
      <c r="B1195" s="2"/>
      <c r="C1195" s="2"/>
      <c r="D1195" s="2"/>
      <c r="E1195" s="2"/>
      <c r="F1195" s="2"/>
      <c r="G1195" s="2"/>
      <c r="H1195" s="19"/>
      <c r="I1195" s="19"/>
      <c r="J1195" s="19"/>
    </row>
    <row r="1196" s="1" customFormat="1" ht="28.5" customHeight="1" spans="1:10">
      <c r="A1196" s="20" t="s">
        <v>5042</v>
      </c>
      <c r="B1196" s="20"/>
      <c r="C1196" s="20"/>
      <c r="D1196" s="20"/>
      <c r="E1196" s="20" t="s">
        <v>5043</v>
      </c>
      <c r="F1196" s="20"/>
      <c r="G1196" s="20"/>
      <c r="H1196" s="21" t="s">
        <v>5868</v>
      </c>
      <c r="I1196" s="21"/>
      <c r="J1196" s="21"/>
    </row>
    <row r="1197" s="1" customFormat="1" ht="17.25" customHeight="1" spans="1:10">
      <c r="A1197" s="22" t="s">
        <v>2</v>
      </c>
      <c r="B1197" s="23" t="s">
        <v>5087</v>
      </c>
      <c r="C1197" s="23" t="s">
        <v>5088</v>
      </c>
      <c r="D1197" s="23" t="s">
        <v>5089</v>
      </c>
      <c r="E1197" s="23"/>
      <c r="F1197" s="23" t="s">
        <v>5090</v>
      </c>
      <c r="G1197" s="23" t="s">
        <v>5091</v>
      </c>
      <c r="H1197" s="23"/>
      <c r="I1197" s="23" t="s">
        <v>4985</v>
      </c>
      <c r="J1197" s="24"/>
    </row>
    <row r="1198" s="1" customFormat="1" ht="28.5" customHeight="1" spans="1:10">
      <c r="A1198" s="25"/>
      <c r="B1198" s="39"/>
      <c r="C1198" s="39"/>
      <c r="D1198" s="39"/>
      <c r="E1198" s="39"/>
      <c r="F1198" s="39"/>
      <c r="G1198" s="39"/>
      <c r="H1198" s="39"/>
      <c r="I1198" s="39" t="s">
        <v>5092</v>
      </c>
      <c r="J1198" s="40" t="s">
        <v>5093</v>
      </c>
    </row>
    <row r="1199" s="1" customFormat="1" ht="105" customHeight="1" spans="1:10">
      <c r="A1199" s="25">
        <v>217</v>
      </c>
      <c r="B1199" s="26" t="s">
        <v>5869</v>
      </c>
      <c r="C1199" s="26" t="s">
        <v>5244</v>
      </c>
      <c r="D1199" s="26" t="s">
        <v>5245</v>
      </c>
      <c r="E1199" s="26"/>
      <c r="F1199" s="39" t="s">
        <v>138</v>
      </c>
      <c r="G1199" s="27">
        <v>1</v>
      </c>
      <c r="H1199" s="27"/>
      <c r="I1199" s="13"/>
      <c r="J1199" s="47"/>
    </row>
    <row r="1200" s="1" customFormat="1" ht="28.5" customHeight="1" spans="1:10">
      <c r="A1200" s="25">
        <v>218</v>
      </c>
      <c r="B1200" s="26" t="s">
        <v>5870</v>
      </c>
      <c r="C1200" s="26" t="s">
        <v>5464</v>
      </c>
      <c r="D1200" s="26" t="s">
        <v>5465</v>
      </c>
      <c r="E1200" s="26"/>
      <c r="F1200" s="39" t="s">
        <v>5125</v>
      </c>
      <c r="G1200" s="27">
        <v>95</v>
      </c>
      <c r="H1200" s="27"/>
      <c r="I1200" s="13"/>
      <c r="J1200" s="47"/>
    </row>
    <row r="1201" s="1" customFormat="1" ht="15.75" customHeight="1" spans="1:10">
      <c r="A1201" s="25">
        <v>219</v>
      </c>
      <c r="B1201" s="26" t="s">
        <v>5871</v>
      </c>
      <c r="C1201" s="26" t="s">
        <v>5140</v>
      </c>
      <c r="D1201" s="26" t="s">
        <v>5140</v>
      </c>
      <c r="E1201" s="26"/>
      <c r="F1201" s="39" t="s">
        <v>5125</v>
      </c>
      <c r="G1201" s="27">
        <v>480</v>
      </c>
      <c r="H1201" s="27"/>
      <c r="I1201" s="13"/>
      <c r="J1201" s="47"/>
    </row>
    <row r="1202" s="1" customFormat="1" ht="15.75" customHeight="1" spans="1:10">
      <c r="A1202" s="25">
        <v>220</v>
      </c>
      <c r="B1202" s="26" t="s">
        <v>5872</v>
      </c>
      <c r="C1202" s="26" t="s">
        <v>5460</v>
      </c>
      <c r="D1202" s="26" t="s">
        <v>5461</v>
      </c>
      <c r="E1202" s="26"/>
      <c r="F1202" s="39" t="s">
        <v>5125</v>
      </c>
      <c r="G1202" s="27">
        <v>480</v>
      </c>
      <c r="H1202" s="27"/>
      <c r="I1202" s="13"/>
      <c r="J1202" s="47"/>
    </row>
    <row r="1203" s="1" customFormat="1" ht="28.5" customHeight="1" spans="1:10">
      <c r="A1203" s="25">
        <v>221</v>
      </c>
      <c r="B1203" s="26" t="s">
        <v>5873</v>
      </c>
      <c r="C1203" s="26" t="s">
        <v>5874</v>
      </c>
      <c r="D1203" s="26" t="s">
        <v>5874</v>
      </c>
      <c r="E1203" s="26"/>
      <c r="F1203" s="39" t="s">
        <v>5125</v>
      </c>
      <c r="G1203" s="27">
        <v>120</v>
      </c>
      <c r="H1203" s="27"/>
      <c r="I1203" s="13"/>
      <c r="J1203" s="47"/>
    </row>
    <row r="1204" s="1" customFormat="1" ht="28.5" customHeight="1" spans="1:10">
      <c r="A1204" s="25">
        <v>222</v>
      </c>
      <c r="B1204" s="26" t="s">
        <v>5875</v>
      </c>
      <c r="C1204" s="26" t="s">
        <v>5286</v>
      </c>
      <c r="D1204" s="26" t="s">
        <v>5287</v>
      </c>
      <c r="E1204" s="26"/>
      <c r="F1204" s="39" t="s">
        <v>5125</v>
      </c>
      <c r="G1204" s="27">
        <v>60</v>
      </c>
      <c r="H1204" s="27"/>
      <c r="I1204" s="13"/>
      <c r="J1204" s="47"/>
    </row>
    <row r="1205" s="1" customFormat="1" ht="219.75" customHeight="1" spans="1:10">
      <c r="A1205" s="25">
        <v>223</v>
      </c>
      <c r="B1205" s="26" t="s">
        <v>5876</v>
      </c>
      <c r="C1205" s="26" t="s">
        <v>5877</v>
      </c>
      <c r="D1205" s="26" t="s">
        <v>5878</v>
      </c>
      <c r="E1205" s="26"/>
      <c r="F1205" s="39" t="s">
        <v>5125</v>
      </c>
      <c r="G1205" s="27">
        <v>75</v>
      </c>
      <c r="H1205" s="27"/>
      <c r="I1205" s="13"/>
      <c r="J1205" s="47"/>
    </row>
    <row r="1206" s="1" customFormat="1" ht="15.75" customHeight="1" spans="1:10">
      <c r="A1206" s="25">
        <v>224</v>
      </c>
      <c r="B1206" s="26" t="s">
        <v>5879</v>
      </c>
      <c r="C1206" s="26" t="s">
        <v>5164</v>
      </c>
      <c r="D1206" s="26" t="s">
        <v>5164</v>
      </c>
      <c r="E1206" s="26"/>
      <c r="F1206" s="39" t="s">
        <v>5125</v>
      </c>
      <c r="G1206" s="27">
        <v>360</v>
      </c>
      <c r="H1206" s="27"/>
      <c r="I1206" s="13"/>
      <c r="J1206" s="47"/>
    </row>
    <row r="1207" s="1" customFormat="1" ht="28.5" customHeight="1" spans="1:10">
      <c r="A1207" s="25"/>
      <c r="B1207" s="26"/>
      <c r="C1207" s="26" t="s">
        <v>5880</v>
      </c>
      <c r="D1207" s="26"/>
      <c r="E1207" s="26"/>
      <c r="F1207" s="26"/>
      <c r="G1207" s="27"/>
      <c r="H1207" s="27"/>
      <c r="I1207" s="27"/>
      <c r="J1207" s="54"/>
    </row>
    <row r="1208" s="1" customFormat="1" ht="18" customHeight="1" spans="1:10">
      <c r="A1208" s="15" t="s">
        <v>5101</v>
      </c>
      <c r="B1208" s="16"/>
      <c r="C1208" s="16"/>
      <c r="D1208" s="16"/>
      <c r="E1208" s="16"/>
      <c r="F1208" s="16"/>
      <c r="G1208" s="16"/>
      <c r="H1208" s="16"/>
      <c r="I1208" s="16"/>
      <c r="J1208" s="48"/>
    </row>
    <row r="1209" s="1" customFormat="1" ht="18" customHeight="1" spans="1:10">
      <c r="A1209" s="49" t="s">
        <v>5102</v>
      </c>
      <c r="B1209" s="49"/>
      <c r="C1209" s="49"/>
      <c r="D1209" s="49"/>
      <c r="E1209" s="49"/>
      <c r="F1209" s="49"/>
      <c r="G1209" s="49"/>
      <c r="H1209" s="49"/>
      <c r="I1209" s="49"/>
      <c r="J1209" s="49"/>
    </row>
    <row r="1210" s="1" customFormat="1" ht="39.75" customHeight="1" spans="1:10">
      <c r="A1210" s="2" t="s">
        <v>5085</v>
      </c>
      <c r="B1210" s="2"/>
      <c r="C1210" s="2"/>
      <c r="D1210" s="2"/>
      <c r="E1210" s="2"/>
      <c r="F1210" s="2"/>
      <c r="G1210" s="2"/>
      <c r="H1210" s="19"/>
      <c r="I1210" s="19"/>
      <c r="J1210" s="19"/>
    </row>
    <row r="1211" s="1" customFormat="1" ht="28.5" customHeight="1" spans="1:10">
      <c r="A1211" s="20" t="s">
        <v>5042</v>
      </c>
      <c r="B1211" s="20"/>
      <c r="C1211" s="20"/>
      <c r="D1211" s="20"/>
      <c r="E1211" s="20" t="s">
        <v>5043</v>
      </c>
      <c r="F1211" s="20"/>
      <c r="G1211" s="20"/>
      <c r="H1211" s="21" t="s">
        <v>5881</v>
      </c>
      <c r="I1211" s="21"/>
      <c r="J1211" s="21"/>
    </row>
    <row r="1212" s="1" customFormat="1" ht="17.25" customHeight="1" spans="1:10">
      <c r="A1212" s="22" t="s">
        <v>2</v>
      </c>
      <c r="B1212" s="23" t="s">
        <v>5087</v>
      </c>
      <c r="C1212" s="23" t="s">
        <v>5088</v>
      </c>
      <c r="D1212" s="23" t="s">
        <v>5089</v>
      </c>
      <c r="E1212" s="23"/>
      <c r="F1212" s="23" t="s">
        <v>5090</v>
      </c>
      <c r="G1212" s="23" t="s">
        <v>5091</v>
      </c>
      <c r="H1212" s="23"/>
      <c r="I1212" s="23" t="s">
        <v>4985</v>
      </c>
      <c r="J1212" s="24"/>
    </row>
    <row r="1213" s="1" customFormat="1" ht="28.5" customHeight="1" spans="1:10">
      <c r="A1213" s="25"/>
      <c r="B1213" s="39"/>
      <c r="C1213" s="39"/>
      <c r="D1213" s="39"/>
      <c r="E1213" s="39"/>
      <c r="F1213" s="39"/>
      <c r="G1213" s="39"/>
      <c r="H1213" s="39"/>
      <c r="I1213" s="39" t="s">
        <v>5092</v>
      </c>
      <c r="J1213" s="40" t="s">
        <v>5093</v>
      </c>
    </row>
    <row r="1214" s="1" customFormat="1" ht="296.25" customHeight="1" spans="1:10">
      <c r="A1214" s="25">
        <v>225</v>
      </c>
      <c r="B1214" s="26" t="s">
        <v>5882</v>
      </c>
      <c r="C1214" s="26" t="s">
        <v>5883</v>
      </c>
      <c r="D1214" s="26" t="s">
        <v>5884</v>
      </c>
      <c r="E1214" s="26"/>
      <c r="F1214" s="39" t="s">
        <v>138</v>
      </c>
      <c r="G1214" s="27">
        <v>1</v>
      </c>
      <c r="H1214" s="27"/>
      <c r="I1214" s="13"/>
      <c r="J1214" s="47"/>
    </row>
    <row r="1215" s="1" customFormat="1" ht="283.5" customHeight="1" spans="1:10">
      <c r="A1215" s="25">
        <v>226</v>
      </c>
      <c r="B1215" s="26" t="s">
        <v>5885</v>
      </c>
      <c r="C1215" s="26" t="s">
        <v>5886</v>
      </c>
      <c r="D1215" s="26" t="s">
        <v>5887</v>
      </c>
      <c r="E1215" s="26"/>
      <c r="F1215" s="39" t="s">
        <v>75</v>
      </c>
      <c r="G1215" s="27">
        <v>1</v>
      </c>
      <c r="H1215" s="27"/>
      <c r="I1215" s="13"/>
      <c r="J1215" s="47"/>
    </row>
    <row r="1216" s="1" customFormat="1" ht="18" customHeight="1" spans="1:10">
      <c r="A1216" s="15" t="s">
        <v>5101</v>
      </c>
      <c r="B1216" s="16"/>
      <c r="C1216" s="16"/>
      <c r="D1216" s="16"/>
      <c r="E1216" s="16"/>
      <c r="F1216" s="16"/>
      <c r="G1216" s="16"/>
      <c r="H1216" s="16"/>
      <c r="I1216" s="16"/>
      <c r="J1216" s="48"/>
    </row>
    <row r="1217" s="1" customFormat="1" ht="18" customHeight="1" spans="1:10">
      <c r="A1217" s="49" t="s">
        <v>5102</v>
      </c>
      <c r="B1217" s="49"/>
      <c r="C1217" s="49"/>
      <c r="D1217" s="49"/>
      <c r="E1217" s="49"/>
      <c r="F1217" s="49"/>
      <c r="G1217" s="49"/>
      <c r="H1217" s="49"/>
      <c r="I1217" s="49"/>
      <c r="J1217" s="49"/>
    </row>
    <row r="1218" s="1" customFormat="1" ht="39.75" customHeight="1" spans="1:10">
      <c r="A1218" s="2" t="s">
        <v>5085</v>
      </c>
      <c r="B1218" s="2"/>
      <c r="C1218" s="2"/>
      <c r="D1218" s="2"/>
      <c r="E1218" s="2"/>
      <c r="F1218" s="2"/>
      <c r="G1218" s="2"/>
      <c r="H1218" s="19"/>
      <c r="I1218" s="19"/>
      <c r="J1218" s="19"/>
    </row>
    <row r="1219" s="1" customFormat="1" ht="28.5" customHeight="1" spans="1:10">
      <c r="A1219" s="20" t="s">
        <v>5042</v>
      </c>
      <c r="B1219" s="20"/>
      <c r="C1219" s="20"/>
      <c r="D1219" s="20"/>
      <c r="E1219" s="20" t="s">
        <v>5043</v>
      </c>
      <c r="F1219" s="20"/>
      <c r="G1219" s="20"/>
      <c r="H1219" s="21" t="s">
        <v>5888</v>
      </c>
      <c r="I1219" s="21"/>
      <c r="J1219" s="21"/>
    </row>
    <row r="1220" s="1" customFormat="1" ht="17.25" customHeight="1" spans="1:10">
      <c r="A1220" s="22" t="s">
        <v>2</v>
      </c>
      <c r="B1220" s="23" t="s">
        <v>5087</v>
      </c>
      <c r="C1220" s="23" t="s">
        <v>5088</v>
      </c>
      <c r="D1220" s="23" t="s">
        <v>5089</v>
      </c>
      <c r="E1220" s="23"/>
      <c r="F1220" s="23" t="s">
        <v>5090</v>
      </c>
      <c r="G1220" s="23" t="s">
        <v>5091</v>
      </c>
      <c r="H1220" s="23"/>
      <c r="I1220" s="23" t="s">
        <v>4985</v>
      </c>
      <c r="J1220" s="24"/>
    </row>
    <row r="1221" s="1" customFormat="1" ht="28.5" customHeight="1" spans="1:10">
      <c r="A1221" s="25"/>
      <c r="B1221" s="39"/>
      <c r="C1221" s="39"/>
      <c r="D1221" s="39"/>
      <c r="E1221" s="39"/>
      <c r="F1221" s="39"/>
      <c r="G1221" s="39"/>
      <c r="H1221" s="39"/>
      <c r="I1221" s="39" t="s">
        <v>5092</v>
      </c>
      <c r="J1221" s="40" t="s">
        <v>5093</v>
      </c>
    </row>
    <row r="1222" s="1" customFormat="1" ht="409.5" customHeight="1" spans="1:10">
      <c r="A1222" s="25">
        <v>227</v>
      </c>
      <c r="B1222" s="26" t="s">
        <v>5889</v>
      </c>
      <c r="C1222" s="26" t="s">
        <v>5890</v>
      </c>
      <c r="D1222" s="26" t="s">
        <v>5891</v>
      </c>
      <c r="E1222" s="26"/>
      <c r="F1222" s="39" t="s">
        <v>75</v>
      </c>
      <c r="G1222" s="27">
        <v>1</v>
      </c>
      <c r="H1222" s="27"/>
      <c r="I1222" s="13"/>
      <c r="J1222" s="47"/>
    </row>
    <row r="1223" s="1" customFormat="1" ht="18" customHeight="1" spans="1:10">
      <c r="A1223" s="15" t="s">
        <v>5101</v>
      </c>
      <c r="B1223" s="16"/>
      <c r="C1223" s="16"/>
      <c r="D1223" s="16"/>
      <c r="E1223" s="16"/>
      <c r="F1223" s="16"/>
      <c r="G1223" s="16"/>
      <c r="H1223" s="16"/>
      <c r="I1223" s="16"/>
      <c r="J1223" s="48"/>
    </row>
    <row r="1224" s="1" customFormat="1" ht="18" customHeight="1" spans="1:10">
      <c r="A1224" s="49" t="s">
        <v>5102</v>
      </c>
      <c r="B1224" s="49"/>
      <c r="C1224" s="49"/>
      <c r="D1224" s="49"/>
      <c r="E1224" s="49"/>
      <c r="F1224" s="49"/>
      <c r="G1224" s="49"/>
      <c r="H1224" s="49"/>
      <c r="I1224" s="49"/>
      <c r="J1224" s="49"/>
    </row>
    <row r="1225" s="1" customFormat="1" ht="39.75" customHeight="1" spans="1:10">
      <c r="A1225" s="2" t="s">
        <v>5085</v>
      </c>
      <c r="B1225" s="2"/>
      <c r="C1225" s="2"/>
      <c r="D1225" s="2"/>
      <c r="E1225" s="2"/>
      <c r="F1225" s="2"/>
      <c r="G1225" s="2"/>
      <c r="H1225" s="19"/>
      <c r="I1225" s="19"/>
      <c r="J1225" s="19"/>
    </row>
    <row r="1226" s="1" customFormat="1" ht="28.5" customHeight="1" spans="1:10">
      <c r="A1226" s="20" t="s">
        <v>5042</v>
      </c>
      <c r="B1226" s="20"/>
      <c r="C1226" s="20"/>
      <c r="D1226" s="20"/>
      <c r="E1226" s="20" t="s">
        <v>5043</v>
      </c>
      <c r="F1226" s="20"/>
      <c r="G1226" s="20"/>
      <c r="H1226" s="21" t="s">
        <v>5892</v>
      </c>
      <c r="I1226" s="21"/>
      <c r="J1226" s="21"/>
    </row>
    <row r="1227" s="1" customFormat="1" ht="17.25" customHeight="1" spans="1:10">
      <c r="A1227" s="22" t="s">
        <v>2</v>
      </c>
      <c r="B1227" s="23" t="s">
        <v>5087</v>
      </c>
      <c r="C1227" s="23" t="s">
        <v>5088</v>
      </c>
      <c r="D1227" s="23" t="s">
        <v>5089</v>
      </c>
      <c r="E1227" s="23"/>
      <c r="F1227" s="23" t="s">
        <v>5090</v>
      </c>
      <c r="G1227" s="23" t="s">
        <v>5091</v>
      </c>
      <c r="H1227" s="23"/>
      <c r="I1227" s="23" t="s">
        <v>4985</v>
      </c>
      <c r="J1227" s="24"/>
    </row>
    <row r="1228" s="1" customFormat="1" ht="28.5" customHeight="1" spans="1:10">
      <c r="A1228" s="25"/>
      <c r="B1228" s="39"/>
      <c r="C1228" s="39"/>
      <c r="D1228" s="39"/>
      <c r="E1228" s="39"/>
      <c r="F1228" s="39"/>
      <c r="G1228" s="39"/>
      <c r="H1228" s="39"/>
      <c r="I1228" s="39" t="s">
        <v>5092</v>
      </c>
      <c r="J1228" s="40" t="s">
        <v>5093</v>
      </c>
    </row>
    <row r="1229" s="1" customFormat="1" ht="18" customHeight="1" spans="1:10">
      <c r="A1229" s="9" t="s">
        <v>5101</v>
      </c>
      <c r="B1229" s="10"/>
      <c r="C1229" s="10"/>
      <c r="D1229" s="10"/>
      <c r="E1229" s="10"/>
      <c r="F1229" s="10"/>
      <c r="G1229" s="10"/>
      <c r="H1229" s="10"/>
      <c r="I1229" s="10"/>
      <c r="J1229" s="47"/>
    </row>
    <row r="1230" s="1" customFormat="1" ht="409.5" customHeight="1" spans="1:10">
      <c r="A1230" s="25"/>
      <c r="B1230" s="26"/>
      <c r="C1230" s="26"/>
      <c r="D1230" s="26" t="s">
        <v>5893</v>
      </c>
      <c r="E1230" s="26"/>
      <c r="F1230" s="39"/>
      <c r="G1230" s="27"/>
      <c r="H1230" s="27"/>
      <c r="I1230" s="13"/>
      <c r="J1230" s="47"/>
    </row>
    <row r="1231" s="1" customFormat="1" ht="18" customHeight="1" spans="1:10">
      <c r="A1231" s="15" t="s">
        <v>5101</v>
      </c>
      <c r="B1231" s="16"/>
      <c r="C1231" s="16"/>
      <c r="D1231" s="16"/>
      <c r="E1231" s="16"/>
      <c r="F1231" s="16"/>
      <c r="G1231" s="16"/>
      <c r="H1231" s="16"/>
      <c r="I1231" s="16"/>
      <c r="J1231" s="48"/>
    </row>
    <row r="1232" s="1" customFormat="1" ht="18" customHeight="1" spans="1:10">
      <c r="A1232" s="49" t="s">
        <v>5102</v>
      </c>
      <c r="B1232" s="49"/>
      <c r="C1232" s="49"/>
      <c r="D1232" s="49"/>
      <c r="E1232" s="49"/>
      <c r="F1232" s="49"/>
      <c r="G1232" s="49"/>
      <c r="H1232" s="49"/>
      <c r="I1232" s="49"/>
      <c r="J1232" s="49"/>
    </row>
    <row r="1233" s="1" customFormat="1" ht="39.75" customHeight="1" spans="1:10">
      <c r="A1233" s="2" t="s">
        <v>5085</v>
      </c>
      <c r="B1233" s="2"/>
      <c r="C1233" s="2"/>
      <c r="D1233" s="2"/>
      <c r="E1233" s="2"/>
      <c r="F1233" s="2"/>
      <c r="G1233" s="2"/>
      <c r="H1233" s="19"/>
      <c r="I1233" s="19"/>
      <c r="J1233" s="19"/>
    </row>
    <row r="1234" s="1" customFormat="1" ht="28.5" customHeight="1" spans="1:10">
      <c r="A1234" s="20" t="s">
        <v>5042</v>
      </c>
      <c r="B1234" s="20"/>
      <c r="C1234" s="20"/>
      <c r="D1234" s="20"/>
      <c r="E1234" s="20" t="s">
        <v>5043</v>
      </c>
      <c r="F1234" s="20"/>
      <c r="G1234" s="20"/>
      <c r="H1234" s="21" t="s">
        <v>5894</v>
      </c>
      <c r="I1234" s="21"/>
      <c r="J1234" s="21"/>
    </row>
    <row r="1235" s="1" customFormat="1" ht="17.25" customHeight="1" spans="1:10">
      <c r="A1235" s="22" t="s">
        <v>2</v>
      </c>
      <c r="B1235" s="23" t="s">
        <v>5087</v>
      </c>
      <c r="C1235" s="23" t="s">
        <v>5088</v>
      </c>
      <c r="D1235" s="23" t="s">
        <v>5089</v>
      </c>
      <c r="E1235" s="23"/>
      <c r="F1235" s="23" t="s">
        <v>5090</v>
      </c>
      <c r="G1235" s="23" t="s">
        <v>5091</v>
      </c>
      <c r="H1235" s="23"/>
      <c r="I1235" s="23" t="s">
        <v>4985</v>
      </c>
      <c r="J1235" s="24"/>
    </row>
    <row r="1236" s="1" customFormat="1" ht="28.5" customHeight="1" spans="1:10">
      <c r="A1236" s="25"/>
      <c r="B1236" s="39"/>
      <c r="C1236" s="39"/>
      <c r="D1236" s="39"/>
      <c r="E1236" s="39"/>
      <c r="F1236" s="39"/>
      <c r="G1236" s="39"/>
      <c r="H1236" s="39"/>
      <c r="I1236" s="39" t="s">
        <v>5092</v>
      </c>
      <c r="J1236" s="40" t="s">
        <v>5093</v>
      </c>
    </row>
    <row r="1237" s="1" customFormat="1" ht="18" customHeight="1" spans="1:10">
      <c r="A1237" s="9" t="s">
        <v>5101</v>
      </c>
      <c r="B1237" s="10"/>
      <c r="C1237" s="10"/>
      <c r="D1237" s="10"/>
      <c r="E1237" s="10"/>
      <c r="F1237" s="10"/>
      <c r="G1237" s="10"/>
      <c r="H1237" s="10"/>
      <c r="I1237" s="10"/>
      <c r="J1237" s="47"/>
    </row>
    <row r="1238" s="1" customFormat="1" ht="409.5" customHeight="1" spans="1:10">
      <c r="A1238" s="25"/>
      <c r="B1238" s="26"/>
      <c r="C1238" s="26"/>
      <c r="D1238" s="26" t="s">
        <v>5895</v>
      </c>
      <c r="E1238" s="26"/>
      <c r="F1238" s="39"/>
      <c r="G1238" s="27"/>
      <c r="H1238" s="27"/>
      <c r="I1238" s="13"/>
      <c r="J1238" s="47"/>
    </row>
    <row r="1239" s="1" customFormat="1" ht="18" customHeight="1" spans="1:10">
      <c r="A1239" s="15" t="s">
        <v>5101</v>
      </c>
      <c r="B1239" s="16"/>
      <c r="C1239" s="16"/>
      <c r="D1239" s="16"/>
      <c r="E1239" s="16"/>
      <c r="F1239" s="16"/>
      <c r="G1239" s="16"/>
      <c r="H1239" s="16"/>
      <c r="I1239" s="16"/>
      <c r="J1239" s="48"/>
    </row>
    <row r="1240" s="1" customFormat="1" ht="18" customHeight="1" spans="1:10">
      <c r="A1240" s="49" t="s">
        <v>5102</v>
      </c>
      <c r="B1240" s="49"/>
      <c r="C1240" s="49"/>
      <c r="D1240" s="49"/>
      <c r="E1240" s="49"/>
      <c r="F1240" s="49"/>
      <c r="G1240" s="49"/>
      <c r="H1240" s="49"/>
      <c r="I1240" s="49"/>
      <c r="J1240" s="49"/>
    </row>
    <row r="1241" s="1" customFormat="1" ht="39.75" customHeight="1" spans="1:10">
      <c r="A1241" s="2" t="s">
        <v>5085</v>
      </c>
      <c r="B1241" s="2"/>
      <c r="C1241" s="2"/>
      <c r="D1241" s="2"/>
      <c r="E1241" s="2"/>
      <c r="F1241" s="2"/>
      <c r="G1241" s="2"/>
      <c r="H1241" s="19"/>
      <c r="I1241" s="19"/>
      <c r="J1241" s="19"/>
    </row>
    <row r="1242" s="1" customFormat="1" ht="28.5" customHeight="1" spans="1:10">
      <c r="A1242" s="20" t="s">
        <v>5042</v>
      </c>
      <c r="B1242" s="20"/>
      <c r="C1242" s="20"/>
      <c r="D1242" s="20"/>
      <c r="E1242" s="20" t="s">
        <v>5043</v>
      </c>
      <c r="F1242" s="20"/>
      <c r="G1242" s="20"/>
      <c r="H1242" s="21" t="s">
        <v>5896</v>
      </c>
      <c r="I1242" s="21"/>
      <c r="J1242" s="21"/>
    </row>
    <row r="1243" s="1" customFormat="1" ht="17.25" customHeight="1" spans="1:10">
      <c r="A1243" s="22" t="s">
        <v>2</v>
      </c>
      <c r="B1243" s="23" t="s">
        <v>5087</v>
      </c>
      <c r="C1243" s="23" t="s">
        <v>5088</v>
      </c>
      <c r="D1243" s="23" t="s">
        <v>5089</v>
      </c>
      <c r="E1243" s="23"/>
      <c r="F1243" s="23" t="s">
        <v>5090</v>
      </c>
      <c r="G1243" s="23" t="s">
        <v>5091</v>
      </c>
      <c r="H1243" s="23"/>
      <c r="I1243" s="23" t="s">
        <v>4985</v>
      </c>
      <c r="J1243" s="24"/>
    </row>
    <row r="1244" s="1" customFormat="1" ht="28.5" customHeight="1" spans="1:10">
      <c r="A1244" s="25"/>
      <c r="B1244" s="39"/>
      <c r="C1244" s="39"/>
      <c r="D1244" s="39"/>
      <c r="E1244" s="39"/>
      <c r="F1244" s="39"/>
      <c r="G1244" s="39"/>
      <c r="H1244" s="39"/>
      <c r="I1244" s="39" t="s">
        <v>5092</v>
      </c>
      <c r="J1244" s="40" t="s">
        <v>5093</v>
      </c>
    </row>
    <row r="1245" s="1" customFormat="1" ht="18" customHeight="1" spans="1:10">
      <c r="A1245" s="9" t="s">
        <v>5101</v>
      </c>
      <c r="B1245" s="10"/>
      <c r="C1245" s="10"/>
      <c r="D1245" s="10"/>
      <c r="E1245" s="10"/>
      <c r="F1245" s="10"/>
      <c r="G1245" s="10"/>
      <c r="H1245" s="10"/>
      <c r="I1245" s="10"/>
      <c r="J1245" s="47"/>
    </row>
    <row r="1246" s="1" customFormat="1" ht="409.5" customHeight="1" spans="1:10">
      <c r="A1246" s="25"/>
      <c r="B1246" s="26"/>
      <c r="C1246" s="26"/>
      <c r="D1246" s="26" t="s">
        <v>5897</v>
      </c>
      <c r="E1246" s="26"/>
      <c r="F1246" s="39"/>
      <c r="G1246" s="27"/>
      <c r="H1246" s="27"/>
      <c r="I1246" s="13"/>
      <c r="J1246" s="47"/>
    </row>
    <row r="1247" s="1" customFormat="1" ht="18" customHeight="1" spans="1:10">
      <c r="A1247" s="15" t="s">
        <v>5101</v>
      </c>
      <c r="B1247" s="16"/>
      <c r="C1247" s="16"/>
      <c r="D1247" s="16"/>
      <c r="E1247" s="16"/>
      <c r="F1247" s="16"/>
      <c r="G1247" s="16"/>
      <c r="H1247" s="16"/>
      <c r="I1247" s="16"/>
      <c r="J1247" s="48"/>
    </row>
    <row r="1248" s="1" customFormat="1" ht="18" customHeight="1" spans="1:10">
      <c r="A1248" s="49" t="s">
        <v>5102</v>
      </c>
      <c r="B1248" s="49"/>
      <c r="C1248" s="49"/>
      <c r="D1248" s="49"/>
      <c r="E1248" s="49"/>
      <c r="F1248" s="49"/>
      <c r="G1248" s="49"/>
      <c r="H1248" s="49"/>
      <c r="I1248" s="49"/>
      <c r="J1248" s="49"/>
    </row>
    <row r="1249" s="1" customFormat="1" ht="39.75" customHeight="1" spans="1:10">
      <c r="A1249" s="2" t="s">
        <v>5085</v>
      </c>
      <c r="B1249" s="2"/>
      <c r="C1249" s="2"/>
      <c r="D1249" s="2"/>
      <c r="E1249" s="2"/>
      <c r="F1249" s="2"/>
      <c r="G1249" s="2"/>
      <c r="H1249" s="19"/>
      <c r="I1249" s="19"/>
      <c r="J1249" s="19"/>
    </row>
    <row r="1250" s="1" customFormat="1" ht="28.5" customHeight="1" spans="1:10">
      <c r="A1250" s="20" t="s">
        <v>5042</v>
      </c>
      <c r="B1250" s="20"/>
      <c r="C1250" s="20"/>
      <c r="D1250" s="20"/>
      <c r="E1250" s="20" t="s">
        <v>5043</v>
      </c>
      <c r="F1250" s="20"/>
      <c r="G1250" s="20"/>
      <c r="H1250" s="21" t="s">
        <v>5898</v>
      </c>
      <c r="I1250" s="21"/>
      <c r="J1250" s="21"/>
    </row>
    <row r="1251" s="1" customFormat="1" ht="17.25" customHeight="1" spans="1:10">
      <c r="A1251" s="22" t="s">
        <v>2</v>
      </c>
      <c r="B1251" s="23" t="s">
        <v>5087</v>
      </c>
      <c r="C1251" s="23" t="s">
        <v>5088</v>
      </c>
      <c r="D1251" s="23" t="s">
        <v>5089</v>
      </c>
      <c r="E1251" s="23"/>
      <c r="F1251" s="23" t="s">
        <v>5090</v>
      </c>
      <c r="G1251" s="23" t="s">
        <v>5091</v>
      </c>
      <c r="H1251" s="23"/>
      <c r="I1251" s="23" t="s">
        <v>4985</v>
      </c>
      <c r="J1251" s="24"/>
    </row>
    <row r="1252" s="1" customFormat="1" ht="28.5" customHeight="1" spans="1:10">
      <c r="A1252" s="25"/>
      <c r="B1252" s="39"/>
      <c r="C1252" s="39"/>
      <c r="D1252" s="39"/>
      <c r="E1252" s="39"/>
      <c r="F1252" s="39"/>
      <c r="G1252" s="39"/>
      <c r="H1252" s="39"/>
      <c r="I1252" s="39" t="s">
        <v>5092</v>
      </c>
      <c r="J1252" s="40" t="s">
        <v>5093</v>
      </c>
    </row>
    <row r="1253" s="1" customFormat="1" ht="409.5" customHeight="1" spans="1:10">
      <c r="A1253" s="25"/>
      <c r="B1253" s="26"/>
      <c r="C1253" s="26"/>
      <c r="D1253" s="26" t="s">
        <v>5899</v>
      </c>
      <c r="E1253" s="26"/>
      <c r="F1253" s="39"/>
      <c r="G1253" s="27"/>
      <c r="H1253" s="27"/>
      <c r="I1253" s="13"/>
      <c r="J1253" s="47"/>
    </row>
    <row r="1254" s="1" customFormat="1" ht="18" customHeight="1" spans="1:10">
      <c r="A1254" s="15" t="s">
        <v>5101</v>
      </c>
      <c r="B1254" s="16"/>
      <c r="C1254" s="16"/>
      <c r="D1254" s="16"/>
      <c r="E1254" s="16"/>
      <c r="F1254" s="16"/>
      <c r="G1254" s="16"/>
      <c r="H1254" s="16"/>
      <c r="I1254" s="16"/>
      <c r="J1254" s="48"/>
    </row>
    <row r="1255" s="1" customFormat="1" ht="18" customHeight="1" spans="1:10">
      <c r="A1255" s="49" t="s">
        <v>5102</v>
      </c>
      <c r="B1255" s="49"/>
      <c r="C1255" s="49"/>
      <c r="D1255" s="49"/>
      <c r="E1255" s="49"/>
      <c r="F1255" s="49"/>
      <c r="G1255" s="49"/>
      <c r="H1255" s="49"/>
      <c r="I1255" s="49"/>
      <c r="J1255" s="49"/>
    </row>
    <row r="1256" s="1" customFormat="1" ht="39.75" customHeight="1" spans="1:10">
      <c r="A1256" s="2" t="s">
        <v>5085</v>
      </c>
      <c r="B1256" s="2"/>
      <c r="C1256" s="2"/>
      <c r="D1256" s="2"/>
      <c r="E1256" s="2"/>
      <c r="F1256" s="2"/>
      <c r="G1256" s="2"/>
      <c r="H1256" s="19"/>
      <c r="I1256" s="19"/>
      <c r="J1256" s="19"/>
    </row>
    <row r="1257" s="1" customFormat="1" ht="28.5" customHeight="1" spans="1:10">
      <c r="A1257" s="20" t="s">
        <v>5042</v>
      </c>
      <c r="B1257" s="20"/>
      <c r="C1257" s="20"/>
      <c r="D1257" s="20"/>
      <c r="E1257" s="20" t="s">
        <v>5043</v>
      </c>
      <c r="F1257" s="20"/>
      <c r="G1257" s="20"/>
      <c r="H1257" s="21" t="s">
        <v>5900</v>
      </c>
      <c r="I1257" s="21"/>
      <c r="J1257" s="21"/>
    </row>
    <row r="1258" s="1" customFormat="1" ht="17.25" customHeight="1" spans="1:10">
      <c r="A1258" s="22" t="s">
        <v>2</v>
      </c>
      <c r="B1258" s="23" t="s">
        <v>5087</v>
      </c>
      <c r="C1258" s="23" t="s">
        <v>5088</v>
      </c>
      <c r="D1258" s="23" t="s">
        <v>5089</v>
      </c>
      <c r="E1258" s="23"/>
      <c r="F1258" s="23" t="s">
        <v>5090</v>
      </c>
      <c r="G1258" s="23" t="s">
        <v>5091</v>
      </c>
      <c r="H1258" s="23"/>
      <c r="I1258" s="23" t="s">
        <v>4985</v>
      </c>
      <c r="J1258" s="24"/>
    </row>
    <row r="1259" s="1" customFormat="1" ht="28.5" customHeight="1" spans="1:10">
      <c r="A1259" s="25"/>
      <c r="B1259" s="39"/>
      <c r="C1259" s="39"/>
      <c r="D1259" s="39"/>
      <c r="E1259" s="39"/>
      <c r="F1259" s="39"/>
      <c r="G1259" s="39"/>
      <c r="H1259" s="39"/>
      <c r="I1259" s="39" t="s">
        <v>5092</v>
      </c>
      <c r="J1259" s="40" t="s">
        <v>5093</v>
      </c>
    </row>
    <row r="1260" s="1" customFormat="1" ht="409.5" customHeight="1" spans="1:10">
      <c r="A1260" s="25">
        <v>228</v>
      </c>
      <c r="B1260" s="26" t="s">
        <v>5901</v>
      </c>
      <c r="C1260" s="26" t="s">
        <v>5902</v>
      </c>
      <c r="D1260" s="26" t="s">
        <v>5903</v>
      </c>
      <c r="E1260" s="26"/>
      <c r="F1260" s="39" t="s">
        <v>75</v>
      </c>
      <c r="G1260" s="27">
        <v>1</v>
      </c>
      <c r="H1260" s="27"/>
      <c r="I1260" s="13"/>
      <c r="J1260" s="47"/>
    </row>
    <row r="1261" s="1" customFormat="1" ht="18" customHeight="1" spans="1:10">
      <c r="A1261" s="15" t="s">
        <v>5101</v>
      </c>
      <c r="B1261" s="16"/>
      <c r="C1261" s="16"/>
      <c r="D1261" s="16"/>
      <c r="E1261" s="16"/>
      <c r="F1261" s="16"/>
      <c r="G1261" s="16"/>
      <c r="H1261" s="16"/>
      <c r="I1261" s="16"/>
      <c r="J1261" s="48"/>
    </row>
    <row r="1262" s="1" customFormat="1" ht="18" customHeight="1" spans="1:10">
      <c r="A1262" s="49" t="s">
        <v>5102</v>
      </c>
      <c r="B1262" s="49"/>
      <c r="C1262" s="49"/>
      <c r="D1262" s="49"/>
      <c r="E1262" s="49"/>
      <c r="F1262" s="49"/>
      <c r="G1262" s="49"/>
      <c r="H1262" s="49"/>
      <c r="I1262" s="49"/>
      <c r="J1262" s="49"/>
    </row>
    <row r="1263" s="1" customFormat="1" ht="39.75" customHeight="1" spans="1:10">
      <c r="A1263" s="2" t="s">
        <v>5085</v>
      </c>
      <c r="B1263" s="2"/>
      <c r="C1263" s="2"/>
      <c r="D1263" s="2"/>
      <c r="E1263" s="2"/>
      <c r="F1263" s="2"/>
      <c r="G1263" s="2"/>
      <c r="H1263" s="19"/>
      <c r="I1263" s="19"/>
      <c r="J1263" s="19"/>
    </row>
    <row r="1264" s="1" customFormat="1" ht="28.5" customHeight="1" spans="1:10">
      <c r="A1264" s="20" t="s">
        <v>5042</v>
      </c>
      <c r="B1264" s="20"/>
      <c r="C1264" s="20"/>
      <c r="D1264" s="20"/>
      <c r="E1264" s="20" t="s">
        <v>5043</v>
      </c>
      <c r="F1264" s="20"/>
      <c r="G1264" s="20"/>
      <c r="H1264" s="21" t="s">
        <v>5904</v>
      </c>
      <c r="I1264" s="21"/>
      <c r="J1264" s="21"/>
    </row>
    <row r="1265" s="1" customFormat="1" ht="17.25" customHeight="1" spans="1:10">
      <c r="A1265" s="22" t="s">
        <v>2</v>
      </c>
      <c r="B1265" s="23" t="s">
        <v>5087</v>
      </c>
      <c r="C1265" s="23" t="s">
        <v>5088</v>
      </c>
      <c r="D1265" s="23" t="s">
        <v>5089</v>
      </c>
      <c r="E1265" s="23"/>
      <c r="F1265" s="23" t="s">
        <v>5090</v>
      </c>
      <c r="G1265" s="23" t="s">
        <v>5091</v>
      </c>
      <c r="H1265" s="23"/>
      <c r="I1265" s="23" t="s">
        <v>4985</v>
      </c>
      <c r="J1265" s="24"/>
    </row>
    <row r="1266" s="1" customFormat="1" ht="28.5" customHeight="1" spans="1:10">
      <c r="A1266" s="25"/>
      <c r="B1266" s="39"/>
      <c r="C1266" s="39"/>
      <c r="D1266" s="39"/>
      <c r="E1266" s="39"/>
      <c r="F1266" s="39"/>
      <c r="G1266" s="39"/>
      <c r="H1266" s="39"/>
      <c r="I1266" s="39" t="s">
        <v>5092</v>
      </c>
      <c r="J1266" s="40" t="s">
        <v>5093</v>
      </c>
    </row>
    <row r="1267" s="1" customFormat="1" ht="18" customHeight="1" spans="1:10">
      <c r="A1267" s="9" t="s">
        <v>5101</v>
      </c>
      <c r="B1267" s="10"/>
      <c r="C1267" s="10"/>
      <c r="D1267" s="10"/>
      <c r="E1267" s="10"/>
      <c r="F1267" s="10"/>
      <c r="G1267" s="10"/>
      <c r="H1267" s="10"/>
      <c r="I1267" s="10"/>
      <c r="J1267" s="47"/>
    </row>
    <row r="1268" s="1" customFormat="1" ht="409.5" customHeight="1" spans="1:10">
      <c r="A1268" s="25"/>
      <c r="B1268" s="26"/>
      <c r="C1268" s="26"/>
      <c r="D1268" s="26" t="s">
        <v>5905</v>
      </c>
      <c r="E1268" s="26"/>
      <c r="F1268" s="39"/>
      <c r="G1268" s="27"/>
      <c r="H1268" s="27"/>
      <c r="I1268" s="13"/>
      <c r="J1268" s="47"/>
    </row>
    <row r="1269" s="1" customFormat="1" ht="18" customHeight="1" spans="1:10">
      <c r="A1269" s="15" t="s">
        <v>5101</v>
      </c>
      <c r="B1269" s="16"/>
      <c r="C1269" s="16"/>
      <c r="D1269" s="16"/>
      <c r="E1269" s="16"/>
      <c r="F1269" s="16"/>
      <c r="G1269" s="16"/>
      <c r="H1269" s="16"/>
      <c r="I1269" s="16"/>
      <c r="J1269" s="48"/>
    </row>
    <row r="1270" s="1" customFormat="1" ht="18" customHeight="1" spans="1:10">
      <c r="A1270" s="49" t="s">
        <v>5102</v>
      </c>
      <c r="B1270" s="49"/>
      <c r="C1270" s="49"/>
      <c r="D1270" s="49"/>
      <c r="E1270" s="49"/>
      <c r="F1270" s="49"/>
      <c r="G1270" s="49"/>
      <c r="H1270" s="49"/>
      <c r="I1270" s="49"/>
      <c r="J1270" s="49"/>
    </row>
    <row r="1271" s="1" customFormat="1" ht="39.75" customHeight="1" spans="1:10">
      <c r="A1271" s="2" t="s">
        <v>5085</v>
      </c>
      <c r="B1271" s="2"/>
      <c r="C1271" s="2"/>
      <c r="D1271" s="2"/>
      <c r="E1271" s="2"/>
      <c r="F1271" s="2"/>
      <c r="G1271" s="2"/>
      <c r="H1271" s="19"/>
      <c r="I1271" s="19"/>
      <c r="J1271" s="19"/>
    </row>
    <row r="1272" s="1" customFormat="1" ht="28.5" customHeight="1" spans="1:10">
      <c r="A1272" s="20" t="s">
        <v>5042</v>
      </c>
      <c r="B1272" s="20"/>
      <c r="C1272" s="20"/>
      <c r="D1272" s="20"/>
      <c r="E1272" s="20" t="s">
        <v>5043</v>
      </c>
      <c r="F1272" s="20"/>
      <c r="G1272" s="20"/>
      <c r="H1272" s="21" t="s">
        <v>5906</v>
      </c>
      <c r="I1272" s="21"/>
      <c r="J1272" s="21"/>
    </row>
    <row r="1273" s="1" customFormat="1" ht="17.25" customHeight="1" spans="1:10">
      <c r="A1273" s="22" t="s">
        <v>2</v>
      </c>
      <c r="B1273" s="23" t="s">
        <v>5087</v>
      </c>
      <c r="C1273" s="23" t="s">
        <v>5088</v>
      </c>
      <c r="D1273" s="23" t="s">
        <v>5089</v>
      </c>
      <c r="E1273" s="23"/>
      <c r="F1273" s="23" t="s">
        <v>5090</v>
      </c>
      <c r="G1273" s="23" t="s">
        <v>5091</v>
      </c>
      <c r="H1273" s="23"/>
      <c r="I1273" s="23" t="s">
        <v>4985</v>
      </c>
      <c r="J1273" s="24"/>
    </row>
    <row r="1274" s="1" customFormat="1" ht="28.5" customHeight="1" spans="1:10">
      <c r="A1274" s="25"/>
      <c r="B1274" s="39"/>
      <c r="C1274" s="39"/>
      <c r="D1274" s="39"/>
      <c r="E1274" s="39"/>
      <c r="F1274" s="39"/>
      <c r="G1274" s="39"/>
      <c r="H1274" s="39"/>
      <c r="I1274" s="39" t="s">
        <v>5092</v>
      </c>
      <c r="J1274" s="40" t="s">
        <v>5093</v>
      </c>
    </row>
    <row r="1275" s="1" customFormat="1" ht="18" customHeight="1" spans="1:10">
      <c r="A1275" s="9" t="s">
        <v>5101</v>
      </c>
      <c r="B1275" s="10"/>
      <c r="C1275" s="10"/>
      <c r="D1275" s="10"/>
      <c r="E1275" s="10"/>
      <c r="F1275" s="10"/>
      <c r="G1275" s="10"/>
      <c r="H1275" s="10"/>
      <c r="I1275" s="10"/>
      <c r="J1275" s="47"/>
    </row>
    <row r="1276" s="1" customFormat="1" ht="409.5" customHeight="1" spans="1:10">
      <c r="A1276" s="25"/>
      <c r="B1276" s="26"/>
      <c r="C1276" s="26"/>
      <c r="D1276" s="26" t="s">
        <v>5907</v>
      </c>
      <c r="E1276" s="26"/>
      <c r="F1276" s="39"/>
      <c r="G1276" s="27"/>
      <c r="H1276" s="27"/>
      <c r="I1276" s="13"/>
      <c r="J1276" s="47"/>
    </row>
    <row r="1277" s="1" customFormat="1" ht="18" customHeight="1" spans="1:10">
      <c r="A1277" s="15" t="s">
        <v>5101</v>
      </c>
      <c r="B1277" s="16"/>
      <c r="C1277" s="16"/>
      <c r="D1277" s="16"/>
      <c r="E1277" s="16"/>
      <c r="F1277" s="16"/>
      <c r="G1277" s="16"/>
      <c r="H1277" s="16"/>
      <c r="I1277" s="16"/>
      <c r="J1277" s="48"/>
    </row>
    <row r="1278" s="1" customFormat="1" ht="18" customHeight="1" spans="1:10">
      <c r="A1278" s="49" t="s">
        <v>5102</v>
      </c>
      <c r="B1278" s="49"/>
      <c r="C1278" s="49"/>
      <c r="D1278" s="49"/>
      <c r="E1278" s="49"/>
      <c r="F1278" s="49"/>
      <c r="G1278" s="49"/>
      <c r="H1278" s="49"/>
      <c r="I1278" s="49"/>
      <c r="J1278" s="49"/>
    </row>
    <row r="1279" s="1" customFormat="1" ht="39.75" customHeight="1" spans="1:10">
      <c r="A1279" s="2" t="s">
        <v>5085</v>
      </c>
      <c r="B1279" s="2"/>
      <c r="C1279" s="2"/>
      <c r="D1279" s="2"/>
      <c r="E1279" s="2"/>
      <c r="F1279" s="2"/>
      <c r="G1279" s="2"/>
      <c r="H1279" s="19"/>
      <c r="I1279" s="19"/>
      <c r="J1279" s="19"/>
    </row>
    <row r="1280" s="1" customFormat="1" ht="28.5" customHeight="1" spans="1:10">
      <c r="A1280" s="20" t="s">
        <v>5042</v>
      </c>
      <c r="B1280" s="20"/>
      <c r="C1280" s="20"/>
      <c r="D1280" s="20"/>
      <c r="E1280" s="20" t="s">
        <v>5043</v>
      </c>
      <c r="F1280" s="20"/>
      <c r="G1280" s="20"/>
      <c r="H1280" s="21" t="s">
        <v>5908</v>
      </c>
      <c r="I1280" s="21"/>
      <c r="J1280" s="21"/>
    </row>
    <row r="1281" s="1" customFormat="1" ht="17.25" customHeight="1" spans="1:10">
      <c r="A1281" s="22" t="s">
        <v>2</v>
      </c>
      <c r="B1281" s="23" t="s">
        <v>5087</v>
      </c>
      <c r="C1281" s="23" t="s">
        <v>5088</v>
      </c>
      <c r="D1281" s="23" t="s">
        <v>5089</v>
      </c>
      <c r="E1281" s="23"/>
      <c r="F1281" s="23" t="s">
        <v>5090</v>
      </c>
      <c r="G1281" s="23" t="s">
        <v>5091</v>
      </c>
      <c r="H1281" s="23"/>
      <c r="I1281" s="23" t="s">
        <v>4985</v>
      </c>
      <c r="J1281" s="24"/>
    </row>
    <row r="1282" s="1" customFormat="1" ht="28.5" customHeight="1" spans="1:10">
      <c r="A1282" s="25"/>
      <c r="B1282" s="39"/>
      <c r="C1282" s="39"/>
      <c r="D1282" s="39"/>
      <c r="E1282" s="39"/>
      <c r="F1282" s="39"/>
      <c r="G1282" s="39"/>
      <c r="H1282" s="39"/>
      <c r="I1282" s="39" t="s">
        <v>5092</v>
      </c>
      <c r="J1282" s="40" t="s">
        <v>5093</v>
      </c>
    </row>
    <row r="1283" s="1" customFormat="1" ht="18" customHeight="1" spans="1:10">
      <c r="A1283" s="9" t="s">
        <v>5101</v>
      </c>
      <c r="B1283" s="10"/>
      <c r="C1283" s="10"/>
      <c r="D1283" s="10"/>
      <c r="E1283" s="10"/>
      <c r="F1283" s="10"/>
      <c r="G1283" s="10"/>
      <c r="H1283" s="10"/>
      <c r="I1283" s="10"/>
      <c r="J1283" s="47"/>
    </row>
    <row r="1284" s="1" customFormat="1" ht="409.5" customHeight="1" spans="1:10">
      <c r="A1284" s="25"/>
      <c r="B1284" s="26"/>
      <c r="C1284" s="26"/>
      <c r="D1284" s="26" t="s">
        <v>5909</v>
      </c>
      <c r="E1284" s="26"/>
      <c r="F1284" s="39"/>
      <c r="G1284" s="27"/>
      <c r="H1284" s="27"/>
      <c r="I1284" s="13"/>
      <c r="J1284" s="47"/>
    </row>
    <row r="1285" s="1" customFormat="1" ht="18" customHeight="1" spans="1:10">
      <c r="A1285" s="15" t="s">
        <v>5101</v>
      </c>
      <c r="B1285" s="16"/>
      <c r="C1285" s="16"/>
      <c r="D1285" s="16"/>
      <c r="E1285" s="16"/>
      <c r="F1285" s="16"/>
      <c r="G1285" s="16"/>
      <c r="H1285" s="16"/>
      <c r="I1285" s="16"/>
      <c r="J1285" s="48"/>
    </row>
    <row r="1286" s="1" customFormat="1" ht="18" customHeight="1" spans="1:10">
      <c r="A1286" s="49" t="s">
        <v>5102</v>
      </c>
      <c r="B1286" s="49"/>
      <c r="C1286" s="49"/>
      <c r="D1286" s="49"/>
      <c r="E1286" s="49"/>
      <c r="F1286" s="49"/>
      <c r="G1286" s="49"/>
      <c r="H1286" s="49"/>
      <c r="I1286" s="49"/>
      <c r="J1286" s="49"/>
    </row>
    <row r="1287" s="1" customFormat="1" ht="39.75" customHeight="1" spans="1:10">
      <c r="A1287" s="2" t="s">
        <v>5085</v>
      </c>
      <c r="B1287" s="2"/>
      <c r="C1287" s="2"/>
      <c r="D1287" s="2"/>
      <c r="E1287" s="2"/>
      <c r="F1287" s="2"/>
      <c r="G1287" s="2"/>
      <c r="H1287" s="19"/>
      <c r="I1287" s="19"/>
      <c r="J1287" s="19"/>
    </row>
    <row r="1288" s="1" customFormat="1" ht="28.5" customHeight="1" spans="1:10">
      <c r="A1288" s="20" t="s">
        <v>5042</v>
      </c>
      <c r="B1288" s="20"/>
      <c r="C1288" s="20"/>
      <c r="D1288" s="20"/>
      <c r="E1288" s="20" t="s">
        <v>5043</v>
      </c>
      <c r="F1288" s="20"/>
      <c r="G1288" s="20"/>
      <c r="H1288" s="21" t="s">
        <v>5910</v>
      </c>
      <c r="I1288" s="21"/>
      <c r="J1288" s="21"/>
    </row>
    <row r="1289" s="1" customFormat="1" ht="17.25" customHeight="1" spans="1:10">
      <c r="A1289" s="22" t="s">
        <v>2</v>
      </c>
      <c r="B1289" s="23" t="s">
        <v>5087</v>
      </c>
      <c r="C1289" s="23" t="s">
        <v>5088</v>
      </c>
      <c r="D1289" s="23" t="s">
        <v>5089</v>
      </c>
      <c r="E1289" s="23"/>
      <c r="F1289" s="23" t="s">
        <v>5090</v>
      </c>
      <c r="G1289" s="23" t="s">
        <v>5091</v>
      </c>
      <c r="H1289" s="23"/>
      <c r="I1289" s="23" t="s">
        <v>4985</v>
      </c>
      <c r="J1289" s="24"/>
    </row>
    <row r="1290" s="1" customFormat="1" ht="28.5" customHeight="1" spans="1:10">
      <c r="A1290" s="25"/>
      <c r="B1290" s="39"/>
      <c r="C1290" s="39"/>
      <c r="D1290" s="39"/>
      <c r="E1290" s="39"/>
      <c r="F1290" s="39"/>
      <c r="G1290" s="39"/>
      <c r="H1290" s="39"/>
      <c r="I1290" s="39" t="s">
        <v>5092</v>
      </c>
      <c r="J1290" s="40" t="s">
        <v>5093</v>
      </c>
    </row>
    <row r="1291" s="1" customFormat="1" ht="18" customHeight="1" spans="1:10">
      <c r="A1291" s="9" t="s">
        <v>5101</v>
      </c>
      <c r="B1291" s="10"/>
      <c r="C1291" s="10"/>
      <c r="D1291" s="10"/>
      <c r="E1291" s="10"/>
      <c r="F1291" s="10"/>
      <c r="G1291" s="10"/>
      <c r="H1291" s="10"/>
      <c r="I1291" s="10"/>
      <c r="J1291" s="47"/>
    </row>
    <row r="1292" s="1" customFormat="1" ht="409.5" customHeight="1" spans="1:10">
      <c r="A1292" s="25"/>
      <c r="B1292" s="26"/>
      <c r="C1292" s="26"/>
      <c r="D1292" s="26" t="s">
        <v>5911</v>
      </c>
      <c r="E1292" s="26"/>
      <c r="F1292" s="39"/>
      <c r="G1292" s="27"/>
      <c r="H1292" s="27"/>
      <c r="I1292" s="13"/>
      <c r="J1292" s="47"/>
    </row>
    <row r="1293" s="1" customFormat="1" ht="18" customHeight="1" spans="1:10">
      <c r="A1293" s="15" t="s">
        <v>5101</v>
      </c>
      <c r="B1293" s="16"/>
      <c r="C1293" s="16"/>
      <c r="D1293" s="16"/>
      <c r="E1293" s="16"/>
      <c r="F1293" s="16"/>
      <c r="G1293" s="16"/>
      <c r="H1293" s="16"/>
      <c r="I1293" s="16"/>
      <c r="J1293" s="48"/>
    </row>
    <row r="1294" s="1" customFormat="1" ht="18" customHeight="1" spans="1:10">
      <c r="A1294" s="49" t="s">
        <v>5102</v>
      </c>
      <c r="B1294" s="49"/>
      <c r="C1294" s="49"/>
      <c r="D1294" s="49"/>
      <c r="E1294" s="49"/>
      <c r="F1294" s="49"/>
      <c r="G1294" s="49"/>
      <c r="H1294" s="49"/>
      <c r="I1294" s="49"/>
      <c r="J1294" s="49"/>
    </row>
    <row r="1295" s="1" customFormat="1" ht="39.75" customHeight="1" spans="1:10">
      <c r="A1295" s="2" t="s">
        <v>5085</v>
      </c>
      <c r="B1295" s="2"/>
      <c r="C1295" s="2"/>
      <c r="D1295" s="2"/>
      <c r="E1295" s="2"/>
      <c r="F1295" s="2"/>
      <c r="G1295" s="2"/>
      <c r="H1295" s="19"/>
      <c r="I1295" s="19"/>
      <c r="J1295" s="19"/>
    </row>
    <row r="1296" s="1" customFormat="1" ht="28.5" customHeight="1" spans="1:10">
      <c r="A1296" s="20" t="s">
        <v>5042</v>
      </c>
      <c r="B1296" s="20"/>
      <c r="C1296" s="20"/>
      <c r="D1296" s="20"/>
      <c r="E1296" s="20" t="s">
        <v>5043</v>
      </c>
      <c r="F1296" s="20"/>
      <c r="G1296" s="20"/>
      <c r="H1296" s="21" t="s">
        <v>5912</v>
      </c>
      <c r="I1296" s="21"/>
      <c r="J1296" s="21"/>
    </row>
    <row r="1297" s="1" customFormat="1" ht="17.25" customHeight="1" spans="1:10">
      <c r="A1297" s="22" t="s">
        <v>2</v>
      </c>
      <c r="B1297" s="23" t="s">
        <v>5087</v>
      </c>
      <c r="C1297" s="23" t="s">
        <v>5088</v>
      </c>
      <c r="D1297" s="23" t="s">
        <v>5089</v>
      </c>
      <c r="E1297" s="23"/>
      <c r="F1297" s="23" t="s">
        <v>5090</v>
      </c>
      <c r="G1297" s="23" t="s">
        <v>5091</v>
      </c>
      <c r="H1297" s="23"/>
      <c r="I1297" s="23" t="s">
        <v>4985</v>
      </c>
      <c r="J1297" s="24"/>
    </row>
    <row r="1298" s="1" customFormat="1" ht="28.5" customHeight="1" spans="1:10">
      <c r="A1298" s="25"/>
      <c r="B1298" s="39"/>
      <c r="C1298" s="39"/>
      <c r="D1298" s="39"/>
      <c r="E1298" s="39"/>
      <c r="F1298" s="39"/>
      <c r="G1298" s="39"/>
      <c r="H1298" s="39"/>
      <c r="I1298" s="39" t="s">
        <v>5092</v>
      </c>
      <c r="J1298" s="40" t="s">
        <v>5093</v>
      </c>
    </row>
    <row r="1299" s="1" customFormat="1" ht="18" customHeight="1" spans="1:10">
      <c r="A1299" s="9" t="s">
        <v>5101</v>
      </c>
      <c r="B1299" s="10"/>
      <c r="C1299" s="10"/>
      <c r="D1299" s="10"/>
      <c r="E1299" s="10"/>
      <c r="F1299" s="10"/>
      <c r="G1299" s="10"/>
      <c r="H1299" s="10"/>
      <c r="I1299" s="10"/>
      <c r="J1299" s="47"/>
    </row>
    <row r="1300" s="1" customFormat="1" ht="409.5" customHeight="1" spans="1:10">
      <c r="A1300" s="25"/>
      <c r="B1300" s="26"/>
      <c r="C1300" s="26"/>
      <c r="D1300" s="26" t="s">
        <v>5913</v>
      </c>
      <c r="E1300" s="26"/>
      <c r="F1300" s="39"/>
      <c r="G1300" s="27"/>
      <c r="H1300" s="27"/>
      <c r="I1300" s="13"/>
      <c r="J1300" s="47"/>
    </row>
    <row r="1301" s="1" customFormat="1" ht="18" customHeight="1" spans="1:10">
      <c r="A1301" s="15" t="s">
        <v>5101</v>
      </c>
      <c r="B1301" s="16"/>
      <c r="C1301" s="16"/>
      <c r="D1301" s="16"/>
      <c r="E1301" s="16"/>
      <c r="F1301" s="16"/>
      <c r="G1301" s="16"/>
      <c r="H1301" s="16"/>
      <c r="I1301" s="16"/>
      <c r="J1301" s="48"/>
    </row>
    <row r="1302" s="1" customFormat="1" ht="18" customHeight="1" spans="1:10">
      <c r="A1302" s="49" t="s">
        <v>5102</v>
      </c>
      <c r="B1302" s="49"/>
      <c r="C1302" s="49"/>
      <c r="D1302" s="49"/>
      <c r="E1302" s="49"/>
      <c r="F1302" s="49"/>
      <c r="G1302" s="49"/>
      <c r="H1302" s="49"/>
      <c r="I1302" s="49"/>
      <c r="J1302" s="49"/>
    </row>
    <row r="1303" s="1" customFormat="1" ht="39.75" customHeight="1" spans="1:10">
      <c r="A1303" s="2" t="s">
        <v>5085</v>
      </c>
      <c r="B1303" s="2"/>
      <c r="C1303" s="2"/>
      <c r="D1303" s="2"/>
      <c r="E1303" s="2"/>
      <c r="F1303" s="2"/>
      <c r="G1303" s="2"/>
      <c r="H1303" s="19"/>
      <c r="I1303" s="19"/>
      <c r="J1303" s="19"/>
    </row>
    <row r="1304" s="1" customFormat="1" ht="28.5" customHeight="1" spans="1:10">
      <c r="A1304" s="20" t="s">
        <v>5042</v>
      </c>
      <c r="B1304" s="20"/>
      <c r="C1304" s="20"/>
      <c r="D1304" s="20"/>
      <c r="E1304" s="20" t="s">
        <v>5043</v>
      </c>
      <c r="F1304" s="20"/>
      <c r="G1304" s="20"/>
      <c r="H1304" s="21" t="s">
        <v>5914</v>
      </c>
      <c r="I1304" s="21"/>
      <c r="J1304" s="21"/>
    </row>
    <row r="1305" s="1" customFormat="1" ht="17.25" customHeight="1" spans="1:10">
      <c r="A1305" s="22" t="s">
        <v>2</v>
      </c>
      <c r="B1305" s="23" t="s">
        <v>5087</v>
      </c>
      <c r="C1305" s="23" t="s">
        <v>5088</v>
      </c>
      <c r="D1305" s="23" t="s">
        <v>5089</v>
      </c>
      <c r="E1305" s="23"/>
      <c r="F1305" s="23" t="s">
        <v>5090</v>
      </c>
      <c r="G1305" s="23" t="s">
        <v>5091</v>
      </c>
      <c r="H1305" s="23"/>
      <c r="I1305" s="23" t="s">
        <v>4985</v>
      </c>
      <c r="J1305" s="24"/>
    </row>
    <row r="1306" s="1" customFormat="1" ht="28.5" customHeight="1" spans="1:10">
      <c r="A1306" s="25"/>
      <c r="B1306" s="39"/>
      <c r="C1306" s="39"/>
      <c r="D1306" s="39"/>
      <c r="E1306" s="39"/>
      <c r="F1306" s="39"/>
      <c r="G1306" s="39"/>
      <c r="H1306" s="39"/>
      <c r="I1306" s="39" t="s">
        <v>5092</v>
      </c>
      <c r="J1306" s="40" t="s">
        <v>5093</v>
      </c>
    </row>
    <row r="1307" s="1" customFormat="1" ht="409.5" customHeight="1" spans="1:10">
      <c r="A1307" s="25"/>
      <c r="B1307" s="26"/>
      <c r="C1307" s="26"/>
      <c r="D1307" s="26" t="s">
        <v>5915</v>
      </c>
      <c r="E1307" s="26"/>
      <c r="F1307" s="39"/>
      <c r="G1307" s="27"/>
      <c r="H1307" s="27"/>
      <c r="I1307" s="13"/>
      <c r="J1307" s="47"/>
    </row>
    <row r="1308" s="1" customFormat="1" ht="18" customHeight="1" spans="1:10">
      <c r="A1308" s="15" t="s">
        <v>5101</v>
      </c>
      <c r="B1308" s="16"/>
      <c r="C1308" s="16"/>
      <c r="D1308" s="16"/>
      <c r="E1308" s="16"/>
      <c r="F1308" s="16"/>
      <c r="G1308" s="16"/>
      <c r="H1308" s="16"/>
      <c r="I1308" s="16"/>
      <c r="J1308" s="48"/>
    </row>
    <row r="1309" s="1" customFormat="1" ht="18" customHeight="1" spans="1:10">
      <c r="A1309" s="49" t="s">
        <v>5102</v>
      </c>
      <c r="B1309" s="49"/>
      <c r="C1309" s="49"/>
      <c r="D1309" s="49"/>
      <c r="E1309" s="49"/>
      <c r="F1309" s="49"/>
      <c r="G1309" s="49"/>
      <c r="H1309" s="49"/>
      <c r="I1309" s="49"/>
      <c r="J1309" s="49"/>
    </row>
    <row r="1310" s="1" customFormat="1" ht="39.75" customHeight="1" spans="1:10">
      <c r="A1310" s="2" t="s">
        <v>5085</v>
      </c>
      <c r="B1310" s="2"/>
      <c r="C1310" s="2"/>
      <c r="D1310" s="2"/>
      <c r="E1310" s="2"/>
      <c r="F1310" s="2"/>
      <c r="G1310" s="2"/>
      <c r="H1310" s="19"/>
      <c r="I1310" s="19"/>
      <c r="J1310" s="19"/>
    </row>
    <row r="1311" s="1" customFormat="1" ht="28.5" customHeight="1" spans="1:10">
      <c r="A1311" s="20" t="s">
        <v>5042</v>
      </c>
      <c r="B1311" s="20"/>
      <c r="C1311" s="20"/>
      <c r="D1311" s="20"/>
      <c r="E1311" s="20" t="s">
        <v>5043</v>
      </c>
      <c r="F1311" s="20"/>
      <c r="G1311" s="20"/>
      <c r="H1311" s="21" t="s">
        <v>5916</v>
      </c>
      <c r="I1311" s="21"/>
      <c r="J1311" s="21"/>
    </row>
    <row r="1312" s="1" customFormat="1" ht="17.25" customHeight="1" spans="1:10">
      <c r="A1312" s="22" t="s">
        <v>2</v>
      </c>
      <c r="B1312" s="23" t="s">
        <v>5087</v>
      </c>
      <c r="C1312" s="23" t="s">
        <v>5088</v>
      </c>
      <c r="D1312" s="23" t="s">
        <v>5089</v>
      </c>
      <c r="E1312" s="23"/>
      <c r="F1312" s="23" t="s">
        <v>5090</v>
      </c>
      <c r="G1312" s="23" t="s">
        <v>5091</v>
      </c>
      <c r="H1312" s="23"/>
      <c r="I1312" s="23" t="s">
        <v>4985</v>
      </c>
      <c r="J1312" s="24"/>
    </row>
    <row r="1313" s="1" customFormat="1" ht="28.5" customHeight="1" spans="1:10">
      <c r="A1313" s="25"/>
      <c r="B1313" s="39"/>
      <c r="C1313" s="39"/>
      <c r="D1313" s="39"/>
      <c r="E1313" s="39"/>
      <c r="F1313" s="39"/>
      <c r="G1313" s="39"/>
      <c r="H1313" s="39"/>
      <c r="I1313" s="39" t="s">
        <v>5092</v>
      </c>
      <c r="J1313" s="40" t="s">
        <v>5093</v>
      </c>
    </row>
    <row r="1314" s="1" customFormat="1" ht="409.5" customHeight="1" spans="1:10">
      <c r="A1314" s="25">
        <v>229</v>
      </c>
      <c r="B1314" s="26" t="s">
        <v>5917</v>
      </c>
      <c r="C1314" s="26" t="s">
        <v>5918</v>
      </c>
      <c r="D1314" s="26" t="s">
        <v>5919</v>
      </c>
      <c r="E1314" s="26"/>
      <c r="F1314" s="39" t="s">
        <v>81</v>
      </c>
      <c r="G1314" s="27">
        <v>60</v>
      </c>
      <c r="H1314" s="27"/>
      <c r="I1314" s="13"/>
      <c r="J1314" s="47"/>
    </row>
    <row r="1315" s="1" customFormat="1" ht="18" customHeight="1" spans="1:10">
      <c r="A1315" s="15" t="s">
        <v>5101</v>
      </c>
      <c r="B1315" s="16"/>
      <c r="C1315" s="16"/>
      <c r="D1315" s="16"/>
      <c r="E1315" s="16"/>
      <c r="F1315" s="16"/>
      <c r="G1315" s="16"/>
      <c r="H1315" s="16"/>
      <c r="I1315" s="16"/>
      <c r="J1315" s="48"/>
    </row>
    <row r="1316" s="1" customFormat="1" ht="18" customHeight="1" spans="1:10">
      <c r="A1316" s="49" t="s">
        <v>5102</v>
      </c>
      <c r="B1316" s="49"/>
      <c r="C1316" s="49"/>
      <c r="D1316" s="49"/>
      <c r="E1316" s="49"/>
      <c r="F1316" s="49"/>
      <c r="G1316" s="49"/>
      <c r="H1316" s="49"/>
      <c r="I1316" s="49"/>
      <c r="J1316" s="49"/>
    </row>
    <row r="1317" s="1" customFormat="1" ht="39.75" customHeight="1" spans="1:10">
      <c r="A1317" s="2" t="s">
        <v>5085</v>
      </c>
      <c r="B1317" s="2"/>
      <c r="C1317" s="2"/>
      <c r="D1317" s="2"/>
      <c r="E1317" s="2"/>
      <c r="F1317" s="2"/>
      <c r="G1317" s="2"/>
      <c r="H1317" s="19"/>
      <c r="I1317" s="19"/>
      <c r="J1317" s="19"/>
    </row>
    <row r="1318" s="1" customFormat="1" ht="28.5" customHeight="1" spans="1:10">
      <c r="A1318" s="20" t="s">
        <v>5042</v>
      </c>
      <c r="B1318" s="20"/>
      <c r="C1318" s="20"/>
      <c r="D1318" s="20"/>
      <c r="E1318" s="20" t="s">
        <v>5043</v>
      </c>
      <c r="F1318" s="20"/>
      <c r="G1318" s="20"/>
      <c r="H1318" s="21" t="s">
        <v>5920</v>
      </c>
      <c r="I1318" s="21"/>
      <c r="J1318" s="21"/>
    </row>
    <row r="1319" s="1" customFormat="1" ht="17.25" customHeight="1" spans="1:10">
      <c r="A1319" s="22" t="s">
        <v>2</v>
      </c>
      <c r="B1319" s="23" t="s">
        <v>5087</v>
      </c>
      <c r="C1319" s="23" t="s">
        <v>5088</v>
      </c>
      <c r="D1319" s="23" t="s">
        <v>5089</v>
      </c>
      <c r="E1319" s="23"/>
      <c r="F1319" s="23" t="s">
        <v>5090</v>
      </c>
      <c r="G1319" s="23" t="s">
        <v>5091</v>
      </c>
      <c r="H1319" s="23"/>
      <c r="I1319" s="23" t="s">
        <v>4985</v>
      </c>
      <c r="J1319" s="24"/>
    </row>
    <row r="1320" s="1" customFormat="1" ht="28.5" customHeight="1" spans="1:10">
      <c r="A1320" s="25"/>
      <c r="B1320" s="39"/>
      <c r="C1320" s="39"/>
      <c r="D1320" s="39"/>
      <c r="E1320" s="39"/>
      <c r="F1320" s="39"/>
      <c r="G1320" s="39"/>
      <c r="H1320" s="39"/>
      <c r="I1320" s="39" t="s">
        <v>5092</v>
      </c>
      <c r="J1320" s="40" t="s">
        <v>5093</v>
      </c>
    </row>
    <row r="1321" s="1" customFormat="1" ht="232.5" customHeight="1" spans="1:10">
      <c r="A1321" s="25">
        <v>230</v>
      </c>
      <c r="B1321" s="26" t="s">
        <v>5921</v>
      </c>
      <c r="C1321" s="26" t="s">
        <v>5922</v>
      </c>
      <c r="D1321" s="26" t="s">
        <v>5923</v>
      </c>
      <c r="E1321" s="26"/>
      <c r="F1321" s="39" t="s">
        <v>138</v>
      </c>
      <c r="G1321" s="27">
        <v>1</v>
      </c>
      <c r="H1321" s="27"/>
      <c r="I1321" s="13"/>
      <c r="J1321" s="47"/>
    </row>
    <row r="1322" s="1" customFormat="1" ht="168.75" customHeight="1" spans="1:10">
      <c r="A1322" s="25">
        <v>231</v>
      </c>
      <c r="B1322" s="26" t="s">
        <v>5924</v>
      </c>
      <c r="C1322" s="26" t="s">
        <v>5925</v>
      </c>
      <c r="D1322" s="26" t="s">
        <v>5926</v>
      </c>
      <c r="E1322" s="26"/>
      <c r="F1322" s="39" t="s">
        <v>138</v>
      </c>
      <c r="G1322" s="27">
        <v>1</v>
      </c>
      <c r="H1322" s="27"/>
      <c r="I1322" s="13"/>
      <c r="J1322" s="47"/>
    </row>
    <row r="1323" s="1" customFormat="1" ht="41.25" customHeight="1" spans="1:10">
      <c r="A1323" s="25">
        <v>232</v>
      </c>
      <c r="B1323" s="26" t="s">
        <v>5927</v>
      </c>
      <c r="C1323" s="26" t="s">
        <v>5928</v>
      </c>
      <c r="D1323" s="26" t="s">
        <v>5929</v>
      </c>
      <c r="E1323" s="26"/>
      <c r="F1323" s="39" t="s">
        <v>112</v>
      </c>
      <c r="G1323" s="27">
        <v>1</v>
      </c>
      <c r="H1323" s="27"/>
      <c r="I1323" s="13"/>
      <c r="J1323" s="47"/>
    </row>
    <row r="1324" s="1" customFormat="1" ht="28.5" customHeight="1" spans="1:10">
      <c r="A1324" s="25">
        <v>233</v>
      </c>
      <c r="B1324" s="26" t="s">
        <v>5930</v>
      </c>
      <c r="C1324" s="26" t="s">
        <v>5286</v>
      </c>
      <c r="D1324" s="26" t="s">
        <v>5287</v>
      </c>
      <c r="E1324" s="26"/>
      <c r="F1324" s="39" t="s">
        <v>5125</v>
      </c>
      <c r="G1324" s="27">
        <v>60</v>
      </c>
      <c r="H1324" s="27"/>
      <c r="I1324" s="13"/>
      <c r="J1324" s="47"/>
    </row>
    <row r="1325" s="1" customFormat="1" ht="15.75" customHeight="1" spans="1:10">
      <c r="A1325" s="25">
        <v>234</v>
      </c>
      <c r="B1325" s="26" t="s">
        <v>5931</v>
      </c>
      <c r="C1325" s="26" t="s">
        <v>5164</v>
      </c>
      <c r="D1325" s="26" t="s">
        <v>5164</v>
      </c>
      <c r="E1325" s="26"/>
      <c r="F1325" s="39" t="s">
        <v>5125</v>
      </c>
      <c r="G1325" s="27">
        <v>60</v>
      </c>
      <c r="H1325" s="27"/>
      <c r="I1325" s="13"/>
      <c r="J1325" s="47"/>
    </row>
    <row r="1326" s="1" customFormat="1" ht="18" customHeight="1" spans="1:10">
      <c r="A1326" s="15" t="s">
        <v>5101</v>
      </c>
      <c r="B1326" s="16"/>
      <c r="C1326" s="16"/>
      <c r="D1326" s="16"/>
      <c r="E1326" s="16"/>
      <c r="F1326" s="16"/>
      <c r="G1326" s="16"/>
      <c r="H1326" s="16"/>
      <c r="I1326" s="16"/>
      <c r="J1326" s="48"/>
    </row>
    <row r="1327" s="1" customFormat="1" ht="18" customHeight="1" spans="1:10">
      <c r="A1327" s="49" t="s">
        <v>5102</v>
      </c>
      <c r="B1327" s="49"/>
      <c r="C1327" s="49"/>
      <c r="D1327" s="49"/>
      <c r="E1327" s="49"/>
      <c r="F1327" s="49"/>
      <c r="G1327" s="49"/>
      <c r="H1327" s="49"/>
      <c r="I1327" s="49"/>
      <c r="J1327" s="49"/>
    </row>
    <row r="1328" s="1" customFormat="1" ht="39.75" customHeight="1" spans="1:10">
      <c r="A1328" s="2" t="s">
        <v>5085</v>
      </c>
      <c r="B1328" s="2"/>
      <c r="C1328" s="2"/>
      <c r="D1328" s="2"/>
      <c r="E1328" s="2"/>
      <c r="F1328" s="2"/>
      <c r="G1328" s="2"/>
      <c r="H1328" s="19"/>
      <c r="I1328" s="19"/>
      <c r="J1328" s="19"/>
    </row>
    <row r="1329" s="1" customFormat="1" ht="28.5" customHeight="1" spans="1:10">
      <c r="A1329" s="20" t="s">
        <v>5042</v>
      </c>
      <c r="B1329" s="20"/>
      <c r="C1329" s="20"/>
      <c r="D1329" s="20"/>
      <c r="E1329" s="20" t="s">
        <v>5043</v>
      </c>
      <c r="F1329" s="20"/>
      <c r="G1329" s="20"/>
      <c r="H1329" s="21" t="s">
        <v>5932</v>
      </c>
      <c r="I1329" s="21"/>
      <c r="J1329" s="21"/>
    </row>
    <row r="1330" s="1" customFormat="1" ht="17.25" customHeight="1" spans="1:10">
      <c r="A1330" s="22" t="s">
        <v>2</v>
      </c>
      <c r="B1330" s="23" t="s">
        <v>5087</v>
      </c>
      <c r="C1330" s="23" t="s">
        <v>5088</v>
      </c>
      <c r="D1330" s="23" t="s">
        <v>5089</v>
      </c>
      <c r="E1330" s="23"/>
      <c r="F1330" s="23" t="s">
        <v>5090</v>
      </c>
      <c r="G1330" s="23" t="s">
        <v>5091</v>
      </c>
      <c r="H1330" s="23"/>
      <c r="I1330" s="23" t="s">
        <v>4985</v>
      </c>
      <c r="J1330" s="24"/>
    </row>
    <row r="1331" s="1" customFormat="1" ht="28.5" customHeight="1" spans="1:10">
      <c r="A1331" s="25"/>
      <c r="B1331" s="39"/>
      <c r="C1331" s="39"/>
      <c r="D1331" s="39"/>
      <c r="E1331" s="39"/>
      <c r="F1331" s="39"/>
      <c r="G1331" s="39"/>
      <c r="H1331" s="39"/>
      <c r="I1331" s="39" t="s">
        <v>5092</v>
      </c>
      <c r="J1331" s="40" t="s">
        <v>5093</v>
      </c>
    </row>
    <row r="1332" s="1" customFormat="1" ht="130.5" customHeight="1" spans="1:10">
      <c r="A1332" s="25">
        <v>235</v>
      </c>
      <c r="B1332" s="26" t="s">
        <v>5933</v>
      </c>
      <c r="C1332" s="26" t="s">
        <v>5934</v>
      </c>
      <c r="D1332" s="26" t="s">
        <v>5935</v>
      </c>
      <c r="E1332" s="26"/>
      <c r="F1332" s="39" t="s">
        <v>75</v>
      </c>
      <c r="G1332" s="27">
        <v>32</v>
      </c>
      <c r="H1332" s="27"/>
      <c r="I1332" s="13"/>
      <c r="J1332" s="47"/>
    </row>
    <row r="1333" s="1" customFormat="1" ht="28.5" customHeight="1" spans="1:10">
      <c r="A1333" s="25"/>
      <c r="B1333" s="26"/>
      <c r="C1333" s="26" t="s">
        <v>5936</v>
      </c>
      <c r="D1333" s="26"/>
      <c r="E1333" s="26"/>
      <c r="F1333" s="26"/>
      <c r="G1333" s="27"/>
      <c r="H1333" s="27"/>
      <c r="I1333" s="27"/>
      <c r="J1333" s="54"/>
    </row>
    <row r="1334" s="1" customFormat="1" ht="245.25" customHeight="1" spans="1:10">
      <c r="A1334" s="25">
        <v>236</v>
      </c>
      <c r="B1334" s="26" t="s">
        <v>5937</v>
      </c>
      <c r="C1334" s="26" t="s">
        <v>5938</v>
      </c>
      <c r="D1334" s="26" t="s">
        <v>5939</v>
      </c>
      <c r="E1334" s="26"/>
      <c r="F1334" s="39" t="s">
        <v>138</v>
      </c>
      <c r="G1334" s="27">
        <v>224</v>
      </c>
      <c r="H1334" s="27"/>
      <c r="I1334" s="13"/>
      <c r="J1334" s="47"/>
    </row>
    <row r="1335" s="1" customFormat="1" ht="18" customHeight="1" spans="1:10">
      <c r="A1335" s="15" t="s">
        <v>5101</v>
      </c>
      <c r="B1335" s="16"/>
      <c r="C1335" s="16"/>
      <c r="D1335" s="16"/>
      <c r="E1335" s="16"/>
      <c r="F1335" s="16"/>
      <c r="G1335" s="16"/>
      <c r="H1335" s="16"/>
      <c r="I1335" s="16"/>
      <c r="J1335" s="48"/>
    </row>
    <row r="1336" s="1" customFormat="1" ht="18" customHeight="1" spans="1:10">
      <c r="A1336" s="49" t="s">
        <v>5102</v>
      </c>
      <c r="B1336" s="49"/>
      <c r="C1336" s="49"/>
      <c r="D1336" s="49"/>
      <c r="E1336" s="49"/>
      <c r="F1336" s="49"/>
      <c r="G1336" s="49"/>
      <c r="H1336" s="49"/>
      <c r="I1336" s="49"/>
      <c r="J1336" s="49"/>
    </row>
    <row r="1337" s="1" customFormat="1" ht="39.75" customHeight="1" spans="1:10">
      <c r="A1337" s="2" t="s">
        <v>5085</v>
      </c>
      <c r="B1337" s="2"/>
      <c r="C1337" s="2"/>
      <c r="D1337" s="2"/>
      <c r="E1337" s="2"/>
      <c r="F1337" s="2"/>
      <c r="G1337" s="2"/>
      <c r="H1337" s="19"/>
      <c r="I1337" s="19"/>
      <c r="J1337" s="19"/>
    </row>
    <row r="1338" s="1" customFormat="1" ht="28.5" customHeight="1" spans="1:10">
      <c r="A1338" s="20" t="s">
        <v>5042</v>
      </c>
      <c r="B1338" s="20"/>
      <c r="C1338" s="20"/>
      <c r="D1338" s="20"/>
      <c r="E1338" s="20" t="s">
        <v>5043</v>
      </c>
      <c r="F1338" s="20"/>
      <c r="G1338" s="20"/>
      <c r="H1338" s="21" t="s">
        <v>5940</v>
      </c>
      <c r="I1338" s="21"/>
      <c r="J1338" s="21"/>
    </row>
    <row r="1339" s="1" customFormat="1" ht="17.25" customHeight="1" spans="1:10">
      <c r="A1339" s="22" t="s">
        <v>2</v>
      </c>
      <c r="B1339" s="23" t="s">
        <v>5087</v>
      </c>
      <c r="C1339" s="23" t="s">
        <v>5088</v>
      </c>
      <c r="D1339" s="23" t="s">
        <v>5089</v>
      </c>
      <c r="E1339" s="23"/>
      <c r="F1339" s="23" t="s">
        <v>5090</v>
      </c>
      <c r="G1339" s="23" t="s">
        <v>5091</v>
      </c>
      <c r="H1339" s="23"/>
      <c r="I1339" s="23" t="s">
        <v>4985</v>
      </c>
      <c r="J1339" s="24"/>
    </row>
    <row r="1340" s="1" customFormat="1" ht="28.5" customHeight="1" spans="1:10">
      <c r="A1340" s="25"/>
      <c r="B1340" s="39"/>
      <c r="C1340" s="39"/>
      <c r="D1340" s="39"/>
      <c r="E1340" s="39"/>
      <c r="F1340" s="39"/>
      <c r="G1340" s="39"/>
      <c r="H1340" s="39"/>
      <c r="I1340" s="39" t="s">
        <v>5092</v>
      </c>
      <c r="J1340" s="40" t="s">
        <v>5093</v>
      </c>
    </row>
    <row r="1341" s="1" customFormat="1" ht="245.25" customHeight="1" spans="1:10">
      <c r="A1341" s="25">
        <v>237</v>
      </c>
      <c r="B1341" s="26" t="s">
        <v>5941</v>
      </c>
      <c r="C1341" s="26" t="s">
        <v>5942</v>
      </c>
      <c r="D1341" s="26" t="s">
        <v>5939</v>
      </c>
      <c r="E1341" s="26"/>
      <c r="F1341" s="39" t="s">
        <v>138</v>
      </c>
      <c r="G1341" s="27">
        <v>4</v>
      </c>
      <c r="H1341" s="27"/>
      <c r="I1341" s="13"/>
      <c r="J1341" s="47"/>
    </row>
    <row r="1342" s="1" customFormat="1" ht="143.25" customHeight="1" spans="1:10">
      <c r="A1342" s="25">
        <v>238</v>
      </c>
      <c r="B1342" s="26" t="s">
        <v>5943</v>
      </c>
      <c r="C1342" s="26" t="s">
        <v>5944</v>
      </c>
      <c r="D1342" s="26" t="s">
        <v>5945</v>
      </c>
      <c r="E1342" s="26"/>
      <c r="F1342" s="39" t="s">
        <v>138</v>
      </c>
      <c r="G1342" s="27">
        <v>2</v>
      </c>
      <c r="H1342" s="27"/>
      <c r="I1342" s="13"/>
      <c r="J1342" s="47"/>
    </row>
    <row r="1343" s="1" customFormat="1" ht="18" customHeight="1" spans="1:10">
      <c r="A1343" s="15" t="s">
        <v>5101</v>
      </c>
      <c r="B1343" s="16"/>
      <c r="C1343" s="16"/>
      <c r="D1343" s="16"/>
      <c r="E1343" s="16"/>
      <c r="F1343" s="16"/>
      <c r="G1343" s="16"/>
      <c r="H1343" s="16"/>
      <c r="I1343" s="16"/>
      <c r="J1343" s="48"/>
    </row>
    <row r="1344" s="1" customFormat="1" ht="18" customHeight="1" spans="1:10">
      <c r="A1344" s="49" t="s">
        <v>5102</v>
      </c>
      <c r="B1344" s="49"/>
      <c r="C1344" s="49"/>
      <c r="D1344" s="49"/>
      <c r="E1344" s="49"/>
      <c r="F1344" s="49"/>
      <c r="G1344" s="49"/>
      <c r="H1344" s="49"/>
      <c r="I1344" s="49"/>
      <c r="J1344" s="49"/>
    </row>
    <row r="1345" s="1" customFormat="1" ht="39.75" customHeight="1" spans="1:10">
      <c r="A1345" s="2" t="s">
        <v>5085</v>
      </c>
      <c r="B1345" s="2"/>
      <c r="C1345" s="2"/>
      <c r="D1345" s="2"/>
      <c r="E1345" s="2"/>
      <c r="F1345" s="2"/>
      <c r="G1345" s="2"/>
      <c r="H1345" s="19"/>
      <c r="I1345" s="19"/>
      <c r="J1345" s="19"/>
    </row>
    <row r="1346" s="1" customFormat="1" ht="28.5" customHeight="1" spans="1:10">
      <c r="A1346" s="20" t="s">
        <v>5042</v>
      </c>
      <c r="B1346" s="20"/>
      <c r="C1346" s="20"/>
      <c r="D1346" s="20"/>
      <c r="E1346" s="20" t="s">
        <v>5043</v>
      </c>
      <c r="F1346" s="20"/>
      <c r="G1346" s="20"/>
      <c r="H1346" s="21" t="s">
        <v>5946</v>
      </c>
      <c r="I1346" s="21"/>
      <c r="J1346" s="21"/>
    </row>
    <row r="1347" s="1" customFormat="1" ht="17.25" customHeight="1" spans="1:10">
      <c r="A1347" s="22" t="s">
        <v>2</v>
      </c>
      <c r="B1347" s="23" t="s">
        <v>5087</v>
      </c>
      <c r="C1347" s="23" t="s">
        <v>5088</v>
      </c>
      <c r="D1347" s="23" t="s">
        <v>5089</v>
      </c>
      <c r="E1347" s="23"/>
      <c r="F1347" s="23" t="s">
        <v>5090</v>
      </c>
      <c r="G1347" s="23" t="s">
        <v>5091</v>
      </c>
      <c r="H1347" s="23"/>
      <c r="I1347" s="23" t="s">
        <v>4985</v>
      </c>
      <c r="J1347" s="24"/>
    </row>
    <row r="1348" s="1" customFormat="1" ht="28.5" customHeight="1" spans="1:10">
      <c r="A1348" s="25"/>
      <c r="B1348" s="39"/>
      <c r="C1348" s="39"/>
      <c r="D1348" s="39"/>
      <c r="E1348" s="39"/>
      <c r="F1348" s="39"/>
      <c r="G1348" s="39"/>
      <c r="H1348" s="39"/>
      <c r="I1348" s="39" t="s">
        <v>5092</v>
      </c>
      <c r="J1348" s="40" t="s">
        <v>5093</v>
      </c>
    </row>
    <row r="1349" s="1" customFormat="1" ht="409.5" customHeight="1" spans="1:10">
      <c r="A1349" s="25">
        <v>239</v>
      </c>
      <c r="B1349" s="26" t="s">
        <v>5947</v>
      </c>
      <c r="C1349" s="26" t="s">
        <v>5948</v>
      </c>
      <c r="D1349" s="26" t="s">
        <v>5949</v>
      </c>
      <c r="E1349" s="26"/>
      <c r="F1349" s="39" t="s">
        <v>75</v>
      </c>
      <c r="G1349" s="27">
        <v>228</v>
      </c>
      <c r="H1349" s="27"/>
      <c r="I1349" s="13"/>
      <c r="J1349" s="47"/>
    </row>
    <row r="1350" s="1" customFormat="1" ht="18" customHeight="1" spans="1:10">
      <c r="A1350" s="15" t="s">
        <v>5101</v>
      </c>
      <c r="B1350" s="16"/>
      <c r="C1350" s="16"/>
      <c r="D1350" s="16"/>
      <c r="E1350" s="16"/>
      <c r="F1350" s="16"/>
      <c r="G1350" s="16"/>
      <c r="H1350" s="16"/>
      <c r="I1350" s="16"/>
      <c r="J1350" s="48"/>
    </row>
    <row r="1351" s="1" customFormat="1" ht="18" customHeight="1" spans="1:10">
      <c r="A1351" s="49" t="s">
        <v>5102</v>
      </c>
      <c r="B1351" s="49"/>
      <c r="C1351" s="49"/>
      <c r="D1351" s="49"/>
      <c r="E1351" s="49"/>
      <c r="F1351" s="49"/>
      <c r="G1351" s="49"/>
      <c r="H1351" s="49"/>
      <c r="I1351" s="49"/>
      <c r="J1351" s="49"/>
    </row>
    <row r="1352" s="1" customFormat="1" ht="39.75" customHeight="1" spans="1:10">
      <c r="A1352" s="2" t="s">
        <v>5085</v>
      </c>
      <c r="B1352" s="2"/>
      <c r="C1352" s="2"/>
      <c r="D1352" s="2"/>
      <c r="E1352" s="2"/>
      <c r="F1352" s="2"/>
      <c r="G1352" s="2"/>
      <c r="H1352" s="19"/>
      <c r="I1352" s="19"/>
      <c r="J1352" s="19"/>
    </row>
    <row r="1353" s="1" customFormat="1" ht="28.5" customHeight="1" spans="1:10">
      <c r="A1353" s="20" t="s">
        <v>5042</v>
      </c>
      <c r="B1353" s="20"/>
      <c r="C1353" s="20"/>
      <c r="D1353" s="20"/>
      <c r="E1353" s="20" t="s">
        <v>5043</v>
      </c>
      <c r="F1353" s="20"/>
      <c r="G1353" s="20"/>
      <c r="H1353" s="21" t="s">
        <v>5950</v>
      </c>
      <c r="I1353" s="21"/>
      <c r="J1353" s="21"/>
    </row>
    <row r="1354" s="1" customFormat="1" ht="17.25" customHeight="1" spans="1:10">
      <c r="A1354" s="22" t="s">
        <v>2</v>
      </c>
      <c r="B1354" s="23" t="s">
        <v>5087</v>
      </c>
      <c r="C1354" s="23" t="s">
        <v>5088</v>
      </c>
      <c r="D1354" s="23" t="s">
        <v>5089</v>
      </c>
      <c r="E1354" s="23"/>
      <c r="F1354" s="23" t="s">
        <v>5090</v>
      </c>
      <c r="G1354" s="23" t="s">
        <v>5091</v>
      </c>
      <c r="H1354" s="23"/>
      <c r="I1354" s="23" t="s">
        <v>4985</v>
      </c>
      <c r="J1354" s="24"/>
    </row>
    <row r="1355" s="1" customFormat="1" ht="28.5" customHeight="1" spans="1:10">
      <c r="A1355" s="25"/>
      <c r="B1355" s="39"/>
      <c r="C1355" s="39"/>
      <c r="D1355" s="39"/>
      <c r="E1355" s="39"/>
      <c r="F1355" s="39"/>
      <c r="G1355" s="39"/>
      <c r="H1355" s="39"/>
      <c r="I1355" s="39" t="s">
        <v>5092</v>
      </c>
      <c r="J1355" s="40" t="s">
        <v>5093</v>
      </c>
    </row>
    <row r="1356" s="1" customFormat="1" ht="235.5" customHeight="1" spans="1:10">
      <c r="A1356" s="25"/>
      <c r="B1356" s="26"/>
      <c r="C1356" s="26"/>
      <c r="D1356" s="26" t="s">
        <v>5951</v>
      </c>
      <c r="E1356" s="26"/>
      <c r="F1356" s="39"/>
      <c r="G1356" s="27"/>
      <c r="H1356" s="27"/>
      <c r="I1356" s="13"/>
      <c r="J1356" s="47"/>
    </row>
    <row r="1357" s="1" customFormat="1" ht="232.5" customHeight="1" spans="1:10">
      <c r="A1357" s="25">
        <v>240</v>
      </c>
      <c r="B1357" s="26" t="s">
        <v>5952</v>
      </c>
      <c r="C1357" s="26" t="s">
        <v>5953</v>
      </c>
      <c r="D1357" s="26" t="s">
        <v>5954</v>
      </c>
      <c r="E1357" s="26"/>
      <c r="F1357" s="39" t="s">
        <v>75</v>
      </c>
      <c r="G1357" s="27">
        <v>228</v>
      </c>
      <c r="H1357" s="27"/>
      <c r="I1357" s="13"/>
      <c r="J1357" s="47"/>
    </row>
    <row r="1358" s="1" customFormat="1" ht="15.75" customHeight="1" spans="1:10">
      <c r="A1358" s="25">
        <v>241</v>
      </c>
      <c r="B1358" s="26" t="s">
        <v>5955</v>
      </c>
      <c r="C1358" s="26" t="s">
        <v>5956</v>
      </c>
      <c r="D1358" s="26" t="s">
        <v>5957</v>
      </c>
      <c r="E1358" s="26"/>
      <c r="F1358" s="39" t="s">
        <v>75</v>
      </c>
      <c r="G1358" s="27">
        <v>228</v>
      </c>
      <c r="H1358" s="27"/>
      <c r="I1358" s="13"/>
      <c r="J1358" s="47"/>
    </row>
    <row r="1359" s="1" customFormat="1" ht="18" customHeight="1" spans="1:10">
      <c r="A1359" s="15" t="s">
        <v>5101</v>
      </c>
      <c r="B1359" s="16"/>
      <c r="C1359" s="16"/>
      <c r="D1359" s="16"/>
      <c r="E1359" s="16"/>
      <c r="F1359" s="16"/>
      <c r="G1359" s="16"/>
      <c r="H1359" s="16"/>
      <c r="I1359" s="16"/>
      <c r="J1359" s="48"/>
    </row>
    <row r="1360" s="1" customFormat="1" ht="18" customHeight="1" spans="1:10">
      <c r="A1360" s="49" t="s">
        <v>5102</v>
      </c>
      <c r="B1360" s="49"/>
      <c r="C1360" s="49"/>
      <c r="D1360" s="49"/>
      <c r="E1360" s="49"/>
      <c r="F1360" s="49"/>
      <c r="G1360" s="49"/>
      <c r="H1360" s="49"/>
      <c r="I1360" s="49"/>
      <c r="J1360" s="49"/>
    </row>
    <row r="1361" s="1" customFormat="1" ht="39.75" customHeight="1" spans="1:10">
      <c r="A1361" s="2" t="s">
        <v>5085</v>
      </c>
      <c r="B1361" s="2"/>
      <c r="C1361" s="2"/>
      <c r="D1361" s="2"/>
      <c r="E1361" s="2"/>
      <c r="F1361" s="2"/>
      <c r="G1361" s="2"/>
      <c r="H1361" s="19"/>
      <c r="I1361" s="19"/>
      <c r="J1361" s="19"/>
    </row>
    <row r="1362" s="1" customFormat="1" ht="28.5" customHeight="1" spans="1:10">
      <c r="A1362" s="20" t="s">
        <v>5042</v>
      </c>
      <c r="B1362" s="20"/>
      <c r="C1362" s="20"/>
      <c r="D1362" s="20"/>
      <c r="E1362" s="20" t="s">
        <v>5043</v>
      </c>
      <c r="F1362" s="20"/>
      <c r="G1362" s="20"/>
      <c r="H1362" s="21" t="s">
        <v>5958</v>
      </c>
      <c r="I1362" s="21"/>
      <c r="J1362" s="21"/>
    </row>
    <row r="1363" s="1" customFormat="1" ht="17.25" customHeight="1" spans="1:10">
      <c r="A1363" s="22" t="s">
        <v>2</v>
      </c>
      <c r="B1363" s="23" t="s">
        <v>5087</v>
      </c>
      <c r="C1363" s="23" t="s">
        <v>5088</v>
      </c>
      <c r="D1363" s="23" t="s">
        <v>5089</v>
      </c>
      <c r="E1363" s="23"/>
      <c r="F1363" s="23" t="s">
        <v>5090</v>
      </c>
      <c r="G1363" s="23" t="s">
        <v>5091</v>
      </c>
      <c r="H1363" s="23"/>
      <c r="I1363" s="23" t="s">
        <v>4985</v>
      </c>
      <c r="J1363" s="24"/>
    </row>
    <row r="1364" s="1" customFormat="1" ht="28.5" customHeight="1" spans="1:10">
      <c r="A1364" s="25"/>
      <c r="B1364" s="39"/>
      <c r="C1364" s="39"/>
      <c r="D1364" s="39"/>
      <c r="E1364" s="39"/>
      <c r="F1364" s="39"/>
      <c r="G1364" s="39"/>
      <c r="H1364" s="39"/>
      <c r="I1364" s="39" t="s">
        <v>5092</v>
      </c>
      <c r="J1364" s="40" t="s">
        <v>5093</v>
      </c>
    </row>
    <row r="1365" s="1" customFormat="1" ht="409.5" customHeight="1" spans="1:10">
      <c r="A1365" s="25">
        <v>242</v>
      </c>
      <c r="B1365" s="26" t="s">
        <v>5959</v>
      </c>
      <c r="C1365" s="26" t="s">
        <v>5960</v>
      </c>
      <c r="D1365" s="26" t="s">
        <v>5961</v>
      </c>
      <c r="E1365" s="26"/>
      <c r="F1365" s="39" t="s">
        <v>138</v>
      </c>
      <c r="G1365" s="27">
        <v>4</v>
      </c>
      <c r="H1365" s="27"/>
      <c r="I1365" s="13"/>
      <c r="J1365" s="47"/>
    </row>
    <row r="1366" s="1" customFormat="1" ht="18" customHeight="1" spans="1:10">
      <c r="A1366" s="15" t="s">
        <v>5101</v>
      </c>
      <c r="B1366" s="16"/>
      <c r="C1366" s="16"/>
      <c r="D1366" s="16"/>
      <c r="E1366" s="16"/>
      <c r="F1366" s="16"/>
      <c r="G1366" s="16"/>
      <c r="H1366" s="16"/>
      <c r="I1366" s="16"/>
      <c r="J1366" s="48"/>
    </row>
    <row r="1367" s="1" customFormat="1" ht="18" customHeight="1" spans="1:10">
      <c r="A1367" s="49" t="s">
        <v>5102</v>
      </c>
      <c r="B1367" s="49"/>
      <c r="C1367" s="49"/>
      <c r="D1367" s="49"/>
      <c r="E1367" s="49"/>
      <c r="F1367" s="49"/>
      <c r="G1367" s="49"/>
      <c r="H1367" s="49"/>
      <c r="I1367" s="49"/>
      <c r="J1367" s="49"/>
    </row>
    <row r="1368" s="1" customFormat="1" ht="39.75" customHeight="1" spans="1:10">
      <c r="A1368" s="2" t="s">
        <v>5085</v>
      </c>
      <c r="B1368" s="2"/>
      <c r="C1368" s="2"/>
      <c r="D1368" s="2"/>
      <c r="E1368" s="2"/>
      <c r="F1368" s="2"/>
      <c r="G1368" s="2"/>
      <c r="H1368" s="19"/>
      <c r="I1368" s="19"/>
      <c r="J1368" s="19"/>
    </row>
    <row r="1369" s="1" customFormat="1" ht="28.5" customHeight="1" spans="1:10">
      <c r="A1369" s="20" t="s">
        <v>5042</v>
      </c>
      <c r="B1369" s="20"/>
      <c r="C1369" s="20"/>
      <c r="D1369" s="20"/>
      <c r="E1369" s="20" t="s">
        <v>5043</v>
      </c>
      <c r="F1369" s="20"/>
      <c r="G1369" s="20"/>
      <c r="H1369" s="21" t="s">
        <v>5962</v>
      </c>
      <c r="I1369" s="21"/>
      <c r="J1369" s="21"/>
    </row>
    <row r="1370" s="1" customFormat="1" ht="17.25" customHeight="1" spans="1:10">
      <c r="A1370" s="22" t="s">
        <v>2</v>
      </c>
      <c r="B1370" s="23" t="s">
        <v>5087</v>
      </c>
      <c r="C1370" s="23" t="s">
        <v>5088</v>
      </c>
      <c r="D1370" s="23" t="s">
        <v>5089</v>
      </c>
      <c r="E1370" s="23"/>
      <c r="F1370" s="23" t="s">
        <v>5090</v>
      </c>
      <c r="G1370" s="23" t="s">
        <v>5091</v>
      </c>
      <c r="H1370" s="23"/>
      <c r="I1370" s="23" t="s">
        <v>4985</v>
      </c>
      <c r="J1370" s="24"/>
    </row>
    <row r="1371" s="1" customFormat="1" ht="28.5" customHeight="1" spans="1:10">
      <c r="A1371" s="25"/>
      <c r="B1371" s="39"/>
      <c r="C1371" s="39"/>
      <c r="D1371" s="39"/>
      <c r="E1371" s="39"/>
      <c r="F1371" s="39"/>
      <c r="G1371" s="39"/>
      <c r="H1371" s="39"/>
      <c r="I1371" s="39" t="s">
        <v>5092</v>
      </c>
      <c r="J1371" s="40" t="s">
        <v>5093</v>
      </c>
    </row>
    <row r="1372" s="1" customFormat="1" ht="207" customHeight="1" spans="1:10">
      <c r="A1372" s="25">
        <v>243</v>
      </c>
      <c r="B1372" s="26" t="s">
        <v>5963</v>
      </c>
      <c r="C1372" s="26" t="s">
        <v>5244</v>
      </c>
      <c r="D1372" s="26" t="s">
        <v>5964</v>
      </c>
      <c r="E1372" s="26"/>
      <c r="F1372" s="39" t="s">
        <v>138</v>
      </c>
      <c r="G1372" s="27">
        <v>4</v>
      </c>
      <c r="H1372" s="27"/>
      <c r="I1372" s="13"/>
      <c r="J1372" s="47"/>
    </row>
    <row r="1373" s="1" customFormat="1" ht="66.75" customHeight="1" spans="1:10">
      <c r="A1373" s="25">
        <v>244</v>
      </c>
      <c r="B1373" s="26" t="s">
        <v>5965</v>
      </c>
      <c r="C1373" s="26" t="s">
        <v>5966</v>
      </c>
      <c r="D1373" s="26" t="s">
        <v>5967</v>
      </c>
      <c r="E1373" s="26"/>
      <c r="F1373" s="39" t="s">
        <v>138</v>
      </c>
      <c r="G1373" s="27">
        <v>4</v>
      </c>
      <c r="H1373" s="27"/>
      <c r="I1373" s="13"/>
      <c r="J1373" s="47"/>
    </row>
    <row r="1374" s="1" customFormat="1" ht="41.25" customHeight="1" spans="1:10">
      <c r="A1374" s="25">
        <v>245</v>
      </c>
      <c r="B1374" s="26" t="s">
        <v>5968</v>
      </c>
      <c r="C1374" s="26" t="s">
        <v>5969</v>
      </c>
      <c r="D1374" s="26" t="s">
        <v>5970</v>
      </c>
      <c r="E1374" s="26"/>
      <c r="F1374" s="39" t="s">
        <v>138</v>
      </c>
      <c r="G1374" s="27">
        <v>4</v>
      </c>
      <c r="H1374" s="27"/>
      <c r="I1374" s="13"/>
      <c r="J1374" s="47"/>
    </row>
    <row r="1375" s="1" customFormat="1" ht="15.75" customHeight="1" spans="1:10">
      <c r="A1375" s="25">
        <v>246</v>
      </c>
      <c r="B1375" s="26" t="s">
        <v>5971</v>
      </c>
      <c r="C1375" s="26" t="s">
        <v>5140</v>
      </c>
      <c r="D1375" s="26" t="s">
        <v>5140</v>
      </c>
      <c r="E1375" s="26"/>
      <c r="F1375" s="39" t="s">
        <v>5125</v>
      </c>
      <c r="G1375" s="27">
        <v>4560</v>
      </c>
      <c r="H1375" s="27"/>
      <c r="I1375" s="13"/>
      <c r="J1375" s="47"/>
    </row>
    <row r="1376" s="1" customFormat="1" ht="28.5" customHeight="1" spans="1:10">
      <c r="A1376" s="25">
        <v>247</v>
      </c>
      <c r="B1376" s="26" t="s">
        <v>5972</v>
      </c>
      <c r="C1376" s="26" t="s">
        <v>5973</v>
      </c>
      <c r="D1376" s="26" t="s">
        <v>5973</v>
      </c>
      <c r="E1376" s="26"/>
      <c r="F1376" s="39" t="s">
        <v>5125</v>
      </c>
      <c r="G1376" s="27">
        <v>480</v>
      </c>
      <c r="H1376" s="27"/>
      <c r="I1376" s="13"/>
      <c r="J1376" s="47"/>
    </row>
    <row r="1377" s="1" customFormat="1" ht="28.5" customHeight="1" spans="1:10">
      <c r="A1377" s="25">
        <v>248</v>
      </c>
      <c r="B1377" s="26" t="s">
        <v>5974</v>
      </c>
      <c r="C1377" s="26" t="s">
        <v>5975</v>
      </c>
      <c r="D1377" s="26" t="s">
        <v>5975</v>
      </c>
      <c r="E1377" s="26"/>
      <c r="F1377" s="39" t="s">
        <v>5125</v>
      </c>
      <c r="G1377" s="27">
        <v>1380</v>
      </c>
      <c r="H1377" s="27"/>
      <c r="I1377" s="13"/>
      <c r="J1377" s="47"/>
    </row>
    <row r="1378" s="1" customFormat="1" ht="15.75" customHeight="1" spans="1:10">
      <c r="A1378" s="25">
        <v>249</v>
      </c>
      <c r="B1378" s="26" t="s">
        <v>5976</v>
      </c>
      <c r="C1378" s="26" t="s">
        <v>5146</v>
      </c>
      <c r="D1378" s="26" t="s">
        <v>5146</v>
      </c>
      <c r="E1378" s="26"/>
      <c r="F1378" s="39" t="s">
        <v>5125</v>
      </c>
      <c r="G1378" s="27">
        <v>128</v>
      </c>
      <c r="H1378" s="27"/>
      <c r="I1378" s="13"/>
      <c r="J1378" s="47"/>
    </row>
    <row r="1379" s="1" customFormat="1" ht="117.75" customHeight="1" spans="1:10">
      <c r="A1379" s="25">
        <v>250</v>
      </c>
      <c r="B1379" s="26" t="s">
        <v>5977</v>
      </c>
      <c r="C1379" s="26" t="s">
        <v>721</v>
      </c>
      <c r="D1379" s="26" t="s">
        <v>5978</v>
      </c>
      <c r="E1379" s="26"/>
      <c r="F1379" s="39" t="s">
        <v>5979</v>
      </c>
      <c r="G1379" s="27">
        <v>224</v>
      </c>
      <c r="H1379" s="27"/>
      <c r="I1379" s="13"/>
      <c r="J1379" s="47"/>
    </row>
    <row r="1380" s="1" customFormat="1" ht="66.75" customHeight="1" spans="1:10">
      <c r="A1380" s="25">
        <v>251</v>
      </c>
      <c r="B1380" s="26" t="s">
        <v>5980</v>
      </c>
      <c r="C1380" s="26" t="s">
        <v>5981</v>
      </c>
      <c r="D1380" s="26" t="s">
        <v>5982</v>
      </c>
      <c r="E1380" s="26"/>
      <c r="F1380" s="39" t="s">
        <v>78</v>
      </c>
      <c r="G1380" s="27">
        <v>228</v>
      </c>
      <c r="H1380" s="27"/>
      <c r="I1380" s="13"/>
      <c r="J1380" s="47"/>
    </row>
    <row r="1381" s="1" customFormat="1" ht="18" customHeight="1" spans="1:10">
      <c r="A1381" s="15" t="s">
        <v>5101</v>
      </c>
      <c r="B1381" s="16"/>
      <c r="C1381" s="16"/>
      <c r="D1381" s="16"/>
      <c r="E1381" s="16"/>
      <c r="F1381" s="16"/>
      <c r="G1381" s="16"/>
      <c r="H1381" s="16"/>
      <c r="I1381" s="16"/>
      <c r="J1381" s="48"/>
    </row>
    <row r="1382" s="1" customFormat="1" ht="18" customHeight="1" spans="1:10">
      <c r="A1382" s="49" t="s">
        <v>5102</v>
      </c>
      <c r="B1382" s="49"/>
      <c r="C1382" s="49"/>
      <c r="D1382" s="49"/>
      <c r="E1382" s="49"/>
      <c r="F1382" s="49"/>
      <c r="G1382" s="49"/>
      <c r="H1382" s="49"/>
      <c r="I1382" s="49"/>
      <c r="J1382" s="49"/>
    </row>
    <row r="1383" s="1" customFormat="1" ht="39.75" customHeight="1" spans="1:10">
      <c r="A1383" s="2" t="s">
        <v>5085</v>
      </c>
      <c r="B1383" s="2"/>
      <c r="C1383" s="2"/>
      <c r="D1383" s="2"/>
      <c r="E1383" s="2"/>
      <c r="F1383" s="2"/>
      <c r="G1383" s="2"/>
      <c r="H1383" s="19"/>
      <c r="I1383" s="19"/>
      <c r="J1383" s="19"/>
    </row>
    <row r="1384" s="1" customFormat="1" ht="28.5" customHeight="1" spans="1:10">
      <c r="A1384" s="20" t="s">
        <v>5042</v>
      </c>
      <c r="B1384" s="20"/>
      <c r="C1384" s="20"/>
      <c r="D1384" s="20"/>
      <c r="E1384" s="20" t="s">
        <v>5043</v>
      </c>
      <c r="F1384" s="20"/>
      <c r="G1384" s="20"/>
      <c r="H1384" s="21" t="s">
        <v>5983</v>
      </c>
      <c r="I1384" s="21"/>
      <c r="J1384" s="21"/>
    </row>
    <row r="1385" s="1" customFormat="1" ht="17.25" customHeight="1" spans="1:10">
      <c r="A1385" s="22" t="s">
        <v>2</v>
      </c>
      <c r="B1385" s="23" t="s">
        <v>5087</v>
      </c>
      <c r="C1385" s="23" t="s">
        <v>5088</v>
      </c>
      <c r="D1385" s="23" t="s">
        <v>5089</v>
      </c>
      <c r="E1385" s="23"/>
      <c r="F1385" s="23" t="s">
        <v>5090</v>
      </c>
      <c r="G1385" s="23" t="s">
        <v>5091</v>
      </c>
      <c r="H1385" s="23"/>
      <c r="I1385" s="23" t="s">
        <v>4985</v>
      </c>
      <c r="J1385" s="24"/>
    </row>
    <row r="1386" s="1" customFormat="1" ht="28.5" customHeight="1" spans="1:10">
      <c r="A1386" s="25"/>
      <c r="B1386" s="39"/>
      <c r="C1386" s="39"/>
      <c r="D1386" s="39"/>
      <c r="E1386" s="39"/>
      <c r="F1386" s="39"/>
      <c r="G1386" s="39"/>
      <c r="H1386" s="39"/>
      <c r="I1386" s="39" t="s">
        <v>5092</v>
      </c>
      <c r="J1386" s="40" t="s">
        <v>5093</v>
      </c>
    </row>
    <row r="1387" s="1" customFormat="1" ht="207" customHeight="1" spans="1:10">
      <c r="A1387" s="25">
        <v>252</v>
      </c>
      <c r="B1387" s="26" t="s">
        <v>5984</v>
      </c>
      <c r="C1387" s="26" t="s">
        <v>5985</v>
      </c>
      <c r="D1387" s="26" t="s">
        <v>5986</v>
      </c>
      <c r="E1387" s="26"/>
      <c r="F1387" s="39" t="s">
        <v>75</v>
      </c>
      <c r="G1387" s="27">
        <v>4</v>
      </c>
      <c r="H1387" s="27"/>
      <c r="I1387" s="13"/>
      <c r="J1387" s="47"/>
    </row>
    <row r="1388" s="1" customFormat="1" ht="28.5" customHeight="1" spans="1:10">
      <c r="A1388" s="25">
        <v>253</v>
      </c>
      <c r="B1388" s="26" t="s">
        <v>5987</v>
      </c>
      <c r="C1388" s="26" t="s">
        <v>5988</v>
      </c>
      <c r="D1388" s="26" t="s">
        <v>5989</v>
      </c>
      <c r="E1388" s="26"/>
      <c r="F1388" s="39" t="s">
        <v>75</v>
      </c>
      <c r="G1388" s="27">
        <v>120</v>
      </c>
      <c r="H1388" s="27"/>
      <c r="I1388" s="13"/>
      <c r="J1388" s="47"/>
    </row>
    <row r="1389" s="1" customFormat="1" ht="15.75" customHeight="1" spans="1:10">
      <c r="A1389" s="25">
        <v>254</v>
      </c>
      <c r="B1389" s="26" t="s">
        <v>5990</v>
      </c>
      <c r="C1389" s="26" t="s">
        <v>5164</v>
      </c>
      <c r="D1389" s="26" t="s">
        <v>5164</v>
      </c>
      <c r="E1389" s="26"/>
      <c r="F1389" s="39" t="s">
        <v>5125</v>
      </c>
      <c r="G1389" s="27">
        <v>1050</v>
      </c>
      <c r="H1389" s="27"/>
      <c r="I1389" s="13"/>
      <c r="J1389" s="47"/>
    </row>
    <row r="1390" s="1" customFormat="1" ht="15.75" customHeight="1" spans="1:10">
      <c r="A1390" s="25"/>
      <c r="B1390" s="26"/>
      <c r="C1390" s="26" t="s">
        <v>5991</v>
      </c>
      <c r="D1390" s="26"/>
      <c r="E1390" s="26"/>
      <c r="F1390" s="26"/>
      <c r="G1390" s="27"/>
      <c r="H1390" s="27"/>
      <c r="I1390" s="27"/>
      <c r="J1390" s="54"/>
    </row>
    <row r="1391" s="1" customFormat="1" ht="18" customHeight="1" spans="1:10">
      <c r="A1391" s="15" t="s">
        <v>5101</v>
      </c>
      <c r="B1391" s="16"/>
      <c r="C1391" s="16"/>
      <c r="D1391" s="16"/>
      <c r="E1391" s="16"/>
      <c r="F1391" s="16"/>
      <c r="G1391" s="16"/>
      <c r="H1391" s="16"/>
      <c r="I1391" s="16"/>
      <c r="J1391" s="48"/>
    </row>
    <row r="1392" s="1" customFormat="1" ht="18" customHeight="1" spans="1:10">
      <c r="A1392" s="49" t="s">
        <v>5102</v>
      </c>
      <c r="B1392" s="49"/>
      <c r="C1392" s="49"/>
      <c r="D1392" s="49"/>
      <c r="E1392" s="49"/>
      <c r="F1392" s="49"/>
      <c r="G1392" s="49"/>
      <c r="H1392" s="49"/>
      <c r="I1392" s="49"/>
      <c r="J1392" s="49"/>
    </row>
    <row r="1393" s="1" customFormat="1" ht="39.75" customHeight="1" spans="1:10">
      <c r="A1393" s="2" t="s">
        <v>5085</v>
      </c>
      <c r="B1393" s="2"/>
      <c r="C1393" s="2"/>
      <c r="D1393" s="2"/>
      <c r="E1393" s="2"/>
      <c r="F1393" s="2"/>
      <c r="G1393" s="2"/>
      <c r="H1393" s="19"/>
      <c r="I1393" s="19"/>
      <c r="J1393" s="19"/>
    </row>
    <row r="1394" s="1" customFormat="1" ht="28.5" customHeight="1" spans="1:10">
      <c r="A1394" s="20" t="s">
        <v>5042</v>
      </c>
      <c r="B1394" s="20"/>
      <c r="C1394" s="20"/>
      <c r="D1394" s="20"/>
      <c r="E1394" s="20" t="s">
        <v>5043</v>
      </c>
      <c r="F1394" s="20"/>
      <c r="G1394" s="20"/>
      <c r="H1394" s="21" t="s">
        <v>5992</v>
      </c>
      <c r="I1394" s="21"/>
      <c r="J1394" s="21"/>
    </row>
    <row r="1395" s="1" customFormat="1" ht="17.25" customHeight="1" spans="1:10">
      <c r="A1395" s="22" t="s">
        <v>2</v>
      </c>
      <c r="B1395" s="23" t="s">
        <v>5087</v>
      </c>
      <c r="C1395" s="23" t="s">
        <v>5088</v>
      </c>
      <c r="D1395" s="23" t="s">
        <v>5089</v>
      </c>
      <c r="E1395" s="23"/>
      <c r="F1395" s="23" t="s">
        <v>5090</v>
      </c>
      <c r="G1395" s="23" t="s">
        <v>5091</v>
      </c>
      <c r="H1395" s="23"/>
      <c r="I1395" s="23" t="s">
        <v>4985</v>
      </c>
      <c r="J1395" s="24"/>
    </row>
    <row r="1396" s="1" customFormat="1" ht="28.5" customHeight="1" spans="1:10">
      <c r="A1396" s="25"/>
      <c r="B1396" s="39"/>
      <c r="C1396" s="39"/>
      <c r="D1396" s="39"/>
      <c r="E1396" s="39"/>
      <c r="F1396" s="39"/>
      <c r="G1396" s="39"/>
      <c r="H1396" s="39"/>
      <c r="I1396" s="39" t="s">
        <v>5092</v>
      </c>
      <c r="J1396" s="40" t="s">
        <v>5093</v>
      </c>
    </row>
    <row r="1397" s="1" customFormat="1" ht="409.5" customHeight="1" spans="1:10">
      <c r="A1397" s="25">
        <v>255</v>
      </c>
      <c r="B1397" s="26" t="s">
        <v>5993</v>
      </c>
      <c r="C1397" s="26" t="s">
        <v>5994</v>
      </c>
      <c r="D1397" s="26" t="s">
        <v>5995</v>
      </c>
      <c r="E1397" s="26"/>
      <c r="F1397" s="39" t="s">
        <v>138</v>
      </c>
      <c r="G1397" s="27">
        <v>81</v>
      </c>
      <c r="H1397" s="27"/>
      <c r="I1397" s="13"/>
      <c r="J1397" s="47"/>
    </row>
    <row r="1398" s="1" customFormat="1" ht="15.75" customHeight="1" spans="1:10">
      <c r="A1398" s="25"/>
      <c r="B1398" s="26"/>
      <c r="C1398" s="26" t="s">
        <v>5996</v>
      </c>
      <c r="D1398" s="26"/>
      <c r="E1398" s="26"/>
      <c r="F1398" s="26"/>
      <c r="G1398" s="27"/>
      <c r="H1398" s="27"/>
      <c r="I1398" s="27"/>
      <c r="J1398" s="54"/>
    </row>
    <row r="1399" s="1" customFormat="1" ht="15.75" customHeight="1" spans="1:10">
      <c r="A1399" s="25"/>
      <c r="B1399" s="26"/>
      <c r="C1399" s="26" t="s">
        <v>5997</v>
      </c>
      <c r="D1399" s="26"/>
      <c r="E1399" s="26"/>
      <c r="F1399" s="26"/>
      <c r="G1399" s="27"/>
      <c r="H1399" s="27"/>
      <c r="I1399" s="27"/>
      <c r="J1399" s="54"/>
    </row>
    <row r="1400" s="1" customFormat="1" ht="18" customHeight="1" spans="1:10">
      <c r="A1400" s="15" t="s">
        <v>5101</v>
      </c>
      <c r="B1400" s="16"/>
      <c r="C1400" s="16"/>
      <c r="D1400" s="16"/>
      <c r="E1400" s="16"/>
      <c r="F1400" s="16"/>
      <c r="G1400" s="16"/>
      <c r="H1400" s="16"/>
      <c r="I1400" s="16"/>
      <c r="J1400" s="48"/>
    </row>
    <row r="1401" s="1" customFormat="1" ht="18" customHeight="1" spans="1:10">
      <c r="A1401" s="49" t="s">
        <v>5102</v>
      </c>
      <c r="B1401" s="49"/>
      <c r="C1401" s="49"/>
      <c r="D1401" s="49"/>
      <c r="E1401" s="49"/>
      <c r="F1401" s="49"/>
      <c r="G1401" s="49"/>
      <c r="H1401" s="49"/>
      <c r="I1401" s="49"/>
      <c r="J1401" s="49"/>
    </row>
    <row r="1402" s="1" customFormat="1" ht="39.75" customHeight="1" spans="1:10">
      <c r="A1402" s="2" t="s">
        <v>5085</v>
      </c>
      <c r="B1402" s="2"/>
      <c r="C1402" s="2"/>
      <c r="D1402" s="2"/>
      <c r="E1402" s="2"/>
      <c r="F1402" s="2"/>
      <c r="G1402" s="2"/>
      <c r="H1402" s="19"/>
      <c r="I1402" s="19"/>
      <c r="J1402" s="19"/>
    </row>
    <row r="1403" s="1" customFormat="1" ht="28.5" customHeight="1" spans="1:10">
      <c r="A1403" s="20" t="s">
        <v>5042</v>
      </c>
      <c r="B1403" s="20"/>
      <c r="C1403" s="20"/>
      <c r="D1403" s="20"/>
      <c r="E1403" s="20" t="s">
        <v>5043</v>
      </c>
      <c r="F1403" s="20"/>
      <c r="G1403" s="20"/>
      <c r="H1403" s="21" t="s">
        <v>5998</v>
      </c>
      <c r="I1403" s="21"/>
      <c r="J1403" s="21"/>
    </row>
    <row r="1404" s="1" customFormat="1" ht="17.25" customHeight="1" spans="1:10">
      <c r="A1404" s="22" t="s">
        <v>2</v>
      </c>
      <c r="B1404" s="23" t="s">
        <v>5087</v>
      </c>
      <c r="C1404" s="23" t="s">
        <v>5088</v>
      </c>
      <c r="D1404" s="23" t="s">
        <v>5089</v>
      </c>
      <c r="E1404" s="23"/>
      <c r="F1404" s="23" t="s">
        <v>5090</v>
      </c>
      <c r="G1404" s="23" t="s">
        <v>5091</v>
      </c>
      <c r="H1404" s="23"/>
      <c r="I1404" s="23" t="s">
        <v>4985</v>
      </c>
      <c r="J1404" s="24"/>
    </row>
    <row r="1405" s="1" customFormat="1" ht="28.5" customHeight="1" spans="1:10">
      <c r="A1405" s="25"/>
      <c r="B1405" s="39"/>
      <c r="C1405" s="39"/>
      <c r="D1405" s="39"/>
      <c r="E1405" s="39"/>
      <c r="F1405" s="39"/>
      <c r="G1405" s="39"/>
      <c r="H1405" s="39"/>
      <c r="I1405" s="39" t="s">
        <v>5092</v>
      </c>
      <c r="J1405" s="40" t="s">
        <v>5093</v>
      </c>
    </row>
    <row r="1406" s="1" customFormat="1" ht="194.25" customHeight="1" spans="1:10">
      <c r="A1406" s="25">
        <v>256</v>
      </c>
      <c r="B1406" s="26" t="s">
        <v>5999</v>
      </c>
      <c r="C1406" s="26" t="s">
        <v>6000</v>
      </c>
      <c r="D1406" s="26" t="s">
        <v>6001</v>
      </c>
      <c r="E1406" s="26"/>
      <c r="F1406" s="39" t="s">
        <v>138</v>
      </c>
      <c r="G1406" s="27">
        <v>1</v>
      </c>
      <c r="H1406" s="27"/>
      <c r="I1406" s="13"/>
      <c r="J1406" s="47"/>
    </row>
    <row r="1407" s="1" customFormat="1" ht="219.75" customHeight="1" spans="1:10">
      <c r="A1407" s="25">
        <v>257</v>
      </c>
      <c r="B1407" s="26" t="s">
        <v>6002</v>
      </c>
      <c r="C1407" s="26" t="s">
        <v>6003</v>
      </c>
      <c r="D1407" s="26" t="s">
        <v>6004</v>
      </c>
      <c r="E1407" s="26"/>
      <c r="F1407" s="39" t="s">
        <v>138</v>
      </c>
      <c r="G1407" s="27">
        <v>8</v>
      </c>
      <c r="H1407" s="27"/>
      <c r="I1407" s="13"/>
      <c r="J1407" s="47"/>
    </row>
    <row r="1408" s="1" customFormat="1" ht="18" customHeight="1" spans="1:10">
      <c r="A1408" s="15" t="s">
        <v>5101</v>
      </c>
      <c r="B1408" s="16"/>
      <c r="C1408" s="16"/>
      <c r="D1408" s="16"/>
      <c r="E1408" s="16"/>
      <c r="F1408" s="16"/>
      <c r="G1408" s="16"/>
      <c r="H1408" s="16"/>
      <c r="I1408" s="16"/>
      <c r="J1408" s="48"/>
    </row>
    <row r="1409" s="1" customFormat="1" ht="18" customHeight="1" spans="1:10">
      <c r="A1409" s="49" t="s">
        <v>5102</v>
      </c>
      <c r="B1409" s="49"/>
      <c r="C1409" s="49"/>
      <c r="D1409" s="49"/>
      <c r="E1409" s="49"/>
      <c r="F1409" s="49"/>
      <c r="G1409" s="49"/>
      <c r="H1409" s="49"/>
      <c r="I1409" s="49"/>
      <c r="J1409" s="49"/>
    </row>
    <row r="1410" s="1" customFormat="1" ht="39.75" customHeight="1" spans="1:10">
      <c r="A1410" s="2" t="s">
        <v>5085</v>
      </c>
      <c r="B1410" s="2"/>
      <c r="C1410" s="2"/>
      <c r="D1410" s="2"/>
      <c r="E1410" s="2"/>
      <c r="F1410" s="2"/>
      <c r="G1410" s="2"/>
      <c r="H1410" s="19"/>
      <c r="I1410" s="19"/>
      <c r="J1410" s="19"/>
    </row>
    <row r="1411" s="1" customFormat="1" ht="28.5" customHeight="1" spans="1:10">
      <c r="A1411" s="20" t="s">
        <v>5042</v>
      </c>
      <c r="B1411" s="20"/>
      <c r="C1411" s="20"/>
      <c r="D1411" s="20"/>
      <c r="E1411" s="20" t="s">
        <v>5043</v>
      </c>
      <c r="F1411" s="20"/>
      <c r="G1411" s="20"/>
      <c r="H1411" s="21" t="s">
        <v>6005</v>
      </c>
      <c r="I1411" s="21"/>
      <c r="J1411" s="21"/>
    </row>
    <row r="1412" s="1" customFormat="1" ht="17.25" customHeight="1" spans="1:10">
      <c r="A1412" s="22" t="s">
        <v>2</v>
      </c>
      <c r="B1412" s="23" t="s">
        <v>5087</v>
      </c>
      <c r="C1412" s="23" t="s">
        <v>5088</v>
      </c>
      <c r="D1412" s="23" t="s">
        <v>5089</v>
      </c>
      <c r="E1412" s="23"/>
      <c r="F1412" s="23" t="s">
        <v>5090</v>
      </c>
      <c r="G1412" s="23" t="s">
        <v>5091</v>
      </c>
      <c r="H1412" s="23"/>
      <c r="I1412" s="23" t="s">
        <v>4985</v>
      </c>
      <c r="J1412" s="24"/>
    </row>
    <row r="1413" s="1" customFormat="1" ht="28.5" customHeight="1" spans="1:10">
      <c r="A1413" s="25"/>
      <c r="B1413" s="39"/>
      <c r="C1413" s="39"/>
      <c r="D1413" s="39"/>
      <c r="E1413" s="39"/>
      <c r="F1413" s="39"/>
      <c r="G1413" s="39"/>
      <c r="H1413" s="39"/>
      <c r="I1413" s="39" t="s">
        <v>5092</v>
      </c>
      <c r="J1413" s="40" t="s">
        <v>5093</v>
      </c>
    </row>
    <row r="1414" s="1" customFormat="1" ht="232.5" customHeight="1" spans="1:10">
      <c r="A1414" s="25">
        <v>258</v>
      </c>
      <c r="B1414" s="26" t="s">
        <v>6006</v>
      </c>
      <c r="C1414" s="26" t="s">
        <v>6007</v>
      </c>
      <c r="D1414" s="26" t="s">
        <v>6008</v>
      </c>
      <c r="E1414" s="26"/>
      <c r="F1414" s="39" t="s">
        <v>138</v>
      </c>
      <c r="G1414" s="27">
        <v>2</v>
      </c>
      <c r="H1414" s="27"/>
      <c r="I1414" s="13"/>
      <c r="J1414" s="47"/>
    </row>
    <row r="1415" s="1" customFormat="1" ht="168.75" customHeight="1" spans="1:10">
      <c r="A1415" s="25">
        <v>259</v>
      </c>
      <c r="B1415" s="26" t="s">
        <v>6009</v>
      </c>
      <c r="C1415" s="26" t="s">
        <v>6010</v>
      </c>
      <c r="D1415" s="26" t="s">
        <v>6011</v>
      </c>
      <c r="E1415" s="26"/>
      <c r="F1415" s="39" t="s">
        <v>138</v>
      </c>
      <c r="G1415" s="27">
        <v>2</v>
      </c>
      <c r="H1415" s="27"/>
      <c r="I1415" s="13"/>
      <c r="J1415" s="47"/>
    </row>
    <row r="1416" s="1" customFormat="1" ht="18" customHeight="1" spans="1:10">
      <c r="A1416" s="15" t="s">
        <v>5101</v>
      </c>
      <c r="B1416" s="16"/>
      <c r="C1416" s="16"/>
      <c r="D1416" s="16"/>
      <c r="E1416" s="16"/>
      <c r="F1416" s="16"/>
      <c r="G1416" s="16"/>
      <c r="H1416" s="16"/>
      <c r="I1416" s="16"/>
      <c r="J1416" s="48"/>
    </row>
    <row r="1417" s="1" customFormat="1" ht="18" customHeight="1" spans="1:10">
      <c r="A1417" s="49" t="s">
        <v>5102</v>
      </c>
      <c r="B1417" s="49"/>
      <c r="C1417" s="49"/>
      <c r="D1417" s="49"/>
      <c r="E1417" s="49"/>
      <c r="F1417" s="49"/>
      <c r="G1417" s="49"/>
      <c r="H1417" s="49"/>
      <c r="I1417" s="49"/>
      <c r="J1417" s="49"/>
    </row>
    <row r="1418" s="1" customFormat="1" ht="39.75" customHeight="1" spans="1:10">
      <c r="A1418" s="2" t="s">
        <v>5085</v>
      </c>
      <c r="B1418" s="2"/>
      <c r="C1418" s="2"/>
      <c r="D1418" s="2"/>
      <c r="E1418" s="2"/>
      <c r="F1418" s="2"/>
      <c r="G1418" s="2"/>
      <c r="H1418" s="19"/>
      <c r="I1418" s="19"/>
      <c r="J1418" s="19"/>
    </row>
    <row r="1419" s="1" customFormat="1" ht="28.5" customHeight="1" spans="1:10">
      <c r="A1419" s="20" t="s">
        <v>5042</v>
      </c>
      <c r="B1419" s="20"/>
      <c r="C1419" s="20"/>
      <c r="D1419" s="20"/>
      <c r="E1419" s="20" t="s">
        <v>5043</v>
      </c>
      <c r="F1419" s="20"/>
      <c r="G1419" s="20"/>
      <c r="H1419" s="21" t="s">
        <v>6012</v>
      </c>
      <c r="I1419" s="21"/>
      <c r="J1419" s="21"/>
    </row>
    <row r="1420" s="1" customFormat="1" ht="17.25" customHeight="1" spans="1:10">
      <c r="A1420" s="22" t="s">
        <v>2</v>
      </c>
      <c r="B1420" s="23" t="s">
        <v>5087</v>
      </c>
      <c r="C1420" s="23" t="s">
        <v>5088</v>
      </c>
      <c r="D1420" s="23" t="s">
        <v>5089</v>
      </c>
      <c r="E1420" s="23"/>
      <c r="F1420" s="23" t="s">
        <v>5090</v>
      </c>
      <c r="G1420" s="23" t="s">
        <v>5091</v>
      </c>
      <c r="H1420" s="23"/>
      <c r="I1420" s="23" t="s">
        <v>4985</v>
      </c>
      <c r="J1420" s="24"/>
    </row>
    <row r="1421" s="1" customFormat="1" ht="28.5" customHeight="1" spans="1:10">
      <c r="A1421" s="25"/>
      <c r="B1421" s="39"/>
      <c r="C1421" s="39"/>
      <c r="D1421" s="39"/>
      <c r="E1421" s="39"/>
      <c r="F1421" s="39"/>
      <c r="G1421" s="39"/>
      <c r="H1421" s="39"/>
      <c r="I1421" s="39" t="s">
        <v>5092</v>
      </c>
      <c r="J1421" s="40" t="s">
        <v>5093</v>
      </c>
    </row>
    <row r="1422" s="1" customFormat="1" ht="270.75" customHeight="1" spans="1:10">
      <c r="A1422" s="25">
        <v>260</v>
      </c>
      <c r="B1422" s="26" t="s">
        <v>6013</v>
      </c>
      <c r="C1422" s="26" t="s">
        <v>6014</v>
      </c>
      <c r="D1422" s="26" t="s">
        <v>6015</v>
      </c>
      <c r="E1422" s="26"/>
      <c r="F1422" s="39" t="s">
        <v>138</v>
      </c>
      <c r="G1422" s="27">
        <v>4</v>
      </c>
      <c r="H1422" s="27"/>
      <c r="I1422" s="13"/>
      <c r="J1422" s="47"/>
    </row>
    <row r="1423" s="1" customFormat="1" ht="54" customHeight="1" spans="1:10">
      <c r="A1423" s="25">
        <v>261</v>
      </c>
      <c r="B1423" s="26" t="s">
        <v>6016</v>
      </c>
      <c r="C1423" s="26" t="s">
        <v>5308</v>
      </c>
      <c r="D1423" s="26" t="s">
        <v>5309</v>
      </c>
      <c r="E1423" s="26"/>
      <c r="F1423" s="39" t="s">
        <v>75</v>
      </c>
      <c r="G1423" s="27">
        <v>2</v>
      </c>
      <c r="H1423" s="27"/>
      <c r="I1423" s="13"/>
      <c r="J1423" s="47"/>
    </row>
    <row r="1424" s="1" customFormat="1" ht="18" customHeight="1" spans="1:10">
      <c r="A1424" s="15" t="s">
        <v>5101</v>
      </c>
      <c r="B1424" s="16"/>
      <c r="C1424" s="16"/>
      <c r="D1424" s="16"/>
      <c r="E1424" s="16"/>
      <c r="F1424" s="16"/>
      <c r="G1424" s="16"/>
      <c r="H1424" s="16"/>
      <c r="I1424" s="16"/>
      <c r="J1424" s="48"/>
    </row>
    <row r="1425" s="1" customFormat="1" ht="18" customHeight="1" spans="1:10">
      <c r="A1425" s="49" t="s">
        <v>5102</v>
      </c>
      <c r="B1425" s="49"/>
      <c r="C1425" s="49"/>
      <c r="D1425" s="49"/>
      <c r="E1425" s="49"/>
      <c r="F1425" s="49"/>
      <c r="G1425" s="49"/>
      <c r="H1425" s="49"/>
      <c r="I1425" s="49"/>
      <c r="J1425" s="49"/>
    </row>
    <row r="1426" s="1" customFormat="1" ht="39.75" customHeight="1" spans="1:10">
      <c r="A1426" s="2" t="s">
        <v>5085</v>
      </c>
      <c r="B1426" s="2"/>
      <c r="C1426" s="2"/>
      <c r="D1426" s="2"/>
      <c r="E1426" s="2"/>
      <c r="F1426" s="2"/>
      <c r="G1426" s="2"/>
      <c r="H1426" s="19"/>
      <c r="I1426" s="19"/>
      <c r="J1426" s="19"/>
    </row>
    <row r="1427" s="1" customFormat="1" ht="28.5" customHeight="1" spans="1:10">
      <c r="A1427" s="20" t="s">
        <v>5042</v>
      </c>
      <c r="B1427" s="20"/>
      <c r="C1427" s="20"/>
      <c r="D1427" s="20"/>
      <c r="E1427" s="20" t="s">
        <v>5043</v>
      </c>
      <c r="F1427" s="20"/>
      <c r="G1427" s="20"/>
      <c r="H1427" s="21" t="s">
        <v>6017</v>
      </c>
      <c r="I1427" s="21"/>
      <c r="J1427" s="21"/>
    </row>
    <row r="1428" s="1" customFormat="1" ht="17.25" customHeight="1" spans="1:10">
      <c r="A1428" s="22" t="s">
        <v>2</v>
      </c>
      <c r="B1428" s="23" t="s">
        <v>5087</v>
      </c>
      <c r="C1428" s="23" t="s">
        <v>5088</v>
      </c>
      <c r="D1428" s="23" t="s">
        <v>5089</v>
      </c>
      <c r="E1428" s="23"/>
      <c r="F1428" s="23" t="s">
        <v>5090</v>
      </c>
      <c r="G1428" s="23" t="s">
        <v>5091</v>
      </c>
      <c r="H1428" s="23"/>
      <c r="I1428" s="23" t="s">
        <v>4985</v>
      </c>
      <c r="J1428" s="24"/>
    </row>
    <row r="1429" s="1" customFormat="1" ht="28.5" customHeight="1" spans="1:10">
      <c r="A1429" s="25"/>
      <c r="B1429" s="39"/>
      <c r="C1429" s="39"/>
      <c r="D1429" s="39"/>
      <c r="E1429" s="39"/>
      <c r="F1429" s="39"/>
      <c r="G1429" s="39"/>
      <c r="H1429" s="39"/>
      <c r="I1429" s="39" t="s">
        <v>5092</v>
      </c>
      <c r="J1429" s="40" t="s">
        <v>5093</v>
      </c>
    </row>
    <row r="1430" s="1" customFormat="1" ht="309" customHeight="1" spans="1:10">
      <c r="A1430" s="25">
        <v>262</v>
      </c>
      <c r="B1430" s="26" t="s">
        <v>6018</v>
      </c>
      <c r="C1430" s="26" t="s">
        <v>6019</v>
      </c>
      <c r="D1430" s="26" t="s">
        <v>6020</v>
      </c>
      <c r="E1430" s="26"/>
      <c r="F1430" s="39" t="s">
        <v>138</v>
      </c>
      <c r="G1430" s="27">
        <v>1</v>
      </c>
      <c r="H1430" s="27"/>
      <c r="I1430" s="13"/>
      <c r="J1430" s="47"/>
    </row>
    <row r="1431" s="1" customFormat="1" ht="18" customHeight="1" spans="1:10">
      <c r="A1431" s="15" t="s">
        <v>5101</v>
      </c>
      <c r="B1431" s="16"/>
      <c r="C1431" s="16"/>
      <c r="D1431" s="16"/>
      <c r="E1431" s="16"/>
      <c r="F1431" s="16"/>
      <c r="G1431" s="16"/>
      <c r="H1431" s="16"/>
      <c r="I1431" s="16"/>
      <c r="J1431" s="48"/>
    </row>
    <row r="1432" s="1" customFormat="1" ht="18" customHeight="1" spans="1:10">
      <c r="A1432" s="49" t="s">
        <v>5102</v>
      </c>
      <c r="B1432" s="49"/>
      <c r="C1432" s="49"/>
      <c r="D1432" s="49"/>
      <c r="E1432" s="49"/>
      <c r="F1432" s="49"/>
      <c r="G1432" s="49"/>
      <c r="H1432" s="49"/>
      <c r="I1432" s="49"/>
      <c r="J1432" s="49"/>
    </row>
    <row r="1433" s="1" customFormat="1" ht="39.75" customHeight="1" spans="1:10">
      <c r="A1433" s="2" t="s">
        <v>5085</v>
      </c>
      <c r="B1433" s="2"/>
      <c r="C1433" s="2"/>
      <c r="D1433" s="2"/>
      <c r="E1433" s="2"/>
      <c r="F1433" s="2"/>
      <c r="G1433" s="2"/>
      <c r="H1433" s="19"/>
      <c r="I1433" s="19"/>
      <c r="J1433" s="19"/>
    </row>
    <row r="1434" s="1" customFormat="1" ht="28.5" customHeight="1" spans="1:10">
      <c r="A1434" s="20" t="s">
        <v>5042</v>
      </c>
      <c r="B1434" s="20"/>
      <c r="C1434" s="20"/>
      <c r="D1434" s="20"/>
      <c r="E1434" s="20" t="s">
        <v>5043</v>
      </c>
      <c r="F1434" s="20"/>
      <c r="G1434" s="20"/>
      <c r="H1434" s="21" t="s">
        <v>6021</v>
      </c>
      <c r="I1434" s="21"/>
      <c r="J1434" s="21"/>
    </row>
    <row r="1435" s="1" customFormat="1" ht="17.25" customHeight="1" spans="1:10">
      <c r="A1435" s="22" t="s">
        <v>2</v>
      </c>
      <c r="B1435" s="23" t="s">
        <v>5087</v>
      </c>
      <c r="C1435" s="23" t="s">
        <v>5088</v>
      </c>
      <c r="D1435" s="23" t="s">
        <v>5089</v>
      </c>
      <c r="E1435" s="23"/>
      <c r="F1435" s="23" t="s">
        <v>5090</v>
      </c>
      <c r="G1435" s="23" t="s">
        <v>5091</v>
      </c>
      <c r="H1435" s="23"/>
      <c r="I1435" s="23" t="s">
        <v>4985</v>
      </c>
      <c r="J1435" s="24"/>
    </row>
    <row r="1436" s="1" customFormat="1" ht="28.5" customHeight="1" spans="1:10">
      <c r="A1436" s="25"/>
      <c r="B1436" s="39"/>
      <c r="C1436" s="39"/>
      <c r="D1436" s="39"/>
      <c r="E1436" s="39"/>
      <c r="F1436" s="39"/>
      <c r="G1436" s="39"/>
      <c r="H1436" s="39"/>
      <c r="I1436" s="39" t="s">
        <v>5092</v>
      </c>
      <c r="J1436" s="40" t="s">
        <v>5093</v>
      </c>
    </row>
    <row r="1437" s="1" customFormat="1" ht="309" customHeight="1" spans="1:10">
      <c r="A1437" s="25">
        <v>263</v>
      </c>
      <c r="B1437" s="26" t="s">
        <v>6022</v>
      </c>
      <c r="C1437" s="26" t="s">
        <v>6023</v>
      </c>
      <c r="D1437" s="26" t="s">
        <v>5330</v>
      </c>
      <c r="E1437" s="26"/>
      <c r="F1437" s="39" t="s">
        <v>138</v>
      </c>
      <c r="G1437" s="27">
        <v>4</v>
      </c>
      <c r="H1437" s="27"/>
      <c r="I1437" s="13"/>
      <c r="J1437" s="47"/>
    </row>
    <row r="1438" s="1" customFormat="1" ht="18" customHeight="1" spans="1:10">
      <c r="A1438" s="15" t="s">
        <v>5101</v>
      </c>
      <c r="B1438" s="16"/>
      <c r="C1438" s="16"/>
      <c r="D1438" s="16"/>
      <c r="E1438" s="16"/>
      <c r="F1438" s="16"/>
      <c r="G1438" s="16"/>
      <c r="H1438" s="16"/>
      <c r="I1438" s="16"/>
      <c r="J1438" s="48"/>
    </row>
    <row r="1439" s="1" customFormat="1" ht="18" customHeight="1" spans="1:10">
      <c r="A1439" s="49" t="s">
        <v>5102</v>
      </c>
      <c r="B1439" s="49"/>
      <c r="C1439" s="49"/>
      <c r="D1439" s="49"/>
      <c r="E1439" s="49"/>
      <c r="F1439" s="49"/>
      <c r="G1439" s="49"/>
      <c r="H1439" s="49"/>
      <c r="I1439" s="49"/>
      <c r="J1439" s="49"/>
    </row>
    <row r="1440" s="1" customFormat="1" ht="39.75" customHeight="1" spans="1:10">
      <c r="A1440" s="2" t="s">
        <v>5085</v>
      </c>
      <c r="B1440" s="2"/>
      <c r="C1440" s="2"/>
      <c r="D1440" s="2"/>
      <c r="E1440" s="2"/>
      <c r="F1440" s="2"/>
      <c r="G1440" s="2"/>
      <c r="H1440" s="19"/>
      <c r="I1440" s="19"/>
      <c r="J1440" s="19"/>
    </row>
    <row r="1441" s="1" customFormat="1" ht="28.5" customHeight="1" spans="1:10">
      <c r="A1441" s="20" t="s">
        <v>5042</v>
      </c>
      <c r="B1441" s="20"/>
      <c r="C1441" s="20"/>
      <c r="D1441" s="20"/>
      <c r="E1441" s="20" t="s">
        <v>5043</v>
      </c>
      <c r="F1441" s="20"/>
      <c r="G1441" s="20"/>
      <c r="H1441" s="21" t="s">
        <v>6024</v>
      </c>
      <c r="I1441" s="21"/>
      <c r="J1441" s="21"/>
    </row>
    <row r="1442" s="1" customFormat="1" ht="17.25" customHeight="1" spans="1:10">
      <c r="A1442" s="22" t="s">
        <v>2</v>
      </c>
      <c r="B1442" s="23" t="s">
        <v>5087</v>
      </c>
      <c r="C1442" s="23" t="s">
        <v>5088</v>
      </c>
      <c r="D1442" s="23" t="s">
        <v>5089</v>
      </c>
      <c r="E1442" s="23"/>
      <c r="F1442" s="23" t="s">
        <v>5090</v>
      </c>
      <c r="G1442" s="23" t="s">
        <v>5091</v>
      </c>
      <c r="H1442" s="23"/>
      <c r="I1442" s="23" t="s">
        <v>4985</v>
      </c>
      <c r="J1442" s="24"/>
    </row>
    <row r="1443" s="1" customFormat="1" ht="28.5" customHeight="1" spans="1:10">
      <c r="A1443" s="25"/>
      <c r="B1443" s="39"/>
      <c r="C1443" s="39"/>
      <c r="D1443" s="39"/>
      <c r="E1443" s="39"/>
      <c r="F1443" s="39"/>
      <c r="G1443" s="39"/>
      <c r="H1443" s="39"/>
      <c r="I1443" s="39" t="s">
        <v>5092</v>
      </c>
      <c r="J1443" s="40" t="s">
        <v>5093</v>
      </c>
    </row>
    <row r="1444" s="1" customFormat="1" ht="321.75" customHeight="1" spans="1:10">
      <c r="A1444" s="25">
        <v>264</v>
      </c>
      <c r="B1444" s="26" t="s">
        <v>6025</v>
      </c>
      <c r="C1444" s="26" t="s">
        <v>6026</v>
      </c>
      <c r="D1444" s="26" t="s">
        <v>5334</v>
      </c>
      <c r="E1444" s="26"/>
      <c r="F1444" s="39" t="s">
        <v>138</v>
      </c>
      <c r="G1444" s="27">
        <v>1</v>
      </c>
      <c r="H1444" s="27"/>
      <c r="I1444" s="13"/>
      <c r="J1444" s="47"/>
    </row>
    <row r="1445" s="1" customFormat="1" ht="207" customHeight="1" spans="1:10">
      <c r="A1445" s="25">
        <v>265</v>
      </c>
      <c r="B1445" s="26" t="s">
        <v>6027</v>
      </c>
      <c r="C1445" s="26" t="s">
        <v>6028</v>
      </c>
      <c r="D1445" s="26" t="s">
        <v>5326</v>
      </c>
      <c r="E1445" s="26"/>
      <c r="F1445" s="39" t="s">
        <v>138</v>
      </c>
      <c r="G1445" s="27">
        <v>1</v>
      </c>
      <c r="H1445" s="27"/>
      <c r="I1445" s="13"/>
      <c r="J1445" s="47"/>
    </row>
    <row r="1446" s="1" customFormat="1" ht="18" customHeight="1" spans="1:10">
      <c r="A1446" s="15" t="s">
        <v>5101</v>
      </c>
      <c r="B1446" s="16"/>
      <c r="C1446" s="16"/>
      <c r="D1446" s="16"/>
      <c r="E1446" s="16"/>
      <c r="F1446" s="16"/>
      <c r="G1446" s="16"/>
      <c r="H1446" s="16"/>
      <c r="I1446" s="16"/>
      <c r="J1446" s="48"/>
    </row>
    <row r="1447" s="1" customFormat="1" ht="18" customHeight="1" spans="1:10">
      <c r="A1447" s="49" t="s">
        <v>5102</v>
      </c>
      <c r="B1447" s="49"/>
      <c r="C1447" s="49"/>
      <c r="D1447" s="49"/>
      <c r="E1447" s="49"/>
      <c r="F1447" s="49"/>
      <c r="G1447" s="49"/>
      <c r="H1447" s="49"/>
      <c r="I1447" s="49"/>
      <c r="J1447" s="49"/>
    </row>
    <row r="1448" s="1" customFormat="1" ht="39.75" customHeight="1" spans="1:10">
      <c r="A1448" s="2" t="s">
        <v>5085</v>
      </c>
      <c r="B1448" s="2"/>
      <c r="C1448" s="2"/>
      <c r="D1448" s="2"/>
      <c r="E1448" s="2"/>
      <c r="F1448" s="2"/>
      <c r="G1448" s="2"/>
      <c r="H1448" s="19"/>
      <c r="I1448" s="19"/>
      <c r="J1448" s="19"/>
    </row>
    <row r="1449" s="1" customFormat="1" ht="28.5" customHeight="1" spans="1:10">
      <c r="A1449" s="20" t="s">
        <v>5042</v>
      </c>
      <c r="B1449" s="20"/>
      <c r="C1449" s="20"/>
      <c r="D1449" s="20"/>
      <c r="E1449" s="20" t="s">
        <v>5043</v>
      </c>
      <c r="F1449" s="20"/>
      <c r="G1449" s="20"/>
      <c r="H1449" s="21" t="s">
        <v>6029</v>
      </c>
      <c r="I1449" s="21"/>
      <c r="J1449" s="21"/>
    </row>
    <row r="1450" s="1" customFormat="1" ht="17.25" customHeight="1" spans="1:10">
      <c r="A1450" s="22" t="s">
        <v>2</v>
      </c>
      <c r="B1450" s="23" t="s">
        <v>5087</v>
      </c>
      <c r="C1450" s="23" t="s">
        <v>5088</v>
      </c>
      <c r="D1450" s="23" t="s">
        <v>5089</v>
      </c>
      <c r="E1450" s="23"/>
      <c r="F1450" s="23" t="s">
        <v>5090</v>
      </c>
      <c r="G1450" s="23" t="s">
        <v>5091</v>
      </c>
      <c r="H1450" s="23"/>
      <c r="I1450" s="23" t="s">
        <v>4985</v>
      </c>
      <c r="J1450" s="24"/>
    </row>
    <row r="1451" s="1" customFormat="1" ht="28.5" customHeight="1" spans="1:10">
      <c r="A1451" s="25"/>
      <c r="B1451" s="39"/>
      <c r="C1451" s="39"/>
      <c r="D1451" s="39"/>
      <c r="E1451" s="39"/>
      <c r="F1451" s="39"/>
      <c r="G1451" s="39"/>
      <c r="H1451" s="39"/>
      <c r="I1451" s="39" t="s">
        <v>5092</v>
      </c>
      <c r="J1451" s="40" t="s">
        <v>5093</v>
      </c>
    </row>
    <row r="1452" s="1" customFormat="1" ht="219.75" customHeight="1" spans="1:10">
      <c r="A1452" s="25">
        <v>266</v>
      </c>
      <c r="B1452" s="26" t="s">
        <v>6030</v>
      </c>
      <c r="C1452" s="26" t="s">
        <v>6031</v>
      </c>
      <c r="D1452" s="26" t="s">
        <v>6032</v>
      </c>
      <c r="E1452" s="26"/>
      <c r="F1452" s="39" t="s">
        <v>138</v>
      </c>
      <c r="G1452" s="27">
        <v>1</v>
      </c>
      <c r="H1452" s="27"/>
      <c r="I1452" s="13"/>
      <c r="J1452" s="47"/>
    </row>
    <row r="1453" s="1" customFormat="1" ht="143.25" customHeight="1" spans="1:10">
      <c r="A1453" s="25">
        <v>267</v>
      </c>
      <c r="B1453" s="26" t="s">
        <v>6033</v>
      </c>
      <c r="C1453" s="26" t="s">
        <v>6034</v>
      </c>
      <c r="D1453" s="26" t="s">
        <v>5434</v>
      </c>
      <c r="E1453" s="26"/>
      <c r="F1453" s="39" t="s">
        <v>138</v>
      </c>
      <c r="G1453" s="27">
        <v>1</v>
      </c>
      <c r="H1453" s="27"/>
      <c r="I1453" s="13"/>
      <c r="J1453" s="47"/>
    </row>
    <row r="1454" s="1" customFormat="1" ht="41.25" customHeight="1" spans="1:10">
      <c r="A1454" s="25">
        <v>268</v>
      </c>
      <c r="B1454" s="26" t="s">
        <v>6035</v>
      </c>
      <c r="C1454" s="26" t="s">
        <v>5440</v>
      </c>
      <c r="D1454" s="26" t="s">
        <v>5441</v>
      </c>
      <c r="E1454" s="26"/>
      <c r="F1454" s="39" t="s">
        <v>138</v>
      </c>
      <c r="G1454" s="27">
        <v>1</v>
      </c>
      <c r="H1454" s="27"/>
      <c r="I1454" s="13"/>
      <c r="J1454" s="47"/>
    </row>
    <row r="1455" s="1" customFormat="1" ht="54" customHeight="1" spans="1:10">
      <c r="A1455" s="25">
        <v>269</v>
      </c>
      <c r="B1455" s="26" t="s">
        <v>6036</v>
      </c>
      <c r="C1455" s="26" t="s">
        <v>5443</v>
      </c>
      <c r="D1455" s="26" t="s">
        <v>5444</v>
      </c>
      <c r="E1455" s="26"/>
      <c r="F1455" s="39" t="s">
        <v>138</v>
      </c>
      <c r="G1455" s="27">
        <v>1</v>
      </c>
      <c r="H1455" s="27"/>
      <c r="I1455" s="13"/>
      <c r="J1455" s="47"/>
    </row>
    <row r="1456" s="1" customFormat="1" ht="18" customHeight="1" spans="1:10">
      <c r="A1456" s="15" t="s">
        <v>5101</v>
      </c>
      <c r="B1456" s="16"/>
      <c r="C1456" s="16"/>
      <c r="D1456" s="16"/>
      <c r="E1456" s="16"/>
      <c r="F1456" s="16"/>
      <c r="G1456" s="16"/>
      <c r="H1456" s="16"/>
      <c r="I1456" s="16"/>
      <c r="J1456" s="48"/>
    </row>
    <row r="1457" s="1" customFormat="1" ht="18" customHeight="1" spans="1:10">
      <c r="A1457" s="49" t="s">
        <v>5102</v>
      </c>
      <c r="B1457" s="49"/>
      <c r="C1457" s="49"/>
      <c r="D1457" s="49"/>
      <c r="E1457" s="49"/>
      <c r="F1457" s="49"/>
      <c r="G1457" s="49"/>
      <c r="H1457" s="49"/>
      <c r="I1457" s="49"/>
      <c r="J1457" s="49"/>
    </row>
    <row r="1458" s="1" customFormat="1" ht="39.75" customHeight="1" spans="1:10">
      <c r="A1458" s="2" t="s">
        <v>5085</v>
      </c>
      <c r="B1458" s="2"/>
      <c r="C1458" s="2"/>
      <c r="D1458" s="2"/>
      <c r="E1458" s="2"/>
      <c r="F1458" s="2"/>
      <c r="G1458" s="2"/>
      <c r="H1458" s="19"/>
      <c r="I1458" s="19"/>
      <c r="J1458" s="19"/>
    </row>
    <row r="1459" s="1" customFormat="1" ht="28.5" customHeight="1" spans="1:10">
      <c r="A1459" s="20" t="s">
        <v>5042</v>
      </c>
      <c r="B1459" s="20"/>
      <c r="C1459" s="20"/>
      <c r="D1459" s="20"/>
      <c r="E1459" s="20" t="s">
        <v>5043</v>
      </c>
      <c r="F1459" s="20"/>
      <c r="G1459" s="20"/>
      <c r="H1459" s="21" t="s">
        <v>6037</v>
      </c>
      <c r="I1459" s="21"/>
      <c r="J1459" s="21"/>
    </row>
    <row r="1460" s="1" customFormat="1" ht="17.25" customHeight="1" spans="1:10">
      <c r="A1460" s="22" t="s">
        <v>2</v>
      </c>
      <c r="B1460" s="23" t="s">
        <v>5087</v>
      </c>
      <c r="C1460" s="23" t="s">
        <v>5088</v>
      </c>
      <c r="D1460" s="23" t="s">
        <v>5089</v>
      </c>
      <c r="E1460" s="23"/>
      <c r="F1460" s="23" t="s">
        <v>5090</v>
      </c>
      <c r="G1460" s="23" t="s">
        <v>5091</v>
      </c>
      <c r="H1460" s="23"/>
      <c r="I1460" s="23" t="s">
        <v>4985</v>
      </c>
      <c r="J1460" s="24"/>
    </row>
    <row r="1461" s="1" customFormat="1" ht="28.5" customHeight="1" spans="1:10">
      <c r="A1461" s="25"/>
      <c r="B1461" s="39"/>
      <c r="C1461" s="39"/>
      <c r="D1461" s="39"/>
      <c r="E1461" s="39"/>
      <c r="F1461" s="39"/>
      <c r="G1461" s="39"/>
      <c r="H1461" s="39"/>
      <c r="I1461" s="39" t="s">
        <v>5092</v>
      </c>
      <c r="J1461" s="40" t="s">
        <v>5093</v>
      </c>
    </row>
    <row r="1462" s="1" customFormat="1" ht="398.25" customHeight="1" spans="1:10">
      <c r="A1462" s="25">
        <v>270</v>
      </c>
      <c r="B1462" s="26" t="s">
        <v>6038</v>
      </c>
      <c r="C1462" s="26" t="s">
        <v>6039</v>
      </c>
      <c r="D1462" s="26" t="s">
        <v>6040</v>
      </c>
      <c r="E1462" s="26"/>
      <c r="F1462" s="39" t="s">
        <v>138</v>
      </c>
      <c r="G1462" s="27">
        <v>2</v>
      </c>
      <c r="H1462" s="27"/>
      <c r="I1462" s="13"/>
      <c r="J1462" s="47"/>
    </row>
    <row r="1463" s="1" customFormat="1" ht="18" customHeight="1" spans="1:10">
      <c r="A1463" s="15" t="s">
        <v>5101</v>
      </c>
      <c r="B1463" s="16"/>
      <c r="C1463" s="16"/>
      <c r="D1463" s="16"/>
      <c r="E1463" s="16"/>
      <c r="F1463" s="16"/>
      <c r="G1463" s="16"/>
      <c r="H1463" s="16"/>
      <c r="I1463" s="16"/>
      <c r="J1463" s="48"/>
    </row>
    <row r="1464" s="1" customFormat="1" ht="18" customHeight="1" spans="1:10">
      <c r="A1464" s="49" t="s">
        <v>5102</v>
      </c>
      <c r="B1464" s="49"/>
      <c r="C1464" s="49"/>
      <c r="D1464" s="49"/>
      <c r="E1464" s="49"/>
      <c r="F1464" s="49"/>
      <c r="G1464" s="49"/>
      <c r="H1464" s="49"/>
      <c r="I1464" s="49"/>
      <c r="J1464" s="49"/>
    </row>
    <row r="1465" s="1" customFormat="1" ht="39.75" customHeight="1" spans="1:10">
      <c r="A1465" s="2" t="s">
        <v>5085</v>
      </c>
      <c r="B1465" s="2"/>
      <c r="C1465" s="2"/>
      <c r="D1465" s="2"/>
      <c r="E1465" s="2"/>
      <c r="F1465" s="2"/>
      <c r="G1465" s="2"/>
      <c r="H1465" s="19"/>
      <c r="I1465" s="19"/>
      <c r="J1465" s="19"/>
    </row>
    <row r="1466" s="1" customFormat="1" ht="28.5" customHeight="1" spans="1:10">
      <c r="A1466" s="20" t="s">
        <v>5042</v>
      </c>
      <c r="B1466" s="20"/>
      <c r="C1466" s="20"/>
      <c r="D1466" s="20"/>
      <c r="E1466" s="20" t="s">
        <v>5043</v>
      </c>
      <c r="F1466" s="20"/>
      <c r="G1466" s="20"/>
      <c r="H1466" s="21" t="s">
        <v>6041</v>
      </c>
      <c r="I1466" s="21"/>
      <c r="J1466" s="21"/>
    </row>
    <row r="1467" s="1" customFormat="1" ht="17.25" customHeight="1" spans="1:10">
      <c r="A1467" s="22" t="s">
        <v>2</v>
      </c>
      <c r="B1467" s="23" t="s">
        <v>5087</v>
      </c>
      <c r="C1467" s="23" t="s">
        <v>5088</v>
      </c>
      <c r="D1467" s="23" t="s">
        <v>5089</v>
      </c>
      <c r="E1467" s="23"/>
      <c r="F1467" s="23" t="s">
        <v>5090</v>
      </c>
      <c r="G1467" s="23" t="s">
        <v>5091</v>
      </c>
      <c r="H1467" s="23"/>
      <c r="I1467" s="23" t="s">
        <v>4985</v>
      </c>
      <c r="J1467" s="24"/>
    </row>
    <row r="1468" s="1" customFormat="1" ht="28.5" customHeight="1" spans="1:10">
      <c r="A1468" s="25"/>
      <c r="B1468" s="39"/>
      <c r="C1468" s="39"/>
      <c r="D1468" s="39"/>
      <c r="E1468" s="39"/>
      <c r="F1468" s="39"/>
      <c r="G1468" s="39"/>
      <c r="H1468" s="39"/>
      <c r="I1468" s="39" t="s">
        <v>5092</v>
      </c>
      <c r="J1468" s="40" t="s">
        <v>5093</v>
      </c>
    </row>
    <row r="1469" s="1" customFormat="1" ht="219.75" customHeight="1" spans="1:10">
      <c r="A1469" s="25">
        <v>271</v>
      </c>
      <c r="B1469" s="26" t="s">
        <v>6042</v>
      </c>
      <c r="C1469" s="26" t="s">
        <v>6043</v>
      </c>
      <c r="D1469" s="26" t="s">
        <v>6044</v>
      </c>
      <c r="E1469" s="26"/>
      <c r="F1469" s="39" t="s">
        <v>92</v>
      </c>
      <c r="G1469" s="27">
        <v>2</v>
      </c>
      <c r="H1469" s="27"/>
      <c r="I1469" s="13"/>
      <c r="J1469" s="47"/>
    </row>
    <row r="1470" s="1" customFormat="1" ht="18" customHeight="1" spans="1:10">
      <c r="A1470" s="15" t="s">
        <v>5101</v>
      </c>
      <c r="B1470" s="16"/>
      <c r="C1470" s="16"/>
      <c r="D1470" s="16"/>
      <c r="E1470" s="16"/>
      <c r="F1470" s="16"/>
      <c r="G1470" s="16"/>
      <c r="H1470" s="16"/>
      <c r="I1470" s="16"/>
      <c r="J1470" s="48"/>
    </row>
    <row r="1471" s="1" customFormat="1" ht="18" customHeight="1" spans="1:10">
      <c r="A1471" s="49" t="s">
        <v>5102</v>
      </c>
      <c r="B1471" s="49"/>
      <c r="C1471" s="49"/>
      <c r="D1471" s="49"/>
      <c r="E1471" s="49"/>
      <c r="F1471" s="49"/>
      <c r="G1471" s="49"/>
      <c r="H1471" s="49"/>
      <c r="I1471" s="49"/>
      <c r="J1471" s="49"/>
    </row>
    <row r="1472" s="1" customFormat="1" ht="39.75" customHeight="1" spans="1:10">
      <c r="A1472" s="2" t="s">
        <v>5085</v>
      </c>
      <c r="B1472" s="2"/>
      <c r="C1472" s="2"/>
      <c r="D1472" s="2"/>
      <c r="E1472" s="2"/>
      <c r="F1472" s="2"/>
      <c r="G1472" s="2"/>
      <c r="H1472" s="19"/>
      <c r="I1472" s="19"/>
      <c r="J1472" s="19"/>
    </row>
    <row r="1473" s="1" customFormat="1" ht="28.5" customHeight="1" spans="1:10">
      <c r="A1473" s="20" t="s">
        <v>5042</v>
      </c>
      <c r="B1473" s="20"/>
      <c r="C1473" s="20"/>
      <c r="D1473" s="20"/>
      <c r="E1473" s="20" t="s">
        <v>5043</v>
      </c>
      <c r="F1473" s="20"/>
      <c r="G1473" s="20"/>
      <c r="H1473" s="21" t="s">
        <v>6045</v>
      </c>
      <c r="I1473" s="21"/>
      <c r="J1473" s="21"/>
    </row>
    <row r="1474" s="1" customFormat="1" ht="17.25" customHeight="1" spans="1:10">
      <c r="A1474" s="22" t="s">
        <v>2</v>
      </c>
      <c r="B1474" s="23" t="s">
        <v>5087</v>
      </c>
      <c r="C1474" s="23" t="s">
        <v>5088</v>
      </c>
      <c r="D1474" s="23" t="s">
        <v>5089</v>
      </c>
      <c r="E1474" s="23"/>
      <c r="F1474" s="23" t="s">
        <v>5090</v>
      </c>
      <c r="G1474" s="23" t="s">
        <v>5091</v>
      </c>
      <c r="H1474" s="23"/>
      <c r="I1474" s="23" t="s">
        <v>4985</v>
      </c>
      <c r="J1474" s="24"/>
    </row>
    <row r="1475" s="1" customFormat="1" ht="28.5" customHeight="1" spans="1:10">
      <c r="A1475" s="25"/>
      <c r="B1475" s="39"/>
      <c r="C1475" s="39"/>
      <c r="D1475" s="39"/>
      <c r="E1475" s="39"/>
      <c r="F1475" s="39"/>
      <c r="G1475" s="39"/>
      <c r="H1475" s="39"/>
      <c r="I1475" s="39" t="s">
        <v>5092</v>
      </c>
      <c r="J1475" s="40" t="s">
        <v>5093</v>
      </c>
    </row>
    <row r="1476" s="1" customFormat="1" ht="409.5" customHeight="1" spans="1:10">
      <c r="A1476" s="25">
        <v>272</v>
      </c>
      <c r="B1476" s="26" t="s">
        <v>6046</v>
      </c>
      <c r="C1476" s="26" t="s">
        <v>6047</v>
      </c>
      <c r="D1476" s="26" t="s">
        <v>5351</v>
      </c>
      <c r="E1476" s="26"/>
      <c r="F1476" s="39" t="s">
        <v>138</v>
      </c>
      <c r="G1476" s="27">
        <v>1</v>
      </c>
      <c r="H1476" s="27"/>
      <c r="I1476" s="13"/>
      <c r="J1476" s="47"/>
    </row>
    <row r="1477" s="1" customFormat="1" ht="18" customHeight="1" spans="1:10">
      <c r="A1477" s="15" t="s">
        <v>5101</v>
      </c>
      <c r="B1477" s="16"/>
      <c r="C1477" s="16"/>
      <c r="D1477" s="16"/>
      <c r="E1477" s="16"/>
      <c r="F1477" s="16"/>
      <c r="G1477" s="16"/>
      <c r="H1477" s="16"/>
      <c r="I1477" s="16"/>
      <c r="J1477" s="48"/>
    </row>
    <row r="1478" s="1" customFormat="1" ht="18" customHeight="1" spans="1:10">
      <c r="A1478" s="49" t="s">
        <v>5102</v>
      </c>
      <c r="B1478" s="49"/>
      <c r="C1478" s="49"/>
      <c r="D1478" s="49"/>
      <c r="E1478" s="49"/>
      <c r="F1478" s="49"/>
      <c r="G1478" s="49"/>
      <c r="H1478" s="49"/>
      <c r="I1478" s="49"/>
      <c r="J1478" s="49"/>
    </row>
    <row r="1479" s="1" customFormat="1" ht="39.75" customHeight="1" spans="1:10">
      <c r="A1479" s="2" t="s">
        <v>5085</v>
      </c>
      <c r="B1479" s="2"/>
      <c r="C1479" s="2"/>
      <c r="D1479" s="2"/>
      <c r="E1479" s="2"/>
      <c r="F1479" s="2"/>
      <c r="G1479" s="2"/>
      <c r="H1479" s="19"/>
      <c r="I1479" s="19"/>
      <c r="J1479" s="19"/>
    </row>
    <row r="1480" s="1" customFormat="1" ht="28.5" customHeight="1" spans="1:10">
      <c r="A1480" s="20" t="s">
        <v>5042</v>
      </c>
      <c r="B1480" s="20"/>
      <c r="C1480" s="20"/>
      <c r="D1480" s="20"/>
      <c r="E1480" s="20" t="s">
        <v>5043</v>
      </c>
      <c r="F1480" s="20"/>
      <c r="G1480" s="20"/>
      <c r="H1480" s="21" t="s">
        <v>6048</v>
      </c>
      <c r="I1480" s="21"/>
      <c r="J1480" s="21"/>
    </row>
    <row r="1481" s="1" customFormat="1" ht="17.25" customHeight="1" spans="1:10">
      <c r="A1481" s="22" t="s">
        <v>2</v>
      </c>
      <c r="B1481" s="23" t="s">
        <v>5087</v>
      </c>
      <c r="C1481" s="23" t="s">
        <v>5088</v>
      </c>
      <c r="D1481" s="23" t="s">
        <v>5089</v>
      </c>
      <c r="E1481" s="23"/>
      <c r="F1481" s="23" t="s">
        <v>5090</v>
      </c>
      <c r="G1481" s="23" t="s">
        <v>5091</v>
      </c>
      <c r="H1481" s="23"/>
      <c r="I1481" s="23" t="s">
        <v>4985</v>
      </c>
      <c r="J1481" s="24"/>
    </row>
    <row r="1482" s="1" customFormat="1" ht="28.5" customHeight="1" spans="1:10">
      <c r="A1482" s="25"/>
      <c r="B1482" s="39"/>
      <c r="C1482" s="39"/>
      <c r="D1482" s="39"/>
      <c r="E1482" s="39"/>
      <c r="F1482" s="39"/>
      <c r="G1482" s="39"/>
      <c r="H1482" s="39"/>
      <c r="I1482" s="39" t="s">
        <v>5092</v>
      </c>
      <c r="J1482" s="40" t="s">
        <v>5093</v>
      </c>
    </row>
    <row r="1483" s="1" customFormat="1" ht="409.5" customHeight="1" spans="1:10">
      <c r="A1483" s="25"/>
      <c r="B1483" s="26"/>
      <c r="C1483" s="26"/>
      <c r="D1483" s="26" t="s">
        <v>6049</v>
      </c>
      <c r="E1483" s="26"/>
      <c r="F1483" s="39"/>
      <c r="G1483" s="27"/>
      <c r="H1483" s="27"/>
      <c r="I1483" s="13"/>
      <c r="J1483" s="47"/>
    </row>
    <row r="1484" s="1" customFormat="1" ht="18" customHeight="1" spans="1:10">
      <c r="A1484" s="15" t="s">
        <v>5101</v>
      </c>
      <c r="B1484" s="16"/>
      <c r="C1484" s="16"/>
      <c r="D1484" s="16"/>
      <c r="E1484" s="16"/>
      <c r="F1484" s="16"/>
      <c r="G1484" s="16"/>
      <c r="H1484" s="16"/>
      <c r="I1484" s="16"/>
      <c r="J1484" s="48"/>
    </row>
    <row r="1485" s="1" customFormat="1" ht="18" customHeight="1" spans="1:10">
      <c r="A1485" s="49" t="s">
        <v>5102</v>
      </c>
      <c r="B1485" s="49"/>
      <c r="C1485" s="49"/>
      <c r="D1485" s="49"/>
      <c r="E1485" s="49"/>
      <c r="F1485" s="49"/>
      <c r="G1485" s="49"/>
      <c r="H1485" s="49"/>
      <c r="I1485" s="49"/>
      <c r="J1485" s="49"/>
    </row>
    <row r="1486" s="1" customFormat="1" ht="39.75" customHeight="1" spans="1:10">
      <c r="A1486" s="2" t="s">
        <v>5085</v>
      </c>
      <c r="B1486" s="2"/>
      <c r="C1486" s="2"/>
      <c r="D1486" s="2"/>
      <c r="E1486" s="2"/>
      <c r="F1486" s="2"/>
      <c r="G1486" s="2"/>
      <c r="H1486" s="19"/>
      <c r="I1486" s="19"/>
      <c r="J1486" s="19"/>
    </row>
    <row r="1487" s="1" customFormat="1" ht="28.5" customHeight="1" spans="1:10">
      <c r="A1487" s="20" t="s">
        <v>5042</v>
      </c>
      <c r="B1487" s="20"/>
      <c r="C1487" s="20"/>
      <c r="D1487" s="20"/>
      <c r="E1487" s="20" t="s">
        <v>5043</v>
      </c>
      <c r="F1487" s="20"/>
      <c r="G1487" s="20"/>
      <c r="H1487" s="21" t="s">
        <v>6050</v>
      </c>
      <c r="I1487" s="21"/>
      <c r="J1487" s="21"/>
    </row>
    <row r="1488" s="1" customFormat="1" ht="17.25" customHeight="1" spans="1:10">
      <c r="A1488" s="22" t="s">
        <v>2</v>
      </c>
      <c r="B1488" s="23" t="s">
        <v>5087</v>
      </c>
      <c r="C1488" s="23" t="s">
        <v>5088</v>
      </c>
      <c r="D1488" s="23" t="s">
        <v>5089</v>
      </c>
      <c r="E1488" s="23"/>
      <c r="F1488" s="23" t="s">
        <v>5090</v>
      </c>
      <c r="G1488" s="23" t="s">
        <v>5091</v>
      </c>
      <c r="H1488" s="23"/>
      <c r="I1488" s="23" t="s">
        <v>4985</v>
      </c>
      <c r="J1488" s="24"/>
    </row>
    <row r="1489" s="1" customFormat="1" ht="28.5" customHeight="1" spans="1:10">
      <c r="A1489" s="25"/>
      <c r="B1489" s="39"/>
      <c r="C1489" s="39"/>
      <c r="D1489" s="39"/>
      <c r="E1489" s="39"/>
      <c r="F1489" s="39"/>
      <c r="G1489" s="39"/>
      <c r="H1489" s="39"/>
      <c r="I1489" s="39" t="s">
        <v>5092</v>
      </c>
      <c r="J1489" s="40" t="s">
        <v>5093</v>
      </c>
    </row>
    <row r="1490" s="1" customFormat="1" ht="334.5" customHeight="1" spans="1:10">
      <c r="A1490" s="25">
        <v>273</v>
      </c>
      <c r="B1490" s="26" t="s">
        <v>6051</v>
      </c>
      <c r="C1490" s="26" t="s">
        <v>6052</v>
      </c>
      <c r="D1490" s="26" t="s">
        <v>6053</v>
      </c>
      <c r="E1490" s="26"/>
      <c r="F1490" s="39" t="s">
        <v>138</v>
      </c>
      <c r="G1490" s="27">
        <v>1</v>
      </c>
      <c r="H1490" s="27"/>
      <c r="I1490" s="13"/>
      <c r="J1490" s="47"/>
    </row>
    <row r="1491" s="1" customFormat="1" ht="18" customHeight="1" spans="1:10">
      <c r="A1491" s="15" t="s">
        <v>5101</v>
      </c>
      <c r="B1491" s="16"/>
      <c r="C1491" s="16"/>
      <c r="D1491" s="16"/>
      <c r="E1491" s="16"/>
      <c r="F1491" s="16"/>
      <c r="G1491" s="16"/>
      <c r="H1491" s="16"/>
      <c r="I1491" s="16"/>
      <c r="J1491" s="48"/>
    </row>
    <row r="1492" s="1" customFormat="1" ht="18" customHeight="1" spans="1:10">
      <c r="A1492" s="49" t="s">
        <v>5102</v>
      </c>
      <c r="B1492" s="49"/>
      <c r="C1492" s="49"/>
      <c r="D1492" s="49"/>
      <c r="E1492" s="49"/>
      <c r="F1492" s="49"/>
      <c r="G1492" s="49"/>
      <c r="H1492" s="49"/>
      <c r="I1492" s="49"/>
      <c r="J1492" s="49"/>
    </row>
    <row r="1493" s="1" customFormat="1" ht="39.75" customHeight="1" spans="1:10">
      <c r="A1493" s="2" t="s">
        <v>5085</v>
      </c>
      <c r="B1493" s="2"/>
      <c r="C1493" s="2"/>
      <c r="D1493" s="2"/>
      <c r="E1493" s="2"/>
      <c r="F1493" s="2"/>
      <c r="G1493" s="2"/>
      <c r="H1493" s="19"/>
      <c r="I1493" s="19"/>
      <c r="J1493" s="19"/>
    </row>
    <row r="1494" s="1" customFormat="1" ht="28.5" customHeight="1" spans="1:10">
      <c r="A1494" s="20" t="s">
        <v>5042</v>
      </c>
      <c r="B1494" s="20"/>
      <c r="C1494" s="20"/>
      <c r="D1494" s="20"/>
      <c r="E1494" s="20" t="s">
        <v>5043</v>
      </c>
      <c r="F1494" s="20"/>
      <c r="G1494" s="20"/>
      <c r="H1494" s="21" t="s">
        <v>6054</v>
      </c>
      <c r="I1494" s="21"/>
      <c r="J1494" s="21"/>
    </row>
    <row r="1495" s="1" customFormat="1" ht="17.25" customHeight="1" spans="1:10">
      <c r="A1495" s="22" t="s">
        <v>2</v>
      </c>
      <c r="B1495" s="23" t="s">
        <v>5087</v>
      </c>
      <c r="C1495" s="23" t="s">
        <v>5088</v>
      </c>
      <c r="D1495" s="23" t="s">
        <v>5089</v>
      </c>
      <c r="E1495" s="23"/>
      <c r="F1495" s="23" t="s">
        <v>5090</v>
      </c>
      <c r="G1495" s="23" t="s">
        <v>5091</v>
      </c>
      <c r="H1495" s="23"/>
      <c r="I1495" s="23" t="s">
        <v>4985</v>
      </c>
      <c r="J1495" s="24"/>
    </row>
    <row r="1496" s="1" customFormat="1" ht="28.5" customHeight="1" spans="1:10">
      <c r="A1496" s="25"/>
      <c r="B1496" s="39"/>
      <c r="C1496" s="39"/>
      <c r="D1496" s="39"/>
      <c r="E1496" s="39"/>
      <c r="F1496" s="39"/>
      <c r="G1496" s="39"/>
      <c r="H1496" s="39"/>
      <c r="I1496" s="39" t="s">
        <v>5092</v>
      </c>
      <c r="J1496" s="40" t="s">
        <v>5093</v>
      </c>
    </row>
    <row r="1497" s="1" customFormat="1" ht="409.5" customHeight="1" spans="1:10">
      <c r="A1497" s="25">
        <v>274</v>
      </c>
      <c r="B1497" s="26" t="s">
        <v>6055</v>
      </c>
      <c r="C1497" s="26" t="s">
        <v>6056</v>
      </c>
      <c r="D1497" s="26" t="s">
        <v>6057</v>
      </c>
      <c r="E1497" s="26"/>
      <c r="F1497" s="39" t="s">
        <v>75</v>
      </c>
      <c r="G1497" s="27">
        <v>1</v>
      </c>
      <c r="H1497" s="27"/>
      <c r="I1497" s="13"/>
      <c r="J1497" s="47"/>
    </row>
    <row r="1498" s="1" customFormat="1" ht="18" customHeight="1" spans="1:10">
      <c r="A1498" s="15" t="s">
        <v>5101</v>
      </c>
      <c r="B1498" s="16"/>
      <c r="C1498" s="16"/>
      <c r="D1498" s="16"/>
      <c r="E1498" s="16"/>
      <c r="F1498" s="16"/>
      <c r="G1498" s="16"/>
      <c r="H1498" s="16"/>
      <c r="I1498" s="16"/>
      <c r="J1498" s="48"/>
    </row>
    <row r="1499" s="1" customFormat="1" ht="18" customHeight="1" spans="1:10">
      <c r="A1499" s="49" t="s">
        <v>5102</v>
      </c>
      <c r="B1499" s="49"/>
      <c r="C1499" s="49"/>
      <c r="D1499" s="49"/>
      <c r="E1499" s="49"/>
      <c r="F1499" s="49"/>
      <c r="G1499" s="49"/>
      <c r="H1499" s="49"/>
      <c r="I1499" s="49"/>
      <c r="J1499" s="49"/>
    </row>
    <row r="1500" s="1" customFormat="1" ht="39.75" customHeight="1" spans="1:10">
      <c r="A1500" s="2" t="s">
        <v>5085</v>
      </c>
      <c r="B1500" s="2"/>
      <c r="C1500" s="2"/>
      <c r="D1500" s="2"/>
      <c r="E1500" s="2"/>
      <c r="F1500" s="2"/>
      <c r="G1500" s="2"/>
      <c r="H1500" s="19"/>
      <c r="I1500" s="19"/>
      <c r="J1500" s="19"/>
    </row>
    <row r="1501" s="1" customFormat="1" ht="28.5" customHeight="1" spans="1:10">
      <c r="A1501" s="20" t="s">
        <v>5042</v>
      </c>
      <c r="B1501" s="20"/>
      <c r="C1501" s="20"/>
      <c r="D1501" s="20"/>
      <c r="E1501" s="20" t="s">
        <v>5043</v>
      </c>
      <c r="F1501" s="20"/>
      <c r="G1501" s="20"/>
      <c r="H1501" s="21" t="s">
        <v>6058</v>
      </c>
      <c r="I1501" s="21"/>
      <c r="J1501" s="21"/>
    </row>
    <row r="1502" s="1" customFormat="1" ht="17.25" customHeight="1" spans="1:10">
      <c r="A1502" s="22" t="s">
        <v>2</v>
      </c>
      <c r="B1502" s="23" t="s">
        <v>5087</v>
      </c>
      <c r="C1502" s="23" t="s">
        <v>5088</v>
      </c>
      <c r="D1502" s="23" t="s">
        <v>5089</v>
      </c>
      <c r="E1502" s="23"/>
      <c r="F1502" s="23" t="s">
        <v>5090</v>
      </c>
      <c r="G1502" s="23" t="s">
        <v>5091</v>
      </c>
      <c r="H1502" s="23"/>
      <c r="I1502" s="23" t="s">
        <v>4985</v>
      </c>
      <c r="J1502" s="24"/>
    </row>
    <row r="1503" s="1" customFormat="1" ht="28.5" customHeight="1" spans="1:10">
      <c r="A1503" s="25"/>
      <c r="B1503" s="39"/>
      <c r="C1503" s="39"/>
      <c r="D1503" s="39"/>
      <c r="E1503" s="39"/>
      <c r="F1503" s="39"/>
      <c r="G1503" s="39"/>
      <c r="H1503" s="39"/>
      <c r="I1503" s="39" t="s">
        <v>5092</v>
      </c>
      <c r="J1503" s="40" t="s">
        <v>5093</v>
      </c>
    </row>
    <row r="1504" s="1" customFormat="1" ht="18" customHeight="1" spans="1:10">
      <c r="A1504" s="9" t="s">
        <v>5101</v>
      </c>
      <c r="B1504" s="10"/>
      <c r="C1504" s="10"/>
      <c r="D1504" s="10"/>
      <c r="E1504" s="10"/>
      <c r="F1504" s="10"/>
      <c r="G1504" s="10"/>
      <c r="H1504" s="10"/>
      <c r="I1504" s="10"/>
      <c r="J1504" s="47"/>
    </row>
    <row r="1505" s="1" customFormat="1" ht="409.5" customHeight="1" spans="1:10">
      <c r="A1505" s="25"/>
      <c r="B1505" s="26"/>
      <c r="C1505" s="26"/>
      <c r="D1505" s="26" t="s">
        <v>6059</v>
      </c>
      <c r="E1505" s="26"/>
      <c r="F1505" s="39"/>
      <c r="G1505" s="27"/>
      <c r="H1505" s="27"/>
      <c r="I1505" s="13"/>
      <c r="J1505" s="47"/>
    </row>
    <row r="1506" s="1" customFormat="1" ht="18" customHeight="1" spans="1:10">
      <c r="A1506" s="15" t="s">
        <v>5101</v>
      </c>
      <c r="B1506" s="16"/>
      <c r="C1506" s="16"/>
      <c r="D1506" s="16"/>
      <c r="E1506" s="16"/>
      <c r="F1506" s="16"/>
      <c r="G1506" s="16"/>
      <c r="H1506" s="16"/>
      <c r="I1506" s="16"/>
      <c r="J1506" s="48"/>
    </row>
    <row r="1507" s="1" customFormat="1" ht="18" customHeight="1" spans="1:10">
      <c r="A1507" s="49" t="s">
        <v>5102</v>
      </c>
      <c r="B1507" s="49"/>
      <c r="C1507" s="49"/>
      <c r="D1507" s="49"/>
      <c r="E1507" s="49"/>
      <c r="F1507" s="49"/>
      <c r="G1507" s="49"/>
      <c r="H1507" s="49"/>
      <c r="I1507" s="49"/>
      <c r="J1507" s="49"/>
    </row>
    <row r="1508" s="1" customFormat="1" ht="39.75" customHeight="1" spans="1:10">
      <c r="A1508" s="2" t="s">
        <v>5085</v>
      </c>
      <c r="B1508" s="2"/>
      <c r="C1508" s="2"/>
      <c r="D1508" s="2"/>
      <c r="E1508" s="2"/>
      <c r="F1508" s="2"/>
      <c r="G1508" s="2"/>
      <c r="H1508" s="19"/>
      <c r="I1508" s="19"/>
      <c r="J1508" s="19"/>
    </row>
    <row r="1509" s="1" customFormat="1" ht="28.5" customHeight="1" spans="1:10">
      <c r="A1509" s="20" t="s">
        <v>5042</v>
      </c>
      <c r="B1509" s="20"/>
      <c r="C1509" s="20"/>
      <c r="D1509" s="20"/>
      <c r="E1509" s="20" t="s">
        <v>5043</v>
      </c>
      <c r="F1509" s="20"/>
      <c r="G1509" s="20"/>
      <c r="H1509" s="21" t="s">
        <v>6060</v>
      </c>
      <c r="I1509" s="21"/>
      <c r="J1509" s="21"/>
    </row>
    <row r="1510" s="1" customFormat="1" ht="17.25" customHeight="1" spans="1:10">
      <c r="A1510" s="22" t="s">
        <v>2</v>
      </c>
      <c r="B1510" s="23" t="s">
        <v>5087</v>
      </c>
      <c r="C1510" s="23" t="s">
        <v>5088</v>
      </c>
      <c r="D1510" s="23" t="s">
        <v>5089</v>
      </c>
      <c r="E1510" s="23"/>
      <c r="F1510" s="23" t="s">
        <v>5090</v>
      </c>
      <c r="G1510" s="23" t="s">
        <v>5091</v>
      </c>
      <c r="H1510" s="23"/>
      <c r="I1510" s="23" t="s">
        <v>4985</v>
      </c>
      <c r="J1510" s="24"/>
    </row>
    <row r="1511" s="1" customFormat="1" ht="28.5" customHeight="1" spans="1:10">
      <c r="A1511" s="25"/>
      <c r="B1511" s="39"/>
      <c r="C1511" s="39"/>
      <c r="D1511" s="39"/>
      <c r="E1511" s="39"/>
      <c r="F1511" s="39"/>
      <c r="G1511" s="39"/>
      <c r="H1511" s="39"/>
      <c r="I1511" s="39" t="s">
        <v>5092</v>
      </c>
      <c r="J1511" s="40" t="s">
        <v>5093</v>
      </c>
    </row>
    <row r="1512" s="1" customFormat="1" ht="44.25" customHeight="1" spans="1:10">
      <c r="A1512" s="25"/>
      <c r="B1512" s="26"/>
      <c r="C1512" s="26"/>
      <c r="D1512" s="26" t="s">
        <v>6061</v>
      </c>
      <c r="E1512" s="26"/>
      <c r="F1512" s="39"/>
      <c r="G1512" s="27"/>
      <c r="H1512" s="27"/>
      <c r="I1512" s="13"/>
      <c r="J1512" s="47"/>
    </row>
    <row r="1513" s="1" customFormat="1" ht="360" customHeight="1" spans="1:10">
      <c r="A1513" s="25">
        <v>275</v>
      </c>
      <c r="B1513" s="26" t="s">
        <v>6062</v>
      </c>
      <c r="C1513" s="26" t="s">
        <v>6063</v>
      </c>
      <c r="D1513" s="26" t="s">
        <v>6064</v>
      </c>
      <c r="E1513" s="26"/>
      <c r="F1513" s="39" t="s">
        <v>75</v>
      </c>
      <c r="G1513" s="27">
        <v>4</v>
      </c>
      <c r="H1513" s="27"/>
      <c r="I1513" s="13"/>
      <c r="J1513" s="47"/>
    </row>
    <row r="1514" s="1" customFormat="1" ht="18" customHeight="1" spans="1:10">
      <c r="A1514" s="15" t="s">
        <v>5101</v>
      </c>
      <c r="B1514" s="16"/>
      <c r="C1514" s="16"/>
      <c r="D1514" s="16"/>
      <c r="E1514" s="16"/>
      <c r="F1514" s="16"/>
      <c r="G1514" s="16"/>
      <c r="H1514" s="16"/>
      <c r="I1514" s="16"/>
      <c r="J1514" s="48"/>
    </row>
    <row r="1515" s="1" customFormat="1" ht="18" customHeight="1" spans="1:10">
      <c r="A1515" s="49" t="s">
        <v>5102</v>
      </c>
      <c r="B1515" s="49"/>
      <c r="C1515" s="49"/>
      <c r="D1515" s="49"/>
      <c r="E1515" s="49"/>
      <c r="F1515" s="49"/>
      <c r="G1515" s="49"/>
      <c r="H1515" s="49"/>
      <c r="I1515" s="49"/>
      <c r="J1515" s="49"/>
    </row>
    <row r="1516" s="1" customFormat="1" ht="39.75" customHeight="1" spans="1:10">
      <c r="A1516" s="2" t="s">
        <v>5085</v>
      </c>
      <c r="B1516" s="2"/>
      <c r="C1516" s="2"/>
      <c r="D1516" s="2"/>
      <c r="E1516" s="2"/>
      <c r="F1516" s="2"/>
      <c r="G1516" s="2"/>
      <c r="H1516" s="19"/>
      <c r="I1516" s="19"/>
      <c r="J1516" s="19"/>
    </row>
    <row r="1517" s="1" customFormat="1" ht="28.5" customHeight="1" spans="1:10">
      <c r="A1517" s="20" t="s">
        <v>5042</v>
      </c>
      <c r="B1517" s="20"/>
      <c r="C1517" s="20"/>
      <c r="D1517" s="20"/>
      <c r="E1517" s="20" t="s">
        <v>5043</v>
      </c>
      <c r="F1517" s="20"/>
      <c r="G1517" s="20"/>
      <c r="H1517" s="21" t="s">
        <v>6065</v>
      </c>
      <c r="I1517" s="21"/>
      <c r="J1517" s="21"/>
    </row>
    <row r="1518" s="1" customFormat="1" ht="17.25" customHeight="1" spans="1:10">
      <c r="A1518" s="22" t="s">
        <v>2</v>
      </c>
      <c r="B1518" s="23" t="s">
        <v>5087</v>
      </c>
      <c r="C1518" s="23" t="s">
        <v>5088</v>
      </c>
      <c r="D1518" s="23" t="s">
        <v>5089</v>
      </c>
      <c r="E1518" s="23"/>
      <c r="F1518" s="23" t="s">
        <v>5090</v>
      </c>
      <c r="G1518" s="23" t="s">
        <v>5091</v>
      </c>
      <c r="H1518" s="23"/>
      <c r="I1518" s="23" t="s">
        <v>4985</v>
      </c>
      <c r="J1518" s="24"/>
    </row>
    <row r="1519" s="1" customFormat="1" ht="28.5" customHeight="1" spans="1:10">
      <c r="A1519" s="25"/>
      <c r="B1519" s="39"/>
      <c r="C1519" s="39"/>
      <c r="D1519" s="39"/>
      <c r="E1519" s="39"/>
      <c r="F1519" s="39"/>
      <c r="G1519" s="39"/>
      <c r="H1519" s="39"/>
      <c r="I1519" s="39" t="s">
        <v>5092</v>
      </c>
      <c r="J1519" s="40" t="s">
        <v>5093</v>
      </c>
    </row>
    <row r="1520" s="1" customFormat="1" ht="409.5" customHeight="1" spans="1:10">
      <c r="A1520" s="25">
        <v>276</v>
      </c>
      <c r="B1520" s="26" t="s">
        <v>6066</v>
      </c>
      <c r="C1520" s="26" t="s">
        <v>6067</v>
      </c>
      <c r="D1520" s="26" t="s">
        <v>6068</v>
      </c>
      <c r="E1520" s="26"/>
      <c r="F1520" s="39" t="s">
        <v>138</v>
      </c>
      <c r="G1520" s="27">
        <v>1</v>
      </c>
      <c r="H1520" s="27"/>
      <c r="I1520" s="13"/>
      <c r="J1520" s="47"/>
    </row>
    <row r="1521" s="1" customFormat="1" ht="18" customHeight="1" spans="1:10">
      <c r="A1521" s="15" t="s">
        <v>5101</v>
      </c>
      <c r="B1521" s="16"/>
      <c r="C1521" s="16"/>
      <c r="D1521" s="16"/>
      <c r="E1521" s="16"/>
      <c r="F1521" s="16"/>
      <c r="G1521" s="16"/>
      <c r="H1521" s="16"/>
      <c r="I1521" s="16"/>
      <c r="J1521" s="48"/>
    </row>
    <row r="1522" s="1" customFormat="1" ht="18" customHeight="1" spans="1:10">
      <c r="A1522" s="49" t="s">
        <v>5102</v>
      </c>
      <c r="B1522" s="49"/>
      <c r="C1522" s="49"/>
      <c r="D1522" s="49"/>
      <c r="E1522" s="49"/>
      <c r="F1522" s="49"/>
      <c r="G1522" s="49"/>
      <c r="H1522" s="49"/>
      <c r="I1522" s="49"/>
      <c r="J1522" s="49"/>
    </row>
    <row r="1523" s="1" customFormat="1" ht="39.75" customHeight="1" spans="1:10">
      <c r="A1523" s="2" t="s">
        <v>5085</v>
      </c>
      <c r="B1523" s="2"/>
      <c r="C1523" s="2"/>
      <c r="D1523" s="2"/>
      <c r="E1523" s="2"/>
      <c r="F1523" s="2"/>
      <c r="G1523" s="2"/>
      <c r="H1523" s="19"/>
      <c r="I1523" s="19"/>
      <c r="J1523" s="19"/>
    </row>
    <row r="1524" s="1" customFormat="1" ht="28.5" customHeight="1" spans="1:10">
      <c r="A1524" s="20" t="s">
        <v>5042</v>
      </c>
      <c r="B1524" s="20"/>
      <c r="C1524" s="20"/>
      <c r="D1524" s="20"/>
      <c r="E1524" s="20" t="s">
        <v>5043</v>
      </c>
      <c r="F1524" s="20"/>
      <c r="G1524" s="20"/>
      <c r="H1524" s="21" t="s">
        <v>6069</v>
      </c>
      <c r="I1524" s="21"/>
      <c r="J1524" s="21"/>
    </row>
    <row r="1525" s="1" customFormat="1" ht="17.25" customHeight="1" spans="1:10">
      <c r="A1525" s="22" t="s">
        <v>2</v>
      </c>
      <c r="B1525" s="23" t="s">
        <v>5087</v>
      </c>
      <c r="C1525" s="23" t="s">
        <v>5088</v>
      </c>
      <c r="D1525" s="23" t="s">
        <v>5089</v>
      </c>
      <c r="E1525" s="23"/>
      <c r="F1525" s="23" t="s">
        <v>5090</v>
      </c>
      <c r="G1525" s="23" t="s">
        <v>5091</v>
      </c>
      <c r="H1525" s="23"/>
      <c r="I1525" s="23" t="s">
        <v>4985</v>
      </c>
      <c r="J1525" s="24"/>
    </row>
    <row r="1526" s="1" customFormat="1" ht="28.5" customHeight="1" spans="1:10">
      <c r="A1526" s="25"/>
      <c r="B1526" s="39"/>
      <c r="C1526" s="39"/>
      <c r="D1526" s="39"/>
      <c r="E1526" s="39"/>
      <c r="F1526" s="39"/>
      <c r="G1526" s="39"/>
      <c r="H1526" s="39"/>
      <c r="I1526" s="39" t="s">
        <v>5092</v>
      </c>
      <c r="J1526" s="40" t="s">
        <v>5093</v>
      </c>
    </row>
    <row r="1527" s="1" customFormat="1" ht="207" customHeight="1" spans="1:10">
      <c r="A1527" s="25">
        <v>277</v>
      </c>
      <c r="B1527" s="26" t="s">
        <v>6070</v>
      </c>
      <c r="C1527" s="26" t="s">
        <v>6071</v>
      </c>
      <c r="D1527" s="26" t="s">
        <v>6072</v>
      </c>
      <c r="E1527" s="26"/>
      <c r="F1527" s="39" t="s">
        <v>973</v>
      </c>
      <c r="G1527" s="27">
        <v>4</v>
      </c>
      <c r="H1527" s="27"/>
      <c r="I1527" s="13"/>
      <c r="J1527" s="47"/>
    </row>
    <row r="1528" s="1" customFormat="1" ht="347.25" customHeight="1" spans="1:10">
      <c r="A1528" s="25">
        <v>278</v>
      </c>
      <c r="B1528" s="26" t="s">
        <v>6073</v>
      </c>
      <c r="C1528" s="26" t="s">
        <v>5415</v>
      </c>
      <c r="D1528" s="26" t="s">
        <v>6074</v>
      </c>
      <c r="E1528" s="26"/>
      <c r="F1528" s="39" t="s">
        <v>854</v>
      </c>
      <c r="G1528" s="27">
        <v>2</v>
      </c>
      <c r="H1528" s="27"/>
      <c r="I1528" s="13"/>
      <c r="J1528" s="47"/>
    </row>
    <row r="1529" s="1" customFormat="1" ht="15.75" customHeight="1" spans="1:10">
      <c r="A1529" s="25">
        <v>279</v>
      </c>
      <c r="B1529" s="26" t="s">
        <v>6075</v>
      </c>
      <c r="C1529" s="26" t="s">
        <v>6076</v>
      </c>
      <c r="D1529" s="26" t="s">
        <v>6077</v>
      </c>
      <c r="E1529" s="26"/>
      <c r="F1529" s="39" t="s">
        <v>5125</v>
      </c>
      <c r="G1529" s="27">
        <v>100</v>
      </c>
      <c r="H1529" s="27"/>
      <c r="I1529" s="13"/>
      <c r="J1529" s="47"/>
    </row>
    <row r="1530" s="1" customFormat="1" ht="15.75" customHeight="1" spans="1:10">
      <c r="A1530" s="25">
        <v>280</v>
      </c>
      <c r="B1530" s="26" t="s">
        <v>6078</v>
      </c>
      <c r="C1530" s="26" t="s">
        <v>6079</v>
      </c>
      <c r="D1530" s="26" t="s">
        <v>6079</v>
      </c>
      <c r="E1530" s="26"/>
      <c r="F1530" s="39" t="s">
        <v>5125</v>
      </c>
      <c r="G1530" s="27">
        <v>60</v>
      </c>
      <c r="H1530" s="27"/>
      <c r="I1530" s="13"/>
      <c r="J1530" s="47"/>
    </row>
    <row r="1531" s="1" customFormat="1" ht="18" customHeight="1" spans="1:10">
      <c r="A1531" s="15" t="s">
        <v>5101</v>
      </c>
      <c r="B1531" s="16"/>
      <c r="C1531" s="16"/>
      <c r="D1531" s="16"/>
      <c r="E1531" s="16"/>
      <c r="F1531" s="16"/>
      <c r="G1531" s="16"/>
      <c r="H1531" s="16"/>
      <c r="I1531" s="16"/>
      <c r="J1531" s="48"/>
    </row>
    <row r="1532" s="1" customFormat="1" ht="18" customHeight="1" spans="1:10">
      <c r="A1532" s="49" t="s">
        <v>5102</v>
      </c>
      <c r="B1532" s="49"/>
      <c r="C1532" s="49"/>
      <c r="D1532" s="49"/>
      <c r="E1532" s="49"/>
      <c r="F1532" s="49"/>
      <c r="G1532" s="49"/>
      <c r="H1532" s="49"/>
      <c r="I1532" s="49"/>
      <c r="J1532" s="49"/>
    </row>
    <row r="1533" s="1" customFormat="1" ht="39.75" customHeight="1" spans="1:10">
      <c r="A1533" s="2" t="s">
        <v>5085</v>
      </c>
      <c r="B1533" s="2"/>
      <c r="C1533" s="2"/>
      <c r="D1533" s="2"/>
      <c r="E1533" s="2"/>
      <c r="F1533" s="2"/>
      <c r="G1533" s="2"/>
      <c r="H1533" s="19"/>
      <c r="I1533" s="19"/>
      <c r="J1533" s="19"/>
    </row>
    <row r="1534" s="1" customFormat="1" ht="28.5" customHeight="1" spans="1:10">
      <c r="A1534" s="20" t="s">
        <v>5042</v>
      </c>
      <c r="B1534" s="20"/>
      <c r="C1534" s="20"/>
      <c r="D1534" s="20"/>
      <c r="E1534" s="20" t="s">
        <v>5043</v>
      </c>
      <c r="F1534" s="20"/>
      <c r="G1534" s="20"/>
      <c r="H1534" s="21" t="s">
        <v>6080</v>
      </c>
      <c r="I1534" s="21"/>
      <c r="J1534" s="21"/>
    </row>
    <row r="1535" s="1" customFormat="1" ht="17.25" customHeight="1" spans="1:10">
      <c r="A1535" s="22" t="s">
        <v>2</v>
      </c>
      <c r="B1535" s="23" t="s">
        <v>5087</v>
      </c>
      <c r="C1535" s="23" t="s">
        <v>5088</v>
      </c>
      <c r="D1535" s="23" t="s">
        <v>5089</v>
      </c>
      <c r="E1535" s="23"/>
      <c r="F1535" s="23" t="s">
        <v>5090</v>
      </c>
      <c r="G1535" s="23" t="s">
        <v>5091</v>
      </c>
      <c r="H1535" s="23"/>
      <c r="I1535" s="23" t="s">
        <v>4985</v>
      </c>
      <c r="J1535" s="24"/>
    </row>
    <row r="1536" s="1" customFormat="1" ht="28.5" customHeight="1" spans="1:10">
      <c r="A1536" s="25"/>
      <c r="B1536" s="39"/>
      <c r="C1536" s="39"/>
      <c r="D1536" s="39"/>
      <c r="E1536" s="39"/>
      <c r="F1536" s="39"/>
      <c r="G1536" s="39"/>
      <c r="H1536" s="39"/>
      <c r="I1536" s="39" t="s">
        <v>5092</v>
      </c>
      <c r="J1536" s="40" t="s">
        <v>5093</v>
      </c>
    </row>
    <row r="1537" s="1" customFormat="1" ht="28.5" customHeight="1" spans="1:10">
      <c r="A1537" s="25">
        <v>281</v>
      </c>
      <c r="B1537" s="26" t="s">
        <v>6081</v>
      </c>
      <c r="C1537" s="26" t="s">
        <v>5479</v>
      </c>
      <c r="D1537" s="26" t="s">
        <v>6082</v>
      </c>
      <c r="E1537" s="26"/>
      <c r="F1537" s="39" t="s">
        <v>186</v>
      </c>
      <c r="G1537" s="27">
        <v>32</v>
      </c>
      <c r="H1537" s="27"/>
      <c r="I1537" s="13"/>
      <c r="J1537" s="47"/>
    </row>
    <row r="1538" s="1" customFormat="1" ht="41.25" customHeight="1" spans="1:10">
      <c r="A1538" s="25">
        <v>282</v>
      </c>
      <c r="B1538" s="26" t="s">
        <v>6083</v>
      </c>
      <c r="C1538" s="26" t="s">
        <v>5446</v>
      </c>
      <c r="D1538" s="26" t="s">
        <v>5447</v>
      </c>
      <c r="E1538" s="26"/>
      <c r="F1538" s="39" t="s">
        <v>529</v>
      </c>
      <c r="G1538" s="27">
        <v>2</v>
      </c>
      <c r="H1538" s="27"/>
      <c r="I1538" s="13"/>
      <c r="J1538" s="47"/>
    </row>
    <row r="1539" s="1" customFormat="1" ht="28.5" customHeight="1" spans="1:10">
      <c r="A1539" s="25">
        <v>283</v>
      </c>
      <c r="B1539" s="26" t="s">
        <v>6084</v>
      </c>
      <c r="C1539" s="26" t="s">
        <v>5454</v>
      </c>
      <c r="D1539" s="26" t="s">
        <v>5455</v>
      </c>
      <c r="E1539" s="26"/>
      <c r="F1539" s="39" t="s">
        <v>5125</v>
      </c>
      <c r="G1539" s="27">
        <v>530</v>
      </c>
      <c r="H1539" s="27"/>
      <c r="I1539" s="13"/>
      <c r="J1539" s="47"/>
    </row>
    <row r="1540" s="1" customFormat="1" ht="28.5" customHeight="1" spans="1:10">
      <c r="A1540" s="25">
        <v>284</v>
      </c>
      <c r="B1540" s="26" t="s">
        <v>6085</v>
      </c>
      <c r="C1540" s="26" t="s">
        <v>5457</v>
      </c>
      <c r="D1540" s="26" t="s">
        <v>5458</v>
      </c>
      <c r="E1540" s="26"/>
      <c r="F1540" s="39" t="s">
        <v>5125</v>
      </c>
      <c r="G1540" s="27">
        <v>350</v>
      </c>
      <c r="H1540" s="27"/>
      <c r="I1540" s="13"/>
      <c r="J1540" s="47"/>
    </row>
    <row r="1541" s="1" customFormat="1" ht="15.75" customHeight="1" spans="1:10">
      <c r="A1541" s="25">
        <v>285</v>
      </c>
      <c r="B1541" s="26" t="s">
        <v>6086</v>
      </c>
      <c r="C1541" s="26" t="s">
        <v>5460</v>
      </c>
      <c r="D1541" s="26" t="s">
        <v>5461</v>
      </c>
      <c r="E1541" s="26"/>
      <c r="F1541" s="39" t="s">
        <v>5125</v>
      </c>
      <c r="G1541" s="27">
        <v>135</v>
      </c>
      <c r="H1541" s="27"/>
      <c r="I1541" s="13"/>
      <c r="J1541" s="47"/>
    </row>
    <row r="1542" s="1" customFormat="1" ht="54" customHeight="1" spans="1:10">
      <c r="A1542" s="25">
        <v>286</v>
      </c>
      <c r="B1542" s="26" t="s">
        <v>6087</v>
      </c>
      <c r="C1542" s="26" t="s">
        <v>6088</v>
      </c>
      <c r="D1542" s="26" t="s">
        <v>6089</v>
      </c>
      <c r="E1542" s="26"/>
      <c r="F1542" s="39" t="s">
        <v>156</v>
      </c>
      <c r="G1542" s="27">
        <v>6</v>
      </c>
      <c r="H1542" s="27"/>
      <c r="I1542" s="13"/>
      <c r="J1542" s="47"/>
    </row>
    <row r="1543" s="1" customFormat="1" ht="15.75" customHeight="1" spans="1:10">
      <c r="A1543" s="25">
        <v>287</v>
      </c>
      <c r="B1543" s="26" t="s">
        <v>6090</v>
      </c>
      <c r="C1543" s="26" t="s">
        <v>5470</v>
      </c>
      <c r="D1543" s="26" t="s">
        <v>5471</v>
      </c>
      <c r="E1543" s="26"/>
      <c r="F1543" s="39" t="s">
        <v>92</v>
      </c>
      <c r="G1543" s="27">
        <v>16</v>
      </c>
      <c r="H1543" s="27"/>
      <c r="I1543" s="13"/>
      <c r="J1543" s="47"/>
    </row>
    <row r="1544" s="1" customFormat="1" ht="15.75" customHeight="1" spans="1:10">
      <c r="A1544" s="25">
        <v>288</v>
      </c>
      <c r="B1544" s="26" t="s">
        <v>6091</v>
      </c>
      <c r="C1544" s="26" t="s">
        <v>5497</v>
      </c>
      <c r="D1544" s="26" t="s">
        <v>5498</v>
      </c>
      <c r="E1544" s="26"/>
      <c r="F1544" s="39" t="s">
        <v>5125</v>
      </c>
      <c r="G1544" s="27">
        <v>80</v>
      </c>
      <c r="H1544" s="27"/>
      <c r="I1544" s="13"/>
      <c r="J1544" s="47"/>
    </row>
    <row r="1545" s="1" customFormat="1" ht="15.75" customHeight="1" spans="1:10">
      <c r="A1545" s="25">
        <v>289</v>
      </c>
      <c r="B1545" s="26" t="s">
        <v>6092</v>
      </c>
      <c r="C1545" s="26" t="s">
        <v>5276</v>
      </c>
      <c r="D1545" s="26" t="s">
        <v>5276</v>
      </c>
      <c r="E1545" s="26"/>
      <c r="F1545" s="39" t="s">
        <v>5125</v>
      </c>
      <c r="G1545" s="27">
        <v>1000</v>
      </c>
      <c r="H1545" s="27"/>
      <c r="I1545" s="13"/>
      <c r="J1545" s="47"/>
    </row>
    <row r="1546" s="1" customFormat="1" ht="15.75" customHeight="1" spans="1:10">
      <c r="A1546" s="25"/>
      <c r="B1546" s="26"/>
      <c r="C1546" s="26" t="s">
        <v>6093</v>
      </c>
      <c r="D1546" s="26"/>
      <c r="E1546" s="26"/>
      <c r="F1546" s="26"/>
      <c r="G1546" s="27"/>
      <c r="H1546" s="27"/>
      <c r="I1546" s="27"/>
      <c r="J1546" s="54"/>
    </row>
    <row r="1547" s="1" customFormat="1" ht="258" customHeight="1" spans="1:10">
      <c r="A1547" s="25">
        <v>290</v>
      </c>
      <c r="B1547" s="26" t="s">
        <v>6094</v>
      </c>
      <c r="C1547" s="26" t="s">
        <v>5312</v>
      </c>
      <c r="D1547" s="26" t="s">
        <v>6095</v>
      </c>
      <c r="E1547" s="26"/>
      <c r="F1547" s="39" t="s">
        <v>138</v>
      </c>
      <c r="G1547" s="27">
        <v>10</v>
      </c>
      <c r="H1547" s="27"/>
      <c r="I1547" s="13"/>
      <c r="J1547" s="47"/>
    </row>
    <row r="1548" s="1" customFormat="1" ht="18" customHeight="1" spans="1:10">
      <c r="A1548" s="15" t="s">
        <v>5101</v>
      </c>
      <c r="B1548" s="16"/>
      <c r="C1548" s="16"/>
      <c r="D1548" s="16"/>
      <c r="E1548" s="16"/>
      <c r="F1548" s="16"/>
      <c r="G1548" s="16"/>
      <c r="H1548" s="16"/>
      <c r="I1548" s="16"/>
      <c r="J1548" s="48"/>
    </row>
    <row r="1549" s="1" customFormat="1" ht="18" customHeight="1" spans="1:10">
      <c r="A1549" s="49" t="s">
        <v>5102</v>
      </c>
      <c r="B1549" s="49"/>
      <c r="C1549" s="49"/>
      <c r="D1549" s="49"/>
      <c r="E1549" s="49"/>
      <c r="F1549" s="49"/>
      <c r="G1549" s="49"/>
      <c r="H1549" s="49"/>
      <c r="I1549" s="49"/>
      <c r="J1549" s="49"/>
    </row>
    <row r="1550" s="1" customFormat="1" ht="39.75" customHeight="1" spans="1:10">
      <c r="A1550" s="2" t="s">
        <v>5085</v>
      </c>
      <c r="B1550" s="2"/>
      <c r="C1550" s="2"/>
      <c r="D1550" s="2"/>
      <c r="E1550" s="2"/>
      <c r="F1550" s="2"/>
      <c r="G1550" s="2"/>
      <c r="H1550" s="19"/>
      <c r="I1550" s="19"/>
      <c r="J1550" s="19"/>
    </row>
    <row r="1551" s="1" customFormat="1" ht="28.5" customHeight="1" spans="1:10">
      <c r="A1551" s="20" t="s">
        <v>5042</v>
      </c>
      <c r="B1551" s="20"/>
      <c r="C1551" s="20"/>
      <c r="D1551" s="20"/>
      <c r="E1551" s="20" t="s">
        <v>5043</v>
      </c>
      <c r="F1551" s="20"/>
      <c r="G1551" s="20"/>
      <c r="H1551" s="21" t="s">
        <v>6096</v>
      </c>
      <c r="I1551" s="21"/>
      <c r="J1551" s="21"/>
    </row>
    <row r="1552" s="1" customFormat="1" ht="17.25" customHeight="1" spans="1:10">
      <c r="A1552" s="22" t="s">
        <v>2</v>
      </c>
      <c r="B1552" s="23" t="s">
        <v>5087</v>
      </c>
      <c r="C1552" s="23" t="s">
        <v>5088</v>
      </c>
      <c r="D1552" s="23" t="s">
        <v>5089</v>
      </c>
      <c r="E1552" s="23"/>
      <c r="F1552" s="23" t="s">
        <v>5090</v>
      </c>
      <c r="G1552" s="23" t="s">
        <v>5091</v>
      </c>
      <c r="H1552" s="23"/>
      <c r="I1552" s="23" t="s">
        <v>4985</v>
      </c>
      <c r="J1552" s="24"/>
    </row>
    <row r="1553" s="1" customFormat="1" ht="28.5" customHeight="1" spans="1:10">
      <c r="A1553" s="25"/>
      <c r="B1553" s="39"/>
      <c r="C1553" s="39"/>
      <c r="D1553" s="39"/>
      <c r="E1553" s="39"/>
      <c r="F1553" s="39"/>
      <c r="G1553" s="39"/>
      <c r="H1553" s="39"/>
      <c r="I1553" s="39" t="s">
        <v>5092</v>
      </c>
      <c r="J1553" s="40" t="s">
        <v>5093</v>
      </c>
    </row>
    <row r="1554" s="1" customFormat="1" ht="207" customHeight="1" spans="1:10">
      <c r="A1554" s="25">
        <v>291</v>
      </c>
      <c r="B1554" s="26" t="s">
        <v>6097</v>
      </c>
      <c r="C1554" s="26" t="s">
        <v>5325</v>
      </c>
      <c r="D1554" s="26" t="s">
        <v>5326</v>
      </c>
      <c r="E1554" s="26"/>
      <c r="F1554" s="39" t="s">
        <v>138</v>
      </c>
      <c r="G1554" s="27">
        <v>2</v>
      </c>
      <c r="H1554" s="27"/>
      <c r="I1554" s="13"/>
      <c r="J1554" s="47"/>
    </row>
    <row r="1555" s="1" customFormat="1" ht="258" customHeight="1" spans="1:10">
      <c r="A1555" s="25">
        <v>292</v>
      </c>
      <c r="B1555" s="26" t="s">
        <v>6098</v>
      </c>
      <c r="C1555" s="26" t="s">
        <v>6099</v>
      </c>
      <c r="D1555" s="26" t="s">
        <v>6100</v>
      </c>
      <c r="E1555" s="26"/>
      <c r="F1555" s="39" t="s">
        <v>138</v>
      </c>
      <c r="G1555" s="27">
        <v>1</v>
      </c>
      <c r="H1555" s="27"/>
      <c r="I1555" s="13"/>
      <c r="J1555" s="47"/>
    </row>
    <row r="1556" s="1" customFormat="1" ht="18" customHeight="1" spans="1:10">
      <c r="A1556" s="15" t="s">
        <v>5101</v>
      </c>
      <c r="B1556" s="16"/>
      <c r="C1556" s="16"/>
      <c r="D1556" s="16"/>
      <c r="E1556" s="16"/>
      <c r="F1556" s="16"/>
      <c r="G1556" s="16"/>
      <c r="H1556" s="16"/>
      <c r="I1556" s="16"/>
      <c r="J1556" s="48"/>
    </row>
    <row r="1557" s="1" customFormat="1" ht="18" customHeight="1" spans="1:10">
      <c r="A1557" s="49" t="s">
        <v>5102</v>
      </c>
      <c r="B1557" s="49"/>
      <c r="C1557" s="49"/>
      <c r="D1557" s="49"/>
      <c r="E1557" s="49"/>
      <c r="F1557" s="49"/>
      <c r="G1557" s="49"/>
      <c r="H1557" s="49"/>
      <c r="I1557" s="49"/>
      <c r="J1557" s="49"/>
    </row>
    <row r="1558" s="1" customFormat="1" ht="39.75" customHeight="1" spans="1:10">
      <c r="A1558" s="2" t="s">
        <v>5085</v>
      </c>
      <c r="B1558" s="2"/>
      <c r="C1558" s="2"/>
      <c r="D1558" s="2"/>
      <c r="E1558" s="2"/>
      <c r="F1558" s="2"/>
      <c r="G1558" s="2"/>
      <c r="H1558" s="19"/>
      <c r="I1558" s="19"/>
      <c r="J1558" s="19"/>
    </row>
    <row r="1559" s="1" customFormat="1" ht="28.5" customHeight="1" spans="1:10">
      <c r="A1559" s="20" t="s">
        <v>5042</v>
      </c>
      <c r="B1559" s="20"/>
      <c r="C1559" s="20"/>
      <c r="D1559" s="20"/>
      <c r="E1559" s="20" t="s">
        <v>5043</v>
      </c>
      <c r="F1559" s="20"/>
      <c r="G1559" s="20"/>
      <c r="H1559" s="21" t="s">
        <v>6101</v>
      </c>
      <c r="I1559" s="21"/>
      <c r="J1559" s="21"/>
    </row>
    <row r="1560" s="1" customFormat="1" ht="17.25" customHeight="1" spans="1:10">
      <c r="A1560" s="22" t="s">
        <v>2</v>
      </c>
      <c r="B1560" s="23" t="s">
        <v>5087</v>
      </c>
      <c r="C1560" s="23" t="s">
        <v>5088</v>
      </c>
      <c r="D1560" s="23" t="s">
        <v>5089</v>
      </c>
      <c r="E1560" s="23"/>
      <c r="F1560" s="23" t="s">
        <v>5090</v>
      </c>
      <c r="G1560" s="23" t="s">
        <v>5091</v>
      </c>
      <c r="H1560" s="23"/>
      <c r="I1560" s="23" t="s">
        <v>4985</v>
      </c>
      <c r="J1560" s="24"/>
    </row>
    <row r="1561" s="1" customFormat="1" ht="28.5" customHeight="1" spans="1:10">
      <c r="A1561" s="25"/>
      <c r="B1561" s="39"/>
      <c r="C1561" s="39"/>
      <c r="D1561" s="39"/>
      <c r="E1561" s="39"/>
      <c r="F1561" s="39"/>
      <c r="G1561" s="39"/>
      <c r="H1561" s="39"/>
      <c r="I1561" s="39" t="s">
        <v>5092</v>
      </c>
      <c r="J1561" s="40" t="s">
        <v>5093</v>
      </c>
    </row>
    <row r="1562" s="1" customFormat="1" ht="194.25" customHeight="1" spans="1:10">
      <c r="A1562" s="25">
        <v>293</v>
      </c>
      <c r="B1562" s="26" t="s">
        <v>6102</v>
      </c>
      <c r="C1562" s="26" t="s">
        <v>6103</v>
      </c>
      <c r="D1562" s="26" t="s">
        <v>6001</v>
      </c>
      <c r="E1562" s="26"/>
      <c r="F1562" s="39" t="s">
        <v>138</v>
      </c>
      <c r="G1562" s="27">
        <v>1</v>
      </c>
      <c r="H1562" s="27"/>
      <c r="I1562" s="13"/>
      <c r="J1562" s="47"/>
    </row>
    <row r="1563" s="1" customFormat="1" ht="18" customHeight="1" spans="1:10">
      <c r="A1563" s="15" t="s">
        <v>5101</v>
      </c>
      <c r="B1563" s="16"/>
      <c r="C1563" s="16"/>
      <c r="D1563" s="16"/>
      <c r="E1563" s="16"/>
      <c r="F1563" s="16"/>
      <c r="G1563" s="16"/>
      <c r="H1563" s="16"/>
      <c r="I1563" s="16"/>
      <c r="J1563" s="48"/>
    </row>
    <row r="1564" s="1" customFormat="1" ht="18" customHeight="1" spans="1:10">
      <c r="A1564" s="49" t="s">
        <v>5102</v>
      </c>
      <c r="B1564" s="49"/>
      <c r="C1564" s="49"/>
      <c r="D1564" s="49"/>
      <c r="E1564" s="49"/>
      <c r="F1564" s="49"/>
      <c r="G1564" s="49"/>
      <c r="H1564" s="49"/>
      <c r="I1564" s="49"/>
      <c r="J1564" s="49"/>
    </row>
    <row r="1565" s="1" customFormat="1" ht="39.75" customHeight="1" spans="1:10">
      <c r="A1565" s="2" t="s">
        <v>5085</v>
      </c>
      <c r="B1565" s="2"/>
      <c r="C1565" s="2"/>
      <c r="D1565" s="2"/>
      <c r="E1565" s="2"/>
      <c r="F1565" s="2"/>
      <c r="G1565" s="2"/>
      <c r="H1565" s="19"/>
      <c r="I1565" s="19"/>
      <c r="J1565" s="19"/>
    </row>
    <row r="1566" s="1" customFormat="1" ht="28.5" customHeight="1" spans="1:10">
      <c r="A1566" s="20" t="s">
        <v>5042</v>
      </c>
      <c r="B1566" s="20"/>
      <c r="C1566" s="20"/>
      <c r="D1566" s="20"/>
      <c r="E1566" s="20" t="s">
        <v>5043</v>
      </c>
      <c r="F1566" s="20"/>
      <c r="G1566" s="20"/>
      <c r="H1566" s="21" t="s">
        <v>6104</v>
      </c>
      <c r="I1566" s="21"/>
      <c r="J1566" s="21"/>
    </row>
    <row r="1567" s="1" customFormat="1" ht="17.25" customHeight="1" spans="1:10">
      <c r="A1567" s="22" t="s">
        <v>2</v>
      </c>
      <c r="B1567" s="23" t="s">
        <v>5087</v>
      </c>
      <c r="C1567" s="23" t="s">
        <v>5088</v>
      </c>
      <c r="D1567" s="23" t="s">
        <v>5089</v>
      </c>
      <c r="E1567" s="23"/>
      <c r="F1567" s="23" t="s">
        <v>5090</v>
      </c>
      <c r="G1567" s="23" t="s">
        <v>5091</v>
      </c>
      <c r="H1567" s="23"/>
      <c r="I1567" s="23" t="s">
        <v>4985</v>
      </c>
      <c r="J1567" s="24"/>
    </row>
    <row r="1568" s="1" customFormat="1" ht="28.5" customHeight="1" spans="1:10">
      <c r="A1568" s="25"/>
      <c r="B1568" s="39"/>
      <c r="C1568" s="39"/>
      <c r="D1568" s="39"/>
      <c r="E1568" s="39"/>
      <c r="F1568" s="39"/>
      <c r="G1568" s="39"/>
      <c r="H1568" s="39"/>
      <c r="I1568" s="39" t="s">
        <v>5092</v>
      </c>
      <c r="J1568" s="40" t="s">
        <v>5093</v>
      </c>
    </row>
    <row r="1569" s="1" customFormat="1" ht="409.5" customHeight="1" spans="1:10">
      <c r="A1569" s="25">
        <v>294</v>
      </c>
      <c r="B1569" s="26" t="s">
        <v>6105</v>
      </c>
      <c r="C1569" s="26" t="s">
        <v>5350</v>
      </c>
      <c r="D1569" s="26" t="s">
        <v>5351</v>
      </c>
      <c r="E1569" s="26"/>
      <c r="F1569" s="39" t="s">
        <v>138</v>
      </c>
      <c r="G1569" s="27">
        <v>1</v>
      </c>
      <c r="H1569" s="27"/>
      <c r="I1569" s="13"/>
      <c r="J1569" s="47"/>
    </row>
    <row r="1570" s="1" customFormat="1" ht="18" customHeight="1" spans="1:10">
      <c r="A1570" s="15" t="s">
        <v>5101</v>
      </c>
      <c r="B1570" s="16"/>
      <c r="C1570" s="16"/>
      <c r="D1570" s="16"/>
      <c r="E1570" s="16"/>
      <c r="F1570" s="16"/>
      <c r="G1570" s="16"/>
      <c r="H1570" s="16"/>
      <c r="I1570" s="16"/>
      <c r="J1570" s="48"/>
    </row>
    <row r="1571" s="1" customFormat="1" ht="18" customHeight="1" spans="1:10">
      <c r="A1571" s="49" t="s">
        <v>5102</v>
      </c>
      <c r="B1571" s="49"/>
      <c r="C1571" s="49"/>
      <c r="D1571" s="49"/>
      <c r="E1571" s="49"/>
      <c r="F1571" s="49"/>
      <c r="G1571" s="49"/>
      <c r="H1571" s="49"/>
      <c r="I1571" s="49"/>
      <c r="J1571" s="49"/>
    </row>
    <row r="1572" s="1" customFormat="1" ht="39.75" customHeight="1" spans="1:10">
      <c r="A1572" s="2" t="s">
        <v>5085</v>
      </c>
      <c r="B1572" s="2"/>
      <c r="C1572" s="2"/>
      <c r="D1572" s="2"/>
      <c r="E1572" s="2"/>
      <c r="F1572" s="2"/>
      <c r="G1572" s="2"/>
      <c r="H1572" s="19"/>
      <c r="I1572" s="19"/>
      <c r="J1572" s="19"/>
    </row>
    <row r="1573" s="1" customFormat="1" ht="28.5" customHeight="1" spans="1:10">
      <c r="A1573" s="20" t="s">
        <v>5042</v>
      </c>
      <c r="B1573" s="20"/>
      <c r="C1573" s="20"/>
      <c r="D1573" s="20"/>
      <c r="E1573" s="20" t="s">
        <v>5043</v>
      </c>
      <c r="F1573" s="20"/>
      <c r="G1573" s="20"/>
      <c r="H1573" s="21" t="s">
        <v>6106</v>
      </c>
      <c r="I1573" s="21"/>
      <c r="J1573" s="21"/>
    </row>
    <row r="1574" s="1" customFormat="1" ht="17.25" customHeight="1" spans="1:10">
      <c r="A1574" s="22" t="s">
        <v>2</v>
      </c>
      <c r="B1574" s="23" t="s">
        <v>5087</v>
      </c>
      <c r="C1574" s="23" t="s">
        <v>5088</v>
      </c>
      <c r="D1574" s="23" t="s">
        <v>5089</v>
      </c>
      <c r="E1574" s="23"/>
      <c r="F1574" s="23" t="s">
        <v>5090</v>
      </c>
      <c r="G1574" s="23" t="s">
        <v>5091</v>
      </c>
      <c r="H1574" s="23"/>
      <c r="I1574" s="23" t="s">
        <v>4985</v>
      </c>
      <c r="J1574" s="24"/>
    </row>
    <row r="1575" s="1" customFormat="1" ht="28.5" customHeight="1" spans="1:10">
      <c r="A1575" s="25"/>
      <c r="B1575" s="39"/>
      <c r="C1575" s="39"/>
      <c r="D1575" s="39"/>
      <c r="E1575" s="39"/>
      <c r="F1575" s="39"/>
      <c r="G1575" s="39"/>
      <c r="H1575" s="39"/>
      <c r="I1575" s="39" t="s">
        <v>5092</v>
      </c>
      <c r="J1575" s="40" t="s">
        <v>5093</v>
      </c>
    </row>
    <row r="1576" s="1" customFormat="1" ht="409.5" customHeight="1" spans="1:10">
      <c r="A1576" s="25"/>
      <c r="B1576" s="26"/>
      <c r="C1576" s="26"/>
      <c r="D1576" s="26" t="s">
        <v>5353</v>
      </c>
      <c r="E1576" s="26"/>
      <c r="F1576" s="39"/>
      <c r="G1576" s="27"/>
      <c r="H1576" s="27"/>
      <c r="I1576" s="13"/>
      <c r="J1576" s="47"/>
    </row>
    <row r="1577" s="1" customFormat="1" ht="18" customHeight="1" spans="1:10">
      <c r="A1577" s="15" t="s">
        <v>5101</v>
      </c>
      <c r="B1577" s="16"/>
      <c r="C1577" s="16"/>
      <c r="D1577" s="16"/>
      <c r="E1577" s="16"/>
      <c r="F1577" s="16"/>
      <c r="G1577" s="16"/>
      <c r="H1577" s="16"/>
      <c r="I1577" s="16"/>
      <c r="J1577" s="48"/>
    </row>
    <row r="1578" s="1" customFormat="1" ht="18" customHeight="1" spans="1:10">
      <c r="A1578" s="49" t="s">
        <v>5102</v>
      </c>
      <c r="B1578" s="49"/>
      <c r="C1578" s="49"/>
      <c r="D1578" s="49"/>
      <c r="E1578" s="49"/>
      <c r="F1578" s="49"/>
      <c r="G1578" s="49"/>
      <c r="H1578" s="49"/>
      <c r="I1578" s="49"/>
      <c r="J1578" s="49"/>
    </row>
    <row r="1579" s="1" customFormat="1" ht="39.75" customHeight="1" spans="1:10">
      <c r="A1579" s="2" t="s">
        <v>5085</v>
      </c>
      <c r="B1579" s="2"/>
      <c r="C1579" s="2"/>
      <c r="D1579" s="2"/>
      <c r="E1579" s="2"/>
      <c r="F1579" s="2"/>
      <c r="G1579" s="2"/>
      <c r="H1579" s="19"/>
      <c r="I1579" s="19"/>
      <c r="J1579" s="19"/>
    </row>
    <row r="1580" s="1" customFormat="1" ht="28.5" customHeight="1" spans="1:10">
      <c r="A1580" s="20" t="s">
        <v>5042</v>
      </c>
      <c r="B1580" s="20"/>
      <c r="C1580" s="20"/>
      <c r="D1580" s="20"/>
      <c r="E1580" s="20" t="s">
        <v>5043</v>
      </c>
      <c r="F1580" s="20"/>
      <c r="G1580" s="20"/>
      <c r="H1580" s="21" t="s">
        <v>6107</v>
      </c>
      <c r="I1580" s="21"/>
      <c r="J1580" s="21"/>
    </row>
    <row r="1581" s="1" customFormat="1" ht="17.25" customHeight="1" spans="1:10">
      <c r="A1581" s="22" t="s">
        <v>2</v>
      </c>
      <c r="B1581" s="23" t="s">
        <v>5087</v>
      </c>
      <c r="C1581" s="23" t="s">
        <v>5088</v>
      </c>
      <c r="D1581" s="23" t="s">
        <v>5089</v>
      </c>
      <c r="E1581" s="23"/>
      <c r="F1581" s="23" t="s">
        <v>5090</v>
      </c>
      <c r="G1581" s="23" t="s">
        <v>5091</v>
      </c>
      <c r="H1581" s="23"/>
      <c r="I1581" s="23" t="s">
        <v>4985</v>
      </c>
      <c r="J1581" s="24"/>
    </row>
    <row r="1582" s="1" customFormat="1" ht="28.5" customHeight="1" spans="1:10">
      <c r="A1582" s="25"/>
      <c r="B1582" s="39"/>
      <c r="C1582" s="39"/>
      <c r="D1582" s="39"/>
      <c r="E1582" s="39"/>
      <c r="F1582" s="39"/>
      <c r="G1582" s="39"/>
      <c r="H1582" s="39"/>
      <c r="I1582" s="39" t="s">
        <v>5092</v>
      </c>
      <c r="J1582" s="40" t="s">
        <v>5093</v>
      </c>
    </row>
    <row r="1583" s="1" customFormat="1" ht="409.5" customHeight="1" spans="1:10">
      <c r="A1583" s="25">
        <v>295</v>
      </c>
      <c r="B1583" s="26" t="s">
        <v>6108</v>
      </c>
      <c r="C1583" s="26" t="s">
        <v>6109</v>
      </c>
      <c r="D1583" s="26" t="s">
        <v>6110</v>
      </c>
      <c r="E1583" s="26"/>
      <c r="F1583" s="39" t="s">
        <v>138</v>
      </c>
      <c r="G1583" s="27">
        <v>1</v>
      </c>
      <c r="H1583" s="27"/>
      <c r="I1583" s="13"/>
      <c r="J1583" s="47"/>
    </row>
    <row r="1584" s="1" customFormat="1" ht="18" customHeight="1" spans="1:10">
      <c r="A1584" s="15" t="s">
        <v>5101</v>
      </c>
      <c r="B1584" s="16"/>
      <c r="C1584" s="16"/>
      <c r="D1584" s="16"/>
      <c r="E1584" s="16"/>
      <c r="F1584" s="16"/>
      <c r="G1584" s="16"/>
      <c r="H1584" s="16"/>
      <c r="I1584" s="16"/>
      <c r="J1584" s="48"/>
    </row>
    <row r="1585" s="1" customFormat="1" ht="18" customHeight="1" spans="1:10">
      <c r="A1585" s="49" t="s">
        <v>5102</v>
      </c>
      <c r="B1585" s="49"/>
      <c r="C1585" s="49"/>
      <c r="D1585" s="49"/>
      <c r="E1585" s="49"/>
      <c r="F1585" s="49"/>
      <c r="G1585" s="49"/>
      <c r="H1585" s="49"/>
      <c r="I1585" s="49"/>
      <c r="J1585" s="49"/>
    </row>
    <row r="1586" s="1" customFormat="1" ht="39.75" customHeight="1" spans="1:10">
      <c r="A1586" s="2" t="s">
        <v>5085</v>
      </c>
      <c r="B1586" s="2"/>
      <c r="C1586" s="2"/>
      <c r="D1586" s="2"/>
      <c r="E1586" s="2"/>
      <c r="F1586" s="2"/>
      <c r="G1586" s="2"/>
      <c r="H1586" s="19"/>
      <c r="I1586" s="19"/>
      <c r="J1586" s="19"/>
    </row>
    <row r="1587" s="1" customFormat="1" ht="28.5" customHeight="1" spans="1:10">
      <c r="A1587" s="20" t="s">
        <v>5042</v>
      </c>
      <c r="B1587" s="20"/>
      <c r="C1587" s="20"/>
      <c r="D1587" s="20"/>
      <c r="E1587" s="20" t="s">
        <v>5043</v>
      </c>
      <c r="F1587" s="20"/>
      <c r="G1587" s="20"/>
      <c r="H1587" s="21" t="s">
        <v>6111</v>
      </c>
      <c r="I1587" s="21"/>
      <c r="J1587" s="21"/>
    </row>
    <row r="1588" s="1" customFormat="1" ht="17.25" customHeight="1" spans="1:10">
      <c r="A1588" s="22" t="s">
        <v>2</v>
      </c>
      <c r="B1588" s="23" t="s">
        <v>5087</v>
      </c>
      <c r="C1588" s="23" t="s">
        <v>5088</v>
      </c>
      <c r="D1588" s="23" t="s">
        <v>5089</v>
      </c>
      <c r="E1588" s="23"/>
      <c r="F1588" s="23" t="s">
        <v>5090</v>
      </c>
      <c r="G1588" s="23" t="s">
        <v>5091</v>
      </c>
      <c r="H1588" s="23"/>
      <c r="I1588" s="23" t="s">
        <v>4985</v>
      </c>
      <c r="J1588" s="24"/>
    </row>
    <row r="1589" s="1" customFormat="1" ht="28.5" customHeight="1" spans="1:10">
      <c r="A1589" s="25"/>
      <c r="B1589" s="39"/>
      <c r="C1589" s="39"/>
      <c r="D1589" s="39"/>
      <c r="E1589" s="39"/>
      <c r="F1589" s="39"/>
      <c r="G1589" s="39"/>
      <c r="H1589" s="39"/>
      <c r="I1589" s="39" t="s">
        <v>5092</v>
      </c>
      <c r="J1589" s="40" t="s">
        <v>5093</v>
      </c>
    </row>
    <row r="1590" s="1" customFormat="1" ht="372.75" customHeight="1" spans="1:10">
      <c r="A1590" s="25">
        <v>296</v>
      </c>
      <c r="B1590" s="26" t="s">
        <v>6112</v>
      </c>
      <c r="C1590" s="26" t="s">
        <v>6113</v>
      </c>
      <c r="D1590" s="26" t="s">
        <v>6114</v>
      </c>
      <c r="E1590" s="26"/>
      <c r="F1590" s="39" t="s">
        <v>138</v>
      </c>
      <c r="G1590" s="27">
        <v>1</v>
      </c>
      <c r="H1590" s="27"/>
      <c r="I1590" s="13"/>
      <c r="J1590" s="47"/>
    </row>
    <row r="1591" s="1" customFormat="1" ht="168.75" customHeight="1" spans="1:10">
      <c r="A1591" s="25">
        <v>297</v>
      </c>
      <c r="B1591" s="26" t="s">
        <v>6115</v>
      </c>
      <c r="C1591" s="26" t="s">
        <v>6052</v>
      </c>
      <c r="D1591" s="26" t="s">
        <v>6116</v>
      </c>
      <c r="E1591" s="26"/>
      <c r="F1591" s="39" t="s">
        <v>138</v>
      </c>
      <c r="G1591" s="27">
        <v>2</v>
      </c>
      <c r="H1591" s="27"/>
      <c r="I1591" s="13"/>
      <c r="J1591" s="47"/>
    </row>
    <row r="1592" s="1" customFormat="1" ht="18" customHeight="1" spans="1:10">
      <c r="A1592" s="15" t="s">
        <v>5101</v>
      </c>
      <c r="B1592" s="16"/>
      <c r="C1592" s="16"/>
      <c r="D1592" s="16"/>
      <c r="E1592" s="16"/>
      <c r="F1592" s="16"/>
      <c r="G1592" s="16"/>
      <c r="H1592" s="16"/>
      <c r="I1592" s="16"/>
      <c r="J1592" s="48"/>
    </row>
    <row r="1593" s="1" customFormat="1" ht="18" customHeight="1" spans="1:10">
      <c r="A1593" s="49" t="s">
        <v>5102</v>
      </c>
      <c r="B1593" s="49"/>
      <c r="C1593" s="49"/>
      <c r="D1593" s="49"/>
      <c r="E1593" s="49"/>
      <c r="F1593" s="49"/>
      <c r="G1593" s="49"/>
      <c r="H1593" s="49"/>
      <c r="I1593" s="49"/>
      <c r="J1593" s="49"/>
    </row>
    <row r="1594" s="1" customFormat="1" ht="39.75" customHeight="1" spans="1:10">
      <c r="A1594" s="2" t="s">
        <v>5085</v>
      </c>
      <c r="B1594" s="2"/>
      <c r="C1594" s="2"/>
      <c r="D1594" s="2"/>
      <c r="E1594" s="2"/>
      <c r="F1594" s="2"/>
      <c r="G1594" s="2"/>
      <c r="H1594" s="19"/>
      <c r="I1594" s="19"/>
      <c r="J1594" s="19"/>
    </row>
    <row r="1595" s="1" customFormat="1" ht="28.5" customHeight="1" spans="1:10">
      <c r="A1595" s="20" t="s">
        <v>5042</v>
      </c>
      <c r="B1595" s="20"/>
      <c r="C1595" s="20"/>
      <c r="D1595" s="20"/>
      <c r="E1595" s="20" t="s">
        <v>5043</v>
      </c>
      <c r="F1595" s="20"/>
      <c r="G1595" s="20"/>
      <c r="H1595" s="21" t="s">
        <v>6117</v>
      </c>
      <c r="I1595" s="21"/>
      <c r="J1595" s="21"/>
    </row>
    <row r="1596" s="1" customFormat="1" ht="17.25" customHeight="1" spans="1:10">
      <c r="A1596" s="22" t="s">
        <v>2</v>
      </c>
      <c r="B1596" s="23" t="s">
        <v>5087</v>
      </c>
      <c r="C1596" s="23" t="s">
        <v>5088</v>
      </c>
      <c r="D1596" s="23" t="s">
        <v>5089</v>
      </c>
      <c r="E1596" s="23"/>
      <c r="F1596" s="23" t="s">
        <v>5090</v>
      </c>
      <c r="G1596" s="23" t="s">
        <v>5091</v>
      </c>
      <c r="H1596" s="23"/>
      <c r="I1596" s="23" t="s">
        <v>4985</v>
      </c>
      <c r="J1596" s="24"/>
    </row>
    <row r="1597" s="1" customFormat="1" ht="28.5" customHeight="1" spans="1:10">
      <c r="A1597" s="25"/>
      <c r="B1597" s="39"/>
      <c r="C1597" s="39"/>
      <c r="D1597" s="39"/>
      <c r="E1597" s="39"/>
      <c r="F1597" s="39"/>
      <c r="G1597" s="39"/>
      <c r="H1597" s="39"/>
      <c r="I1597" s="39" t="s">
        <v>5092</v>
      </c>
      <c r="J1597" s="40" t="s">
        <v>5093</v>
      </c>
    </row>
    <row r="1598" s="1" customFormat="1" ht="409.5" customHeight="1" spans="1:10">
      <c r="A1598" s="25">
        <v>298</v>
      </c>
      <c r="B1598" s="26" t="s">
        <v>6118</v>
      </c>
      <c r="C1598" s="26" t="s">
        <v>6119</v>
      </c>
      <c r="D1598" s="26" t="s">
        <v>5857</v>
      </c>
      <c r="E1598" s="26"/>
      <c r="F1598" s="39" t="s">
        <v>75</v>
      </c>
      <c r="G1598" s="27">
        <v>1</v>
      </c>
      <c r="H1598" s="27"/>
      <c r="I1598" s="13"/>
      <c r="J1598" s="47"/>
    </row>
    <row r="1599" s="1" customFormat="1" ht="18" customHeight="1" spans="1:10">
      <c r="A1599" s="15" t="s">
        <v>5101</v>
      </c>
      <c r="B1599" s="16"/>
      <c r="C1599" s="16"/>
      <c r="D1599" s="16"/>
      <c r="E1599" s="16"/>
      <c r="F1599" s="16"/>
      <c r="G1599" s="16"/>
      <c r="H1599" s="16"/>
      <c r="I1599" s="16"/>
      <c r="J1599" s="48"/>
    </row>
    <row r="1600" s="1" customFormat="1" ht="18" customHeight="1" spans="1:10">
      <c r="A1600" s="49" t="s">
        <v>5102</v>
      </c>
      <c r="B1600" s="49"/>
      <c r="C1600" s="49"/>
      <c r="D1600" s="49"/>
      <c r="E1600" s="49"/>
      <c r="F1600" s="49"/>
      <c r="G1600" s="49"/>
      <c r="H1600" s="49"/>
      <c r="I1600" s="49"/>
      <c r="J1600" s="49"/>
    </row>
    <row r="1601" s="1" customFormat="1" ht="39.75" customHeight="1" spans="1:10">
      <c r="A1601" s="2" t="s">
        <v>5085</v>
      </c>
      <c r="B1601" s="2"/>
      <c r="C1601" s="2"/>
      <c r="D1601" s="2"/>
      <c r="E1601" s="2"/>
      <c r="F1601" s="2"/>
      <c r="G1601" s="2"/>
      <c r="H1601" s="19"/>
      <c r="I1601" s="19"/>
      <c r="J1601" s="19"/>
    </row>
    <row r="1602" s="1" customFormat="1" ht="28.5" customHeight="1" spans="1:10">
      <c r="A1602" s="20" t="s">
        <v>5042</v>
      </c>
      <c r="B1602" s="20"/>
      <c r="C1602" s="20"/>
      <c r="D1602" s="20"/>
      <c r="E1602" s="20" t="s">
        <v>5043</v>
      </c>
      <c r="F1602" s="20"/>
      <c r="G1602" s="20"/>
      <c r="H1602" s="21" t="s">
        <v>6120</v>
      </c>
      <c r="I1602" s="21"/>
      <c r="J1602" s="21"/>
    </row>
    <row r="1603" s="1" customFormat="1" ht="17.25" customHeight="1" spans="1:10">
      <c r="A1603" s="22" t="s">
        <v>2</v>
      </c>
      <c r="B1603" s="23" t="s">
        <v>5087</v>
      </c>
      <c r="C1603" s="23" t="s">
        <v>5088</v>
      </c>
      <c r="D1603" s="23" t="s">
        <v>5089</v>
      </c>
      <c r="E1603" s="23"/>
      <c r="F1603" s="23" t="s">
        <v>5090</v>
      </c>
      <c r="G1603" s="23" t="s">
        <v>5091</v>
      </c>
      <c r="H1603" s="23"/>
      <c r="I1603" s="23" t="s">
        <v>4985</v>
      </c>
      <c r="J1603" s="24"/>
    </row>
    <row r="1604" s="1" customFormat="1" ht="28.5" customHeight="1" spans="1:10">
      <c r="A1604" s="25"/>
      <c r="B1604" s="39"/>
      <c r="C1604" s="39"/>
      <c r="D1604" s="39"/>
      <c r="E1604" s="39"/>
      <c r="F1604" s="39"/>
      <c r="G1604" s="39"/>
      <c r="H1604" s="39"/>
      <c r="I1604" s="39" t="s">
        <v>5092</v>
      </c>
      <c r="J1604" s="40" t="s">
        <v>5093</v>
      </c>
    </row>
    <row r="1605" s="1" customFormat="1" ht="18" customHeight="1" spans="1:10">
      <c r="A1605" s="9" t="s">
        <v>5101</v>
      </c>
      <c r="B1605" s="10"/>
      <c r="C1605" s="10"/>
      <c r="D1605" s="10"/>
      <c r="E1605" s="10"/>
      <c r="F1605" s="10"/>
      <c r="G1605" s="10"/>
      <c r="H1605" s="10"/>
      <c r="I1605" s="10"/>
      <c r="J1605" s="47"/>
    </row>
    <row r="1606" s="1" customFormat="1" ht="409.5" customHeight="1" spans="1:10">
      <c r="A1606" s="25"/>
      <c r="B1606" s="26"/>
      <c r="C1606" s="26"/>
      <c r="D1606" s="26" t="s">
        <v>6121</v>
      </c>
      <c r="E1606" s="26"/>
      <c r="F1606" s="39"/>
      <c r="G1606" s="27"/>
      <c r="H1606" s="27"/>
      <c r="I1606" s="13"/>
      <c r="J1606" s="47"/>
    </row>
    <row r="1607" s="1" customFormat="1" ht="18" customHeight="1" spans="1:10">
      <c r="A1607" s="15" t="s">
        <v>5101</v>
      </c>
      <c r="B1607" s="16"/>
      <c r="C1607" s="16"/>
      <c r="D1607" s="16"/>
      <c r="E1607" s="16"/>
      <c r="F1607" s="16"/>
      <c r="G1607" s="16"/>
      <c r="H1607" s="16"/>
      <c r="I1607" s="16"/>
      <c r="J1607" s="48"/>
    </row>
    <row r="1608" s="1" customFormat="1" ht="18" customHeight="1" spans="1:10">
      <c r="A1608" s="49" t="s">
        <v>5102</v>
      </c>
      <c r="B1608" s="49"/>
      <c r="C1608" s="49"/>
      <c r="D1608" s="49"/>
      <c r="E1608" s="49"/>
      <c r="F1608" s="49"/>
      <c r="G1608" s="49"/>
      <c r="H1608" s="49"/>
      <c r="I1608" s="49"/>
      <c r="J1608" s="49"/>
    </row>
    <row r="1609" s="1" customFormat="1" ht="39.75" customHeight="1" spans="1:10">
      <c r="A1609" s="2" t="s">
        <v>5085</v>
      </c>
      <c r="B1609" s="2"/>
      <c r="C1609" s="2"/>
      <c r="D1609" s="2"/>
      <c r="E1609" s="2"/>
      <c r="F1609" s="2"/>
      <c r="G1609" s="2"/>
      <c r="H1609" s="19"/>
      <c r="I1609" s="19"/>
      <c r="J1609" s="19"/>
    </row>
    <row r="1610" s="1" customFormat="1" ht="28.5" customHeight="1" spans="1:10">
      <c r="A1610" s="20" t="s">
        <v>5042</v>
      </c>
      <c r="B1610" s="20"/>
      <c r="C1610" s="20"/>
      <c r="D1610" s="20"/>
      <c r="E1610" s="20" t="s">
        <v>5043</v>
      </c>
      <c r="F1610" s="20"/>
      <c r="G1610" s="20"/>
      <c r="H1610" s="21" t="s">
        <v>6122</v>
      </c>
      <c r="I1610" s="21"/>
      <c r="J1610" s="21"/>
    </row>
    <row r="1611" s="1" customFormat="1" ht="17.25" customHeight="1" spans="1:10">
      <c r="A1611" s="22" t="s">
        <v>2</v>
      </c>
      <c r="B1611" s="23" t="s">
        <v>5087</v>
      </c>
      <c r="C1611" s="23" t="s">
        <v>5088</v>
      </c>
      <c r="D1611" s="23" t="s">
        <v>5089</v>
      </c>
      <c r="E1611" s="23"/>
      <c r="F1611" s="23" t="s">
        <v>5090</v>
      </c>
      <c r="G1611" s="23" t="s">
        <v>5091</v>
      </c>
      <c r="H1611" s="23"/>
      <c r="I1611" s="23" t="s">
        <v>4985</v>
      </c>
      <c r="J1611" s="24"/>
    </row>
    <row r="1612" s="1" customFormat="1" ht="28.5" customHeight="1" spans="1:10">
      <c r="A1612" s="25"/>
      <c r="B1612" s="39"/>
      <c r="C1612" s="39"/>
      <c r="D1612" s="39"/>
      <c r="E1612" s="39"/>
      <c r="F1612" s="39"/>
      <c r="G1612" s="39"/>
      <c r="H1612" s="39"/>
      <c r="I1612" s="39" t="s">
        <v>5092</v>
      </c>
      <c r="J1612" s="40" t="s">
        <v>5093</v>
      </c>
    </row>
    <row r="1613" s="1" customFormat="1" ht="159" customHeight="1" spans="1:10">
      <c r="A1613" s="25"/>
      <c r="B1613" s="26"/>
      <c r="C1613" s="26"/>
      <c r="D1613" s="26" t="s">
        <v>6123</v>
      </c>
      <c r="E1613" s="26"/>
      <c r="F1613" s="39"/>
      <c r="G1613" s="27"/>
      <c r="H1613" s="27"/>
      <c r="I1613" s="13"/>
      <c r="J1613" s="47"/>
    </row>
    <row r="1614" s="1" customFormat="1" ht="347.25" customHeight="1" spans="1:10">
      <c r="A1614" s="25">
        <v>299</v>
      </c>
      <c r="B1614" s="26" t="s">
        <v>6124</v>
      </c>
      <c r="C1614" s="26" t="s">
        <v>6063</v>
      </c>
      <c r="D1614" s="26" t="s">
        <v>5853</v>
      </c>
      <c r="E1614" s="26"/>
      <c r="F1614" s="39" t="s">
        <v>75</v>
      </c>
      <c r="G1614" s="27">
        <v>2</v>
      </c>
      <c r="H1614" s="27"/>
      <c r="I1614" s="13"/>
      <c r="J1614" s="47"/>
    </row>
    <row r="1615" s="1" customFormat="1" ht="18" customHeight="1" spans="1:10">
      <c r="A1615" s="15" t="s">
        <v>5101</v>
      </c>
      <c r="B1615" s="16"/>
      <c r="C1615" s="16"/>
      <c r="D1615" s="16"/>
      <c r="E1615" s="16"/>
      <c r="F1615" s="16"/>
      <c r="G1615" s="16"/>
      <c r="H1615" s="16"/>
      <c r="I1615" s="16"/>
      <c r="J1615" s="48"/>
    </row>
    <row r="1616" s="1" customFormat="1" ht="18" customHeight="1" spans="1:10">
      <c r="A1616" s="49" t="s">
        <v>5102</v>
      </c>
      <c r="B1616" s="49"/>
      <c r="C1616" s="49"/>
      <c r="D1616" s="49"/>
      <c r="E1616" s="49"/>
      <c r="F1616" s="49"/>
      <c r="G1616" s="49"/>
      <c r="H1616" s="49"/>
      <c r="I1616" s="49"/>
      <c r="J1616" s="49"/>
    </row>
    <row r="1617" s="1" customFormat="1" ht="39.75" customHeight="1" spans="1:10">
      <c r="A1617" s="2" t="s">
        <v>5085</v>
      </c>
      <c r="B1617" s="2"/>
      <c r="C1617" s="2"/>
      <c r="D1617" s="2"/>
      <c r="E1617" s="2"/>
      <c r="F1617" s="2"/>
      <c r="G1617" s="2"/>
      <c r="H1617" s="19"/>
      <c r="I1617" s="19"/>
      <c r="J1617" s="19"/>
    </row>
    <row r="1618" s="1" customFormat="1" ht="28.5" customHeight="1" spans="1:10">
      <c r="A1618" s="20" t="s">
        <v>5042</v>
      </c>
      <c r="B1618" s="20"/>
      <c r="C1618" s="20"/>
      <c r="D1618" s="20"/>
      <c r="E1618" s="20" t="s">
        <v>5043</v>
      </c>
      <c r="F1618" s="20"/>
      <c r="G1618" s="20"/>
      <c r="H1618" s="21" t="s">
        <v>6125</v>
      </c>
      <c r="I1618" s="21"/>
      <c r="J1618" s="21"/>
    </row>
    <row r="1619" s="1" customFormat="1" ht="17.25" customHeight="1" spans="1:10">
      <c r="A1619" s="22" t="s">
        <v>2</v>
      </c>
      <c r="B1619" s="23" t="s">
        <v>5087</v>
      </c>
      <c r="C1619" s="23" t="s">
        <v>5088</v>
      </c>
      <c r="D1619" s="23" t="s">
        <v>5089</v>
      </c>
      <c r="E1619" s="23"/>
      <c r="F1619" s="23" t="s">
        <v>5090</v>
      </c>
      <c r="G1619" s="23" t="s">
        <v>5091</v>
      </c>
      <c r="H1619" s="23"/>
      <c r="I1619" s="23" t="s">
        <v>4985</v>
      </c>
      <c r="J1619" s="24"/>
    </row>
    <row r="1620" s="1" customFormat="1" ht="28.5" customHeight="1" spans="1:10">
      <c r="A1620" s="25"/>
      <c r="B1620" s="39"/>
      <c r="C1620" s="39"/>
      <c r="D1620" s="39"/>
      <c r="E1620" s="39"/>
      <c r="F1620" s="39"/>
      <c r="G1620" s="39"/>
      <c r="H1620" s="39"/>
      <c r="I1620" s="39" t="s">
        <v>5092</v>
      </c>
      <c r="J1620" s="40" t="s">
        <v>5093</v>
      </c>
    </row>
    <row r="1621" s="1" customFormat="1" ht="409.5" customHeight="1" spans="1:10">
      <c r="A1621" s="25">
        <v>300</v>
      </c>
      <c r="B1621" s="26" t="s">
        <v>6126</v>
      </c>
      <c r="C1621" s="26" t="s">
        <v>6127</v>
      </c>
      <c r="D1621" s="26" t="s">
        <v>5857</v>
      </c>
      <c r="E1621" s="26"/>
      <c r="F1621" s="39" t="s">
        <v>75</v>
      </c>
      <c r="G1621" s="27">
        <v>1</v>
      </c>
      <c r="H1621" s="27"/>
      <c r="I1621" s="13"/>
      <c r="J1621" s="47"/>
    </row>
    <row r="1622" s="1" customFormat="1" ht="18" customHeight="1" spans="1:10">
      <c r="A1622" s="15" t="s">
        <v>5101</v>
      </c>
      <c r="B1622" s="16"/>
      <c r="C1622" s="16"/>
      <c r="D1622" s="16"/>
      <c r="E1622" s="16"/>
      <c r="F1622" s="16"/>
      <c r="G1622" s="16"/>
      <c r="H1622" s="16"/>
      <c r="I1622" s="16"/>
      <c r="J1622" s="48"/>
    </row>
    <row r="1623" s="1" customFormat="1" ht="18" customHeight="1" spans="1:10">
      <c r="A1623" s="49" t="s">
        <v>5102</v>
      </c>
      <c r="B1623" s="49"/>
      <c r="C1623" s="49"/>
      <c r="D1623" s="49"/>
      <c r="E1623" s="49"/>
      <c r="F1623" s="49"/>
      <c r="G1623" s="49"/>
      <c r="H1623" s="49"/>
      <c r="I1623" s="49"/>
      <c r="J1623" s="49"/>
    </row>
    <row r="1624" s="1" customFormat="1" ht="39.75" customHeight="1" spans="1:10">
      <c r="A1624" s="2" t="s">
        <v>5085</v>
      </c>
      <c r="B1624" s="2"/>
      <c r="C1624" s="2"/>
      <c r="D1624" s="2"/>
      <c r="E1624" s="2"/>
      <c r="F1624" s="2"/>
      <c r="G1624" s="2"/>
      <c r="H1624" s="19"/>
      <c r="I1624" s="19"/>
      <c r="J1624" s="19"/>
    </row>
    <row r="1625" s="1" customFormat="1" ht="28.5" customHeight="1" spans="1:10">
      <c r="A1625" s="20" t="s">
        <v>5042</v>
      </c>
      <c r="B1625" s="20"/>
      <c r="C1625" s="20"/>
      <c r="D1625" s="20"/>
      <c r="E1625" s="20" t="s">
        <v>5043</v>
      </c>
      <c r="F1625" s="20"/>
      <c r="G1625" s="20"/>
      <c r="H1625" s="21" t="s">
        <v>6128</v>
      </c>
      <c r="I1625" s="21"/>
      <c r="J1625" s="21"/>
    </row>
    <row r="1626" s="1" customFormat="1" ht="17.25" customHeight="1" spans="1:10">
      <c r="A1626" s="22" t="s">
        <v>2</v>
      </c>
      <c r="B1626" s="23" t="s">
        <v>5087</v>
      </c>
      <c r="C1626" s="23" t="s">
        <v>5088</v>
      </c>
      <c r="D1626" s="23" t="s">
        <v>5089</v>
      </c>
      <c r="E1626" s="23"/>
      <c r="F1626" s="23" t="s">
        <v>5090</v>
      </c>
      <c r="G1626" s="23" t="s">
        <v>5091</v>
      </c>
      <c r="H1626" s="23"/>
      <c r="I1626" s="23" t="s">
        <v>4985</v>
      </c>
      <c r="J1626" s="24"/>
    </row>
    <row r="1627" s="1" customFormat="1" ht="28.5" customHeight="1" spans="1:10">
      <c r="A1627" s="25"/>
      <c r="B1627" s="39"/>
      <c r="C1627" s="39"/>
      <c r="D1627" s="39"/>
      <c r="E1627" s="39"/>
      <c r="F1627" s="39"/>
      <c r="G1627" s="39"/>
      <c r="H1627" s="39"/>
      <c r="I1627" s="39" t="s">
        <v>5092</v>
      </c>
      <c r="J1627" s="40" t="s">
        <v>5093</v>
      </c>
    </row>
    <row r="1628" s="1" customFormat="1" ht="18" customHeight="1" spans="1:10">
      <c r="A1628" s="9" t="s">
        <v>5101</v>
      </c>
      <c r="B1628" s="10"/>
      <c r="C1628" s="10"/>
      <c r="D1628" s="10"/>
      <c r="E1628" s="10"/>
      <c r="F1628" s="10"/>
      <c r="G1628" s="10"/>
      <c r="H1628" s="10"/>
      <c r="I1628" s="10"/>
      <c r="J1628" s="47"/>
    </row>
    <row r="1629" s="1" customFormat="1" ht="409.5" customHeight="1" spans="1:10">
      <c r="A1629" s="25"/>
      <c r="B1629" s="26"/>
      <c r="C1629" s="26"/>
      <c r="D1629" s="26" t="s">
        <v>6121</v>
      </c>
      <c r="E1629" s="26"/>
      <c r="F1629" s="39"/>
      <c r="G1629" s="27"/>
      <c r="H1629" s="27"/>
      <c r="I1629" s="13"/>
      <c r="J1629" s="47"/>
    </row>
    <row r="1630" s="1" customFormat="1" ht="18" customHeight="1" spans="1:10">
      <c r="A1630" s="15" t="s">
        <v>5101</v>
      </c>
      <c r="B1630" s="16"/>
      <c r="C1630" s="16"/>
      <c r="D1630" s="16"/>
      <c r="E1630" s="16"/>
      <c r="F1630" s="16"/>
      <c r="G1630" s="16"/>
      <c r="H1630" s="16"/>
      <c r="I1630" s="16"/>
      <c r="J1630" s="48"/>
    </row>
    <row r="1631" s="1" customFormat="1" ht="18" customHeight="1" spans="1:10">
      <c r="A1631" s="49" t="s">
        <v>5102</v>
      </c>
      <c r="B1631" s="49"/>
      <c r="C1631" s="49"/>
      <c r="D1631" s="49"/>
      <c r="E1631" s="49"/>
      <c r="F1631" s="49"/>
      <c r="G1631" s="49"/>
      <c r="H1631" s="49"/>
      <c r="I1631" s="49"/>
      <c r="J1631" s="49"/>
    </row>
    <row r="1632" s="1" customFormat="1" ht="39.75" customHeight="1" spans="1:10">
      <c r="A1632" s="2" t="s">
        <v>5085</v>
      </c>
      <c r="B1632" s="2"/>
      <c r="C1632" s="2"/>
      <c r="D1632" s="2"/>
      <c r="E1632" s="2"/>
      <c r="F1632" s="2"/>
      <c r="G1632" s="2"/>
      <c r="H1632" s="19"/>
      <c r="I1632" s="19"/>
      <c r="J1632" s="19"/>
    </row>
    <row r="1633" s="1" customFormat="1" ht="28.5" customHeight="1" spans="1:10">
      <c r="A1633" s="20" t="s">
        <v>5042</v>
      </c>
      <c r="B1633" s="20"/>
      <c r="C1633" s="20"/>
      <c r="D1633" s="20"/>
      <c r="E1633" s="20" t="s">
        <v>5043</v>
      </c>
      <c r="F1633" s="20"/>
      <c r="G1633" s="20"/>
      <c r="H1633" s="21" t="s">
        <v>6129</v>
      </c>
      <c r="I1633" s="21"/>
      <c r="J1633" s="21"/>
    </row>
    <row r="1634" s="1" customFormat="1" ht="17.25" customHeight="1" spans="1:10">
      <c r="A1634" s="22" t="s">
        <v>2</v>
      </c>
      <c r="B1634" s="23" t="s">
        <v>5087</v>
      </c>
      <c r="C1634" s="23" t="s">
        <v>5088</v>
      </c>
      <c r="D1634" s="23" t="s">
        <v>5089</v>
      </c>
      <c r="E1634" s="23"/>
      <c r="F1634" s="23" t="s">
        <v>5090</v>
      </c>
      <c r="G1634" s="23" t="s">
        <v>5091</v>
      </c>
      <c r="H1634" s="23"/>
      <c r="I1634" s="23" t="s">
        <v>4985</v>
      </c>
      <c r="J1634" s="24"/>
    </row>
    <row r="1635" s="1" customFormat="1" ht="28.5" customHeight="1" spans="1:10">
      <c r="A1635" s="25"/>
      <c r="B1635" s="39"/>
      <c r="C1635" s="39"/>
      <c r="D1635" s="39"/>
      <c r="E1635" s="39"/>
      <c r="F1635" s="39"/>
      <c r="G1635" s="39"/>
      <c r="H1635" s="39"/>
      <c r="I1635" s="39" t="s">
        <v>5092</v>
      </c>
      <c r="J1635" s="40" t="s">
        <v>5093</v>
      </c>
    </row>
    <row r="1636" s="1" customFormat="1" ht="159" customHeight="1" spans="1:10">
      <c r="A1636" s="25"/>
      <c r="B1636" s="26"/>
      <c r="C1636" s="26"/>
      <c r="D1636" s="26" t="s">
        <v>6123</v>
      </c>
      <c r="E1636" s="26"/>
      <c r="F1636" s="39"/>
      <c r="G1636" s="27"/>
      <c r="H1636" s="27"/>
      <c r="I1636" s="13"/>
      <c r="J1636" s="47"/>
    </row>
    <row r="1637" s="1" customFormat="1" ht="347.25" customHeight="1" spans="1:10">
      <c r="A1637" s="25">
        <v>301</v>
      </c>
      <c r="B1637" s="26" t="s">
        <v>6130</v>
      </c>
      <c r="C1637" s="26" t="s">
        <v>5852</v>
      </c>
      <c r="D1637" s="26" t="s">
        <v>5853</v>
      </c>
      <c r="E1637" s="26"/>
      <c r="F1637" s="39" t="s">
        <v>75</v>
      </c>
      <c r="G1637" s="27">
        <v>2</v>
      </c>
      <c r="H1637" s="27"/>
      <c r="I1637" s="13"/>
      <c r="J1637" s="47"/>
    </row>
    <row r="1638" s="1" customFormat="1" ht="18" customHeight="1" spans="1:10">
      <c r="A1638" s="15" t="s">
        <v>5101</v>
      </c>
      <c r="B1638" s="16"/>
      <c r="C1638" s="16"/>
      <c r="D1638" s="16"/>
      <c r="E1638" s="16"/>
      <c r="F1638" s="16"/>
      <c r="G1638" s="16"/>
      <c r="H1638" s="16"/>
      <c r="I1638" s="16"/>
      <c r="J1638" s="48"/>
    </row>
    <row r="1639" s="1" customFormat="1" ht="18" customHeight="1" spans="1:10">
      <c r="A1639" s="49" t="s">
        <v>5102</v>
      </c>
      <c r="B1639" s="49"/>
      <c r="C1639" s="49"/>
      <c r="D1639" s="49"/>
      <c r="E1639" s="49"/>
      <c r="F1639" s="49"/>
      <c r="G1639" s="49"/>
      <c r="H1639" s="49"/>
      <c r="I1639" s="49"/>
      <c r="J1639" s="49"/>
    </row>
    <row r="1640" s="1" customFormat="1" ht="39.75" customHeight="1" spans="1:10">
      <c r="A1640" s="2" t="s">
        <v>5085</v>
      </c>
      <c r="B1640" s="2"/>
      <c r="C1640" s="2"/>
      <c r="D1640" s="2"/>
      <c r="E1640" s="2"/>
      <c r="F1640" s="2"/>
      <c r="G1640" s="2"/>
      <c r="H1640" s="19"/>
      <c r="I1640" s="19"/>
      <c r="J1640" s="19"/>
    </row>
    <row r="1641" s="1" customFormat="1" ht="28.5" customHeight="1" spans="1:10">
      <c r="A1641" s="20" t="s">
        <v>5042</v>
      </c>
      <c r="B1641" s="20"/>
      <c r="C1641" s="20"/>
      <c r="D1641" s="20"/>
      <c r="E1641" s="20" t="s">
        <v>5043</v>
      </c>
      <c r="F1641" s="20"/>
      <c r="G1641" s="20"/>
      <c r="H1641" s="21" t="s">
        <v>6131</v>
      </c>
      <c r="I1641" s="21"/>
      <c r="J1641" s="21"/>
    </row>
    <row r="1642" s="1" customFormat="1" ht="17.25" customHeight="1" spans="1:10">
      <c r="A1642" s="22" t="s">
        <v>2</v>
      </c>
      <c r="B1642" s="23" t="s">
        <v>5087</v>
      </c>
      <c r="C1642" s="23" t="s">
        <v>5088</v>
      </c>
      <c r="D1642" s="23" t="s">
        <v>5089</v>
      </c>
      <c r="E1642" s="23"/>
      <c r="F1642" s="23" t="s">
        <v>5090</v>
      </c>
      <c r="G1642" s="23" t="s">
        <v>5091</v>
      </c>
      <c r="H1642" s="23"/>
      <c r="I1642" s="23" t="s">
        <v>4985</v>
      </c>
      <c r="J1642" s="24"/>
    </row>
    <row r="1643" s="1" customFormat="1" ht="28.5" customHeight="1" spans="1:10">
      <c r="A1643" s="25"/>
      <c r="B1643" s="39"/>
      <c r="C1643" s="39"/>
      <c r="D1643" s="39"/>
      <c r="E1643" s="39"/>
      <c r="F1643" s="39"/>
      <c r="G1643" s="39"/>
      <c r="H1643" s="39"/>
      <c r="I1643" s="39" t="s">
        <v>5092</v>
      </c>
      <c r="J1643" s="40" t="s">
        <v>5093</v>
      </c>
    </row>
    <row r="1644" s="1" customFormat="1" ht="181.5" customHeight="1" spans="1:10">
      <c r="A1644" s="25">
        <v>302</v>
      </c>
      <c r="B1644" s="26" t="s">
        <v>6132</v>
      </c>
      <c r="C1644" s="26" t="s">
        <v>5396</v>
      </c>
      <c r="D1644" s="26" t="s">
        <v>5397</v>
      </c>
      <c r="E1644" s="26"/>
      <c r="F1644" s="39" t="s">
        <v>81</v>
      </c>
      <c r="G1644" s="27">
        <v>2</v>
      </c>
      <c r="H1644" s="27"/>
      <c r="I1644" s="13"/>
      <c r="J1644" s="47"/>
    </row>
    <row r="1645" s="1" customFormat="1" ht="41.25" customHeight="1" spans="1:10">
      <c r="A1645" s="25">
        <v>303</v>
      </c>
      <c r="B1645" s="26" t="s">
        <v>6133</v>
      </c>
      <c r="C1645" s="26" t="s">
        <v>5446</v>
      </c>
      <c r="D1645" s="26" t="s">
        <v>5447</v>
      </c>
      <c r="E1645" s="26"/>
      <c r="F1645" s="39" t="s">
        <v>529</v>
      </c>
      <c r="G1645" s="27">
        <v>1</v>
      </c>
      <c r="H1645" s="27"/>
      <c r="I1645" s="13"/>
      <c r="J1645" s="47"/>
    </row>
    <row r="1646" s="1" customFormat="1" ht="15.75" customHeight="1" spans="1:10">
      <c r="A1646" s="25">
        <v>304</v>
      </c>
      <c r="B1646" s="26" t="s">
        <v>6134</v>
      </c>
      <c r="C1646" s="26" t="s">
        <v>6135</v>
      </c>
      <c r="D1646" s="26" t="s">
        <v>6136</v>
      </c>
      <c r="E1646" s="26"/>
      <c r="F1646" s="39" t="s">
        <v>75</v>
      </c>
      <c r="G1646" s="27">
        <v>10</v>
      </c>
      <c r="H1646" s="27"/>
      <c r="I1646" s="13"/>
      <c r="J1646" s="47"/>
    </row>
    <row r="1647" s="1" customFormat="1" ht="28.5" customHeight="1" spans="1:10">
      <c r="A1647" s="25">
        <v>305</v>
      </c>
      <c r="B1647" s="26" t="s">
        <v>6137</v>
      </c>
      <c r="C1647" s="26" t="s">
        <v>5479</v>
      </c>
      <c r="D1647" s="26" t="s">
        <v>6082</v>
      </c>
      <c r="E1647" s="26"/>
      <c r="F1647" s="39" t="s">
        <v>186</v>
      </c>
      <c r="G1647" s="27">
        <v>20</v>
      </c>
      <c r="H1647" s="27"/>
      <c r="I1647" s="13"/>
      <c r="J1647" s="47"/>
    </row>
    <row r="1648" s="1" customFormat="1" ht="28.5" customHeight="1" spans="1:10">
      <c r="A1648" s="25">
        <v>306</v>
      </c>
      <c r="B1648" s="26" t="s">
        <v>6138</v>
      </c>
      <c r="C1648" s="26" t="s">
        <v>5454</v>
      </c>
      <c r="D1648" s="26" t="s">
        <v>5455</v>
      </c>
      <c r="E1648" s="26"/>
      <c r="F1648" s="39" t="s">
        <v>5125</v>
      </c>
      <c r="G1648" s="27">
        <v>400</v>
      </c>
      <c r="H1648" s="27"/>
      <c r="I1648" s="13"/>
      <c r="J1648" s="47"/>
    </row>
    <row r="1649" s="1" customFormat="1" ht="15.75" customHeight="1" spans="1:10">
      <c r="A1649" s="25">
        <v>307</v>
      </c>
      <c r="B1649" s="26" t="s">
        <v>6139</v>
      </c>
      <c r="C1649" s="26" t="s">
        <v>5164</v>
      </c>
      <c r="D1649" s="26" t="s">
        <v>5164</v>
      </c>
      <c r="E1649" s="26"/>
      <c r="F1649" s="39" t="s">
        <v>5125</v>
      </c>
      <c r="G1649" s="27">
        <v>860</v>
      </c>
      <c r="H1649" s="27"/>
      <c r="I1649" s="13"/>
      <c r="J1649" s="47"/>
    </row>
    <row r="1650" s="1" customFormat="1" ht="15.75" customHeight="1" spans="1:10">
      <c r="A1650" s="25"/>
      <c r="B1650" s="26"/>
      <c r="C1650" s="26" t="s">
        <v>6140</v>
      </c>
      <c r="D1650" s="26"/>
      <c r="E1650" s="26"/>
      <c r="F1650" s="26"/>
      <c r="G1650" s="27"/>
      <c r="H1650" s="27"/>
      <c r="I1650" s="27"/>
      <c r="J1650" s="54"/>
    </row>
    <row r="1651" s="1" customFormat="1" ht="258" customHeight="1" spans="1:10">
      <c r="A1651" s="25">
        <v>308</v>
      </c>
      <c r="B1651" s="26" t="s">
        <v>6141</v>
      </c>
      <c r="C1651" s="26" t="s">
        <v>5312</v>
      </c>
      <c r="D1651" s="26" t="s">
        <v>6095</v>
      </c>
      <c r="E1651" s="26"/>
      <c r="F1651" s="39" t="s">
        <v>138</v>
      </c>
      <c r="G1651" s="27">
        <v>10</v>
      </c>
      <c r="H1651" s="27"/>
      <c r="I1651" s="13"/>
      <c r="J1651" s="47"/>
    </row>
    <row r="1652" s="1" customFormat="1" ht="18" customHeight="1" spans="1:10">
      <c r="A1652" s="15" t="s">
        <v>5101</v>
      </c>
      <c r="B1652" s="16"/>
      <c r="C1652" s="16"/>
      <c r="D1652" s="16"/>
      <c r="E1652" s="16"/>
      <c r="F1652" s="16"/>
      <c r="G1652" s="16"/>
      <c r="H1652" s="16"/>
      <c r="I1652" s="16"/>
      <c r="J1652" s="48"/>
    </row>
    <row r="1653" s="1" customFormat="1" ht="18" customHeight="1" spans="1:10">
      <c r="A1653" s="49" t="s">
        <v>5102</v>
      </c>
      <c r="B1653" s="49"/>
      <c r="C1653" s="49"/>
      <c r="D1653" s="49"/>
      <c r="E1653" s="49"/>
      <c r="F1653" s="49"/>
      <c r="G1653" s="49"/>
      <c r="H1653" s="49"/>
      <c r="I1653" s="49"/>
      <c r="J1653" s="49"/>
    </row>
    <row r="1654" s="1" customFormat="1" ht="39.75" customHeight="1" spans="1:10">
      <c r="A1654" s="2" t="s">
        <v>5085</v>
      </c>
      <c r="B1654" s="2"/>
      <c r="C1654" s="2"/>
      <c r="D1654" s="2"/>
      <c r="E1654" s="2"/>
      <c r="F1654" s="2"/>
      <c r="G1654" s="2"/>
      <c r="H1654" s="19"/>
      <c r="I1654" s="19"/>
      <c r="J1654" s="19"/>
    </row>
    <row r="1655" s="1" customFormat="1" ht="28.5" customHeight="1" spans="1:10">
      <c r="A1655" s="20" t="s">
        <v>5042</v>
      </c>
      <c r="B1655" s="20"/>
      <c r="C1655" s="20"/>
      <c r="D1655" s="20"/>
      <c r="E1655" s="20" t="s">
        <v>5043</v>
      </c>
      <c r="F1655" s="20"/>
      <c r="G1655" s="20"/>
      <c r="H1655" s="21" t="s">
        <v>6142</v>
      </c>
      <c r="I1655" s="21"/>
      <c r="J1655" s="21"/>
    </row>
    <row r="1656" s="1" customFormat="1" ht="17.25" customHeight="1" spans="1:10">
      <c r="A1656" s="22" t="s">
        <v>2</v>
      </c>
      <c r="B1656" s="23" t="s">
        <v>5087</v>
      </c>
      <c r="C1656" s="23" t="s">
        <v>5088</v>
      </c>
      <c r="D1656" s="23" t="s">
        <v>5089</v>
      </c>
      <c r="E1656" s="23"/>
      <c r="F1656" s="23" t="s">
        <v>5090</v>
      </c>
      <c r="G1656" s="23" t="s">
        <v>5091</v>
      </c>
      <c r="H1656" s="23"/>
      <c r="I1656" s="23" t="s">
        <v>4985</v>
      </c>
      <c r="J1656" s="24"/>
    </row>
    <row r="1657" s="1" customFormat="1" ht="28.5" customHeight="1" spans="1:10">
      <c r="A1657" s="25"/>
      <c r="B1657" s="39"/>
      <c r="C1657" s="39"/>
      <c r="D1657" s="39"/>
      <c r="E1657" s="39"/>
      <c r="F1657" s="39"/>
      <c r="G1657" s="39"/>
      <c r="H1657" s="39"/>
      <c r="I1657" s="39" t="s">
        <v>5092</v>
      </c>
      <c r="J1657" s="40" t="s">
        <v>5093</v>
      </c>
    </row>
    <row r="1658" s="1" customFormat="1" ht="207" customHeight="1" spans="1:10">
      <c r="A1658" s="25">
        <v>309</v>
      </c>
      <c r="B1658" s="26" t="s">
        <v>6143</v>
      </c>
      <c r="C1658" s="26" t="s">
        <v>5325</v>
      </c>
      <c r="D1658" s="26" t="s">
        <v>5326</v>
      </c>
      <c r="E1658" s="26"/>
      <c r="F1658" s="39" t="s">
        <v>138</v>
      </c>
      <c r="G1658" s="27">
        <v>2</v>
      </c>
      <c r="H1658" s="27"/>
      <c r="I1658" s="13"/>
      <c r="J1658" s="47"/>
    </row>
    <row r="1659" s="1" customFormat="1" ht="258" customHeight="1" spans="1:10">
      <c r="A1659" s="25">
        <v>310</v>
      </c>
      <c r="B1659" s="26" t="s">
        <v>6144</v>
      </c>
      <c r="C1659" s="26" t="s">
        <v>6099</v>
      </c>
      <c r="D1659" s="26" t="s">
        <v>6100</v>
      </c>
      <c r="E1659" s="26"/>
      <c r="F1659" s="39" t="s">
        <v>138</v>
      </c>
      <c r="G1659" s="27">
        <v>1</v>
      </c>
      <c r="H1659" s="27"/>
      <c r="I1659" s="13"/>
      <c r="J1659" s="47"/>
    </row>
    <row r="1660" s="1" customFormat="1" ht="18" customHeight="1" spans="1:10">
      <c r="A1660" s="15" t="s">
        <v>5101</v>
      </c>
      <c r="B1660" s="16"/>
      <c r="C1660" s="16"/>
      <c r="D1660" s="16"/>
      <c r="E1660" s="16"/>
      <c r="F1660" s="16"/>
      <c r="G1660" s="16"/>
      <c r="H1660" s="16"/>
      <c r="I1660" s="16"/>
      <c r="J1660" s="48"/>
    </row>
    <row r="1661" s="1" customFormat="1" ht="18" customHeight="1" spans="1:10">
      <c r="A1661" s="49" t="s">
        <v>5102</v>
      </c>
      <c r="B1661" s="49"/>
      <c r="C1661" s="49"/>
      <c r="D1661" s="49"/>
      <c r="E1661" s="49"/>
      <c r="F1661" s="49"/>
      <c r="G1661" s="49"/>
      <c r="H1661" s="49"/>
      <c r="I1661" s="49"/>
      <c r="J1661" s="49"/>
    </row>
    <row r="1662" s="1" customFormat="1" ht="39.75" customHeight="1" spans="1:10">
      <c r="A1662" s="2" t="s">
        <v>5085</v>
      </c>
      <c r="B1662" s="2"/>
      <c r="C1662" s="2"/>
      <c r="D1662" s="2"/>
      <c r="E1662" s="2"/>
      <c r="F1662" s="2"/>
      <c r="G1662" s="2"/>
      <c r="H1662" s="19"/>
      <c r="I1662" s="19"/>
      <c r="J1662" s="19"/>
    </row>
    <row r="1663" s="1" customFormat="1" ht="28.5" customHeight="1" spans="1:10">
      <c r="A1663" s="20" t="s">
        <v>5042</v>
      </c>
      <c r="B1663" s="20"/>
      <c r="C1663" s="20"/>
      <c r="D1663" s="20"/>
      <c r="E1663" s="20" t="s">
        <v>5043</v>
      </c>
      <c r="F1663" s="20"/>
      <c r="G1663" s="20"/>
      <c r="H1663" s="21" t="s">
        <v>6145</v>
      </c>
      <c r="I1663" s="21"/>
      <c r="J1663" s="21"/>
    </row>
    <row r="1664" s="1" customFormat="1" ht="17.25" customHeight="1" spans="1:10">
      <c r="A1664" s="22" t="s">
        <v>2</v>
      </c>
      <c r="B1664" s="23" t="s">
        <v>5087</v>
      </c>
      <c r="C1664" s="23" t="s">
        <v>5088</v>
      </c>
      <c r="D1664" s="23" t="s">
        <v>5089</v>
      </c>
      <c r="E1664" s="23"/>
      <c r="F1664" s="23" t="s">
        <v>5090</v>
      </c>
      <c r="G1664" s="23" t="s">
        <v>5091</v>
      </c>
      <c r="H1664" s="23"/>
      <c r="I1664" s="23" t="s">
        <v>4985</v>
      </c>
      <c r="J1664" s="24"/>
    </row>
    <row r="1665" s="1" customFormat="1" ht="28.5" customHeight="1" spans="1:10">
      <c r="A1665" s="25"/>
      <c r="B1665" s="39"/>
      <c r="C1665" s="39"/>
      <c r="D1665" s="39"/>
      <c r="E1665" s="39"/>
      <c r="F1665" s="39"/>
      <c r="G1665" s="39"/>
      <c r="H1665" s="39"/>
      <c r="I1665" s="39" t="s">
        <v>5092</v>
      </c>
      <c r="J1665" s="40" t="s">
        <v>5093</v>
      </c>
    </row>
    <row r="1666" s="1" customFormat="1" ht="194.25" customHeight="1" spans="1:10">
      <c r="A1666" s="25">
        <v>311</v>
      </c>
      <c r="B1666" s="26" t="s">
        <v>6146</v>
      </c>
      <c r="C1666" s="26" t="s">
        <v>6103</v>
      </c>
      <c r="D1666" s="26" t="s">
        <v>6001</v>
      </c>
      <c r="E1666" s="26"/>
      <c r="F1666" s="39" t="s">
        <v>138</v>
      </c>
      <c r="G1666" s="27">
        <v>1</v>
      </c>
      <c r="H1666" s="27"/>
      <c r="I1666" s="13"/>
      <c r="J1666" s="47"/>
    </row>
    <row r="1667" s="1" customFormat="1" ht="18" customHeight="1" spans="1:10">
      <c r="A1667" s="15" t="s">
        <v>5101</v>
      </c>
      <c r="B1667" s="16"/>
      <c r="C1667" s="16"/>
      <c r="D1667" s="16"/>
      <c r="E1667" s="16"/>
      <c r="F1667" s="16"/>
      <c r="G1667" s="16"/>
      <c r="H1667" s="16"/>
      <c r="I1667" s="16"/>
      <c r="J1667" s="48"/>
    </row>
    <row r="1668" s="1" customFormat="1" ht="18" customHeight="1" spans="1:10">
      <c r="A1668" s="49" t="s">
        <v>5102</v>
      </c>
      <c r="B1668" s="49"/>
      <c r="C1668" s="49"/>
      <c r="D1668" s="49"/>
      <c r="E1668" s="49"/>
      <c r="F1668" s="49"/>
      <c r="G1668" s="49"/>
      <c r="H1668" s="49"/>
      <c r="I1668" s="49"/>
      <c r="J1668" s="49"/>
    </row>
    <row r="1669" s="1" customFormat="1" ht="39.75" customHeight="1" spans="1:10">
      <c r="A1669" s="2" t="s">
        <v>5085</v>
      </c>
      <c r="B1669" s="2"/>
      <c r="C1669" s="2"/>
      <c r="D1669" s="2"/>
      <c r="E1669" s="2"/>
      <c r="F1669" s="2"/>
      <c r="G1669" s="2"/>
      <c r="H1669" s="19"/>
      <c r="I1669" s="19"/>
      <c r="J1669" s="19"/>
    </row>
    <row r="1670" s="1" customFormat="1" ht="28.5" customHeight="1" spans="1:10">
      <c r="A1670" s="20" t="s">
        <v>5042</v>
      </c>
      <c r="B1670" s="20"/>
      <c r="C1670" s="20"/>
      <c r="D1670" s="20"/>
      <c r="E1670" s="20" t="s">
        <v>5043</v>
      </c>
      <c r="F1670" s="20"/>
      <c r="G1670" s="20"/>
      <c r="H1670" s="21" t="s">
        <v>6147</v>
      </c>
      <c r="I1670" s="21"/>
      <c r="J1670" s="21"/>
    </row>
    <row r="1671" s="1" customFormat="1" ht="17.25" customHeight="1" spans="1:10">
      <c r="A1671" s="22" t="s">
        <v>2</v>
      </c>
      <c r="B1671" s="23" t="s">
        <v>5087</v>
      </c>
      <c r="C1671" s="23" t="s">
        <v>5088</v>
      </c>
      <c r="D1671" s="23" t="s">
        <v>5089</v>
      </c>
      <c r="E1671" s="23"/>
      <c r="F1671" s="23" t="s">
        <v>5090</v>
      </c>
      <c r="G1671" s="23" t="s">
        <v>5091</v>
      </c>
      <c r="H1671" s="23"/>
      <c r="I1671" s="23" t="s">
        <v>4985</v>
      </c>
      <c r="J1671" s="24"/>
    </row>
    <row r="1672" s="1" customFormat="1" ht="28.5" customHeight="1" spans="1:10">
      <c r="A1672" s="25"/>
      <c r="B1672" s="39"/>
      <c r="C1672" s="39"/>
      <c r="D1672" s="39"/>
      <c r="E1672" s="39"/>
      <c r="F1672" s="39"/>
      <c r="G1672" s="39"/>
      <c r="H1672" s="39"/>
      <c r="I1672" s="39" t="s">
        <v>5092</v>
      </c>
      <c r="J1672" s="40" t="s">
        <v>5093</v>
      </c>
    </row>
    <row r="1673" s="1" customFormat="1" ht="409.5" customHeight="1" spans="1:10">
      <c r="A1673" s="25">
        <v>312</v>
      </c>
      <c r="B1673" s="26" t="s">
        <v>6148</v>
      </c>
      <c r="C1673" s="26" t="s">
        <v>5350</v>
      </c>
      <c r="D1673" s="26" t="s">
        <v>5351</v>
      </c>
      <c r="E1673" s="26"/>
      <c r="F1673" s="39" t="s">
        <v>138</v>
      </c>
      <c r="G1673" s="27">
        <v>1</v>
      </c>
      <c r="H1673" s="27"/>
      <c r="I1673" s="13"/>
      <c r="J1673" s="47"/>
    </row>
    <row r="1674" s="1" customFormat="1" ht="18" customHeight="1" spans="1:10">
      <c r="A1674" s="15" t="s">
        <v>5101</v>
      </c>
      <c r="B1674" s="16"/>
      <c r="C1674" s="16"/>
      <c r="D1674" s="16"/>
      <c r="E1674" s="16"/>
      <c r="F1674" s="16"/>
      <c r="G1674" s="16"/>
      <c r="H1674" s="16"/>
      <c r="I1674" s="16"/>
      <c r="J1674" s="48"/>
    </row>
    <row r="1675" s="1" customFormat="1" ht="18" customHeight="1" spans="1:10">
      <c r="A1675" s="49" t="s">
        <v>5102</v>
      </c>
      <c r="B1675" s="49"/>
      <c r="C1675" s="49"/>
      <c r="D1675" s="49"/>
      <c r="E1675" s="49"/>
      <c r="F1675" s="49"/>
      <c r="G1675" s="49"/>
      <c r="H1675" s="49"/>
      <c r="I1675" s="49"/>
      <c r="J1675" s="49"/>
    </row>
    <row r="1676" s="1" customFormat="1" ht="39.75" customHeight="1" spans="1:10">
      <c r="A1676" s="2" t="s">
        <v>5085</v>
      </c>
      <c r="B1676" s="2"/>
      <c r="C1676" s="2"/>
      <c r="D1676" s="2"/>
      <c r="E1676" s="2"/>
      <c r="F1676" s="2"/>
      <c r="G1676" s="2"/>
      <c r="H1676" s="19"/>
      <c r="I1676" s="19"/>
      <c r="J1676" s="19"/>
    </row>
    <row r="1677" s="1" customFormat="1" ht="28.5" customHeight="1" spans="1:10">
      <c r="A1677" s="20" t="s">
        <v>5042</v>
      </c>
      <c r="B1677" s="20"/>
      <c r="C1677" s="20"/>
      <c r="D1677" s="20"/>
      <c r="E1677" s="20" t="s">
        <v>5043</v>
      </c>
      <c r="F1677" s="20"/>
      <c r="G1677" s="20"/>
      <c r="H1677" s="21" t="s">
        <v>6149</v>
      </c>
      <c r="I1677" s="21"/>
      <c r="J1677" s="21"/>
    </row>
    <row r="1678" s="1" customFormat="1" ht="17.25" customHeight="1" spans="1:10">
      <c r="A1678" s="22" t="s">
        <v>2</v>
      </c>
      <c r="B1678" s="23" t="s">
        <v>5087</v>
      </c>
      <c r="C1678" s="23" t="s">
        <v>5088</v>
      </c>
      <c r="D1678" s="23" t="s">
        <v>5089</v>
      </c>
      <c r="E1678" s="23"/>
      <c r="F1678" s="23" t="s">
        <v>5090</v>
      </c>
      <c r="G1678" s="23" t="s">
        <v>5091</v>
      </c>
      <c r="H1678" s="23"/>
      <c r="I1678" s="23" t="s">
        <v>4985</v>
      </c>
      <c r="J1678" s="24"/>
    </row>
    <row r="1679" s="1" customFormat="1" ht="28.5" customHeight="1" spans="1:10">
      <c r="A1679" s="25"/>
      <c r="B1679" s="39"/>
      <c r="C1679" s="39"/>
      <c r="D1679" s="39"/>
      <c r="E1679" s="39"/>
      <c r="F1679" s="39"/>
      <c r="G1679" s="39"/>
      <c r="H1679" s="39"/>
      <c r="I1679" s="39" t="s">
        <v>5092</v>
      </c>
      <c r="J1679" s="40" t="s">
        <v>5093</v>
      </c>
    </row>
    <row r="1680" s="1" customFormat="1" ht="409.5" customHeight="1" spans="1:10">
      <c r="A1680" s="25"/>
      <c r="B1680" s="26"/>
      <c r="C1680" s="26"/>
      <c r="D1680" s="26" t="s">
        <v>5353</v>
      </c>
      <c r="E1680" s="26"/>
      <c r="F1680" s="39"/>
      <c r="G1680" s="27"/>
      <c r="H1680" s="27"/>
      <c r="I1680" s="13"/>
      <c r="J1680" s="47"/>
    </row>
    <row r="1681" s="1" customFormat="1" ht="18" customHeight="1" spans="1:10">
      <c r="A1681" s="15" t="s">
        <v>5101</v>
      </c>
      <c r="B1681" s="16"/>
      <c r="C1681" s="16"/>
      <c r="D1681" s="16"/>
      <c r="E1681" s="16"/>
      <c r="F1681" s="16"/>
      <c r="G1681" s="16"/>
      <c r="H1681" s="16"/>
      <c r="I1681" s="16"/>
      <c r="J1681" s="48"/>
    </row>
    <row r="1682" s="1" customFormat="1" ht="18" customHeight="1" spans="1:10">
      <c r="A1682" s="49" t="s">
        <v>5102</v>
      </c>
      <c r="B1682" s="49"/>
      <c r="C1682" s="49"/>
      <c r="D1682" s="49"/>
      <c r="E1682" s="49"/>
      <c r="F1682" s="49"/>
      <c r="G1682" s="49"/>
      <c r="H1682" s="49"/>
      <c r="I1682" s="49"/>
      <c r="J1682" s="49"/>
    </row>
    <row r="1683" s="1" customFormat="1" ht="39.75" customHeight="1" spans="1:10">
      <c r="A1683" s="2" t="s">
        <v>5085</v>
      </c>
      <c r="B1683" s="2"/>
      <c r="C1683" s="2"/>
      <c r="D1683" s="2"/>
      <c r="E1683" s="2"/>
      <c r="F1683" s="2"/>
      <c r="G1683" s="2"/>
      <c r="H1683" s="19"/>
      <c r="I1683" s="19"/>
      <c r="J1683" s="19"/>
    </row>
    <row r="1684" s="1" customFormat="1" ht="28.5" customHeight="1" spans="1:10">
      <c r="A1684" s="20" t="s">
        <v>5042</v>
      </c>
      <c r="B1684" s="20"/>
      <c r="C1684" s="20"/>
      <c r="D1684" s="20"/>
      <c r="E1684" s="20" t="s">
        <v>5043</v>
      </c>
      <c r="F1684" s="20"/>
      <c r="G1684" s="20"/>
      <c r="H1684" s="21" t="s">
        <v>6150</v>
      </c>
      <c r="I1684" s="21"/>
      <c r="J1684" s="21"/>
    </row>
    <row r="1685" s="1" customFormat="1" ht="17.25" customHeight="1" spans="1:10">
      <c r="A1685" s="22" t="s">
        <v>2</v>
      </c>
      <c r="B1685" s="23" t="s">
        <v>5087</v>
      </c>
      <c r="C1685" s="23" t="s">
        <v>5088</v>
      </c>
      <c r="D1685" s="23" t="s">
        <v>5089</v>
      </c>
      <c r="E1685" s="23"/>
      <c r="F1685" s="23" t="s">
        <v>5090</v>
      </c>
      <c r="G1685" s="23" t="s">
        <v>5091</v>
      </c>
      <c r="H1685" s="23"/>
      <c r="I1685" s="23" t="s">
        <v>4985</v>
      </c>
      <c r="J1685" s="24"/>
    </row>
    <row r="1686" s="1" customFormat="1" ht="28.5" customHeight="1" spans="1:10">
      <c r="A1686" s="25"/>
      <c r="B1686" s="39"/>
      <c r="C1686" s="39"/>
      <c r="D1686" s="39"/>
      <c r="E1686" s="39"/>
      <c r="F1686" s="39"/>
      <c r="G1686" s="39"/>
      <c r="H1686" s="39"/>
      <c r="I1686" s="39" t="s">
        <v>5092</v>
      </c>
      <c r="J1686" s="40" t="s">
        <v>5093</v>
      </c>
    </row>
    <row r="1687" s="1" customFormat="1" ht="409.5" customHeight="1" spans="1:10">
      <c r="A1687" s="25">
        <v>313</v>
      </c>
      <c r="B1687" s="26" t="s">
        <v>6151</v>
      </c>
      <c r="C1687" s="26" t="s">
        <v>6109</v>
      </c>
      <c r="D1687" s="26" t="s">
        <v>6110</v>
      </c>
      <c r="E1687" s="26"/>
      <c r="F1687" s="39" t="s">
        <v>138</v>
      </c>
      <c r="G1687" s="27">
        <v>1</v>
      </c>
      <c r="H1687" s="27"/>
      <c r="I1687" s="13"/>
      <c r="J1687" s="47"/>
    </row>
    <row r="1688" s="1" customFormat="1" ht="18" customHeight="1" spans="1:10">
      <c r="A1688" s="15" t="s">
        <v>5101</v>
      </c>
      <c r="B1688" s="16"/>
      <c r="C1688" s="16"/>
      <c r="D1688" s="16"/>
      <c r="E1688" s="16"/>
      <c r="F1688" s="16"/>
      <c r="G1688" s="16"/>
      <c r="H1688" s="16"/>
      <c r="I1688" s="16"/>
      <c r="J1688" s="48"/>
    </row>
    <row r="1689" s="1" customFormat="1" ht="18" customHeight="1" spans="1:10">
      <c r="A1689" s="49" t="s">
        <v>5102</v>
      </c>
      <c r="B1689" s="49"/>
      <c r="C1689" s="49"/>
      <c r="D1689" s="49"/>
      <c r="E1689" s="49"/>
      <c r="F1689" s="49"/>
      <c r="G1689" s="49"/>
      <c r="H1689" s="49"/>
      <c r="I1689" s="49"/>
      <c r="J1689" s="49"/>
    </row>
    <row r="1690" s="1" customFormat="1" ht="39.75" customHeight="1" spans="1:10">
      <c r="A1690" s="2" t="s">
        <v>5085</v>
      </c>
      <c r="B1690" s="2"/>
      <c r="C1690" s="2"/>
      <c r="D1690" s="2"/>
      <c r="E1690" s="2"/>
      <c r="F1690" s="2"/>
      <c r="G1690" s="2"/>
      <c r="H1690" s="19"/>
      <c r="I1690" s="19"/>
      <c r="J1690" s="19"/>
    </row>
    <row r="1691" s="1" customFormat="1" ht="28.5" customHeight="1" spans="1:10">
      <c r="A1691" s="20" t="s">
        <v>5042</v>
      </c>
      <c r="B1691" s="20"/>
      <c r="C1691" s="20"/>
      <c r="D1691" s="20"/>
      <c r="E1691" s="20" t="s">
        <v>5043</v>
      </c>
      <c r="F1691" s="20"/>
      <c r="G1691" s="20"/>
      <c r="H1691" s="21" t="s">
        <v>6152</v>
      </c>
      <c r="I1691" s="21"/>
      <c r="J1691" s="21"/>
    </row>
    <row r="1692" s="1" customFormat="1" ht="17.25" customHeight="1" spans="1:10">
      <c r="A1692" s="22" t="s">
        <v>2</v>
      </c>
      <c r="B1692" s="23" t="s">
        <v>5087</v>
      </c>
      <c r="C1692" s="23" t="s">
        <v>5088</v>
      </c>
      <c r="D1692" s="23" t="s">
        <v>5089</v>
      </c>
      <c r="E1692" s="23"/>
      <c r="F1692" s="23" t="s">
        <v>5090</v>
      </c>
      <c r="G1692" s="23" t="s">
        <v>5091</v>
      </c>
      <c r="H1692" s="23"/>
      <c r="I1692" s="23" t="s">
        <v>4985</v>
      </c>
      <c r="J1692" s="24"/>
    </row>
    <row r="1693" s="1" customFormat="1" ht="28.5" customHeight="1" spans="1:10">
      <c r="A1693" s="25"/>
      <c r="B1693" s="39"/>
      <c r="C1693" s="39"/>
      <c r="D1693" s="39"/>
      <c r="E1693" s="39"/>
      <c r="F1693" s="39"/>
      <c r="G1693" s="39"/>
      <c r="H1693" s="39"/>
      <c r="I1693" s="39" t="s">
        <v>5092</v>
      </c>
      <c r="J1693" s="40" t="s">
        <v>5093</v>
      </c>
    </row>
    <row r="1694" s="1" customFormat="1" ht="372.75" customHeight="1" spans="1:10">
      <c r="A1694" s="25">
        <v>314</v>
      </c>
      <c r="B1694" s="26" t="s">
        <v>6153</v>
      </c>
      <c r="C1694" s="26" t="s">
        <v>6113</v>
      </c>
      <c r="D1694" s="26" t="s">
        <v>6114</v>
      </c>
      <c r="E1694" s="26"/>
      <c r="F1694" s="39" t="s">
        <v>138</v>
      </c>
      <c r="G1694" s="27">
        <v>1</v>
      </c>
      <c r="H1694" s="27"/>
      <c r="I1694" s="13"/>
      <c r="J1694" s="47"/>
    </row>
    <row r="1695" s="1" customFormat="1" ht="18" customHeight="1" spans="1:10">
      <c r="A1695" s="15" t="s">
        <v>5101</v>
      </c>
      <c r="B1695" s="16"/>
      <c r="C1695" s="16"/>
      <c r="D1695" s="16"/>
      <c r="E1695" s="16"/>
      <c r="F1695" s="16"/>
      <c r="G1695" s="16"/>
      <c r="H1695" s="16"/>
      <c r="I1695" s="16"/>
      <c r="J1695" s="48"/>
    </row>
    <row r="1696" s="1" customFormat="1" ht="18" customHeight="1" spans="1:10">
      <c r="A1696" s="49" t="s">
        <v>5102</v>
      </c>
      <c r="B1696" s="49"/>
      <c r="C1696" s="49"/>
      <c r="D1696" s="49"/>
      <c r="E1696" s="49"/>
      <c r="F1696" s="49"/>
      <c r="G1696" s="49"/>
      <c r="H1696" s="49"/>
      <c r="I1696" s="49"/>
      <c r="J1696" s="49"/>
    </row>
    <row r="1697" s="1" customFormat="1" ht="39.75" customHeight="1" spans="1:10">
      <c r="A1697" s="2" t="s">
        <v>5085</v>
      </c>
      <c r="B1697" s="2"/>
      <c r="C1697" s="2"/>
      <c r="D1697" s="2"/>
      <c r="E1697" s="2"/>
      <c r="F1697" s="2"/>
      <c r="G1697" s="2"/>
      <c r="H1697" s="19"/>
      <c r="I1697" s="19"/>
      <c r="J1697" s="19"/>
    </row>
    <row r="1698" s="1" customFormat="1" ht="28.5" customHeight="1" spans="1:10">
      <c r="A1698" s="20" t="s">
        <v>5042</v>
      </c>
      <c r="B1698" s="20"/>
      <c r="C1698" s="20"/>
      <c r="D1698" s="20"/>
      <c r="E1698" s="20" t="s">
        <v>5043</v>
      </c>
      <c r="F1698" s="20"/>
      <c r="G1698" s="20"/>
      <c r="H1698" s="21" t="s">
        <v>6154</v>
      </c>
      <c r="I1698" s="21"/>
      <c r="J1698" s="21"/>
    </row>
    <row r="1699" s="1" customFormat="1" ht="17.25" customHeight="1" spans="1:10">
      <c r="A1699" s="22" t="s">
        <v>2</v>
      </c>
      <c r="B1699" s="23" t="s">
        <v>5087</v>
      </c>
      <c r="C1699" s="23" t="s">
        <v>5088</v>
      </c>
      <c r="D1699" s="23" t="s">
        <v>5089</v>
      </c>
      <c r="E1699" s="23"/>
      <c r="F1699" s="23" t="s">
        <v>5090</v>
      </c>
      <c r="G1699" s="23" t="s">
        <v>5091</v>
      </c>
      <c r="H1699" s="23"/>
      <c r="I1699" s="23" t="s">
        <v>4985</v>
      </c>
      <c r="J1699" s="24"/>
    </row>
    <row r="1700" s="1" customFormat="1" ht="28.5" customHeight="1" spans="1:10">
      <c r="A1700" s="25"/>
      <c r="B1700" s="39"/>
      <c r="C1700" s="39"/>
      <c r="D1700" s="39"/>
      <c r="E1700" s="39"/>
      <c r="F1700" s="39"/>
      <c r="G1700" s="39"/>
      <c r="H1700" s="39"/>
      <c r="I1700" s="39" t="s">
        <v>5092</v>
      </c>
      <c r="J1700" s="40" t="s">
        <v>5093</v>
      </c>
    </row>
    <row r="1701" s="1" customFormat="1" ht="409.5" customHeight="1" spans="1:10">
      <c r="A1701" s="25">
        <v>315</v>
      </c>
      <c r="B1701" s="26" t="s">
        <v>6155</v>
      </c>
      <c r="C1701" s="26" t="s">
        <v>6119</v>
      </c>
      <c r="D1701" s="26" t="s">
        <v>5857</v>
      </c>
      <c r="E1701" s="26"/>
      <c r="F1701" s="39" t="s">
        <v>75</v>
      </c>
      <c r="G1701" s="27">
        <v>1</v>
      </c>
      <c r="H1701" s="27"/>
      <c r="I1701" s="13"/>
      <c r="J1701" s="47"/>
    </row>
    <row r="1702" s="1" customFormat="1" ht="18" customHeight="1" spans="1:10">
      <c r="A1702" s="15" t="s">
        <v>5101</v>
      </c>
      <c r="B1702" s="16"/>
      <c r="C1702" s="16"/>
      <c r="D1702" s="16"/>
      <c r="E1702" s="16"/>
      <c r="F1702" s="16"/>
      <c r="G1702" s="16"/>
      <c r="H1702" s="16"/>
      <c r="I1702" s="16"/>
      <c r="J1702" s="48"/>
    </row>
    <row r="1703" s="1" customFormat="1" ht="18" customHeight="1" spans="1:10">
      <c r="A1703" s="49" t="s">
        <v>5102</v>
      </c>
      <c r="B1703" s="49"/>
      <c r="C1703" s="49"/>
      <c r="D1703" s="49"/>
      <c r="E1703" s="49"/>
      <c r="F1703" s="49"/>
      <c r="G1703" s="49"/>
      <c r="H1703" s="49"/>
      <c r="I1703" s="49"/>
      <c r="J1703" s="49"/>
    </row>
    <row r="1704" s="1" customFormat="1" ht="39.75" customHeight="1" spans="1:10">
      <c r="A1704" s="2" t="s">
        <v>5085</v>
      </c>
      <c r="B1704" s="2"/>
      <c r="C1704" s="2"/>
      <c r="D1704" s="2"/>
      <c r="E1704" s="2"/>
      <c r="F1704" s="2"/>
      <c r="G1704" s="2"/>
      <c r="H1704" s="19"/>
      <c r="I1704" s="19"/>
      <c r="J1704" s="19"/>
    </row>
    <row r="1705" s="1" customFormat="1" ht="28.5" customHeight="1" spans="1:10">
      <c r="A1705" s="20" t="s">
        <v>5042</v>
      </c>
      <c r="B1705" s="20"/>
      <c r="C1705" s="20"/>
      <c r="D1705" s="20"/>
      <c r="E1705" s="20" t="s">
        <v>5043</v>
      </c>
      <c r="F1705" s="20"/>
      <c r="G1705" s="20"/>
      <c r="H1705" s="21" t="s">
        <v>6156</v>
      </c>
      <c r="I1705" s="21"/>
      <c r="J1705" s="21"/>
    </row>
    <row r="1706" s="1" customFormat="1" ht="17.25" customHeight="1" spans="1:10">
      <c r="A1706" s="22" t="s">
        <v>2</v>
      </c>
      <c r="B1706" s="23" t="s">
        <v>5087</v>
      </c>
      <c r="C1706" s="23" t="s">
        <v>5088</v>
      </c>
      <c r="D1706" s="23" t="s">
        <v>5089</v>
      </c>
      <c r="E1706" s="23"/>
      <c r="F1706" s="23" t="s">
        <v>5090</v>
      </c>
      <c r="G1706" s="23" t="s">
        <v>5091</v>
      </c>
      <c r="H1706" s="23"/>
      <c r="I1706" s="23" t="s">
        <v>4985</v>
      </c>
      <c r="J1706" s="24"/>
    </row>
    <row r="1707" s="1" customFormat="1" ht="28.5" customHeight="1" spans="1:10">
      <c r="A1707" s="25"/>
      <c r="B1707" s="39"/>
      <c r="C1707" s="39"/>
      <c r="D1707" s="39"/>
      <c r="E1707" s="39"/>
      <c r="F1707" s="39"/>
      <c r="G1707" s="39"/>
      <c r="H1707" s="39"/>
      <c r="I1707" s="39" t="s">
        <v>5092</v>
      </c>
      <c r="J1707" s="40" t="s">
        <v>5093</v>
      </c>
    </row>
    <row r="1708" s="1" customFormat="1" ht="18" customHeight="1" spans="1:10">
      <c r="A1708" s="9" t="s">
        <v>5101</v>
      </c>
      <c r="B1708" s="10"/>
      <c r="C1708" s="10"/>
      <c r="D1708" s="10"/>
      <c r="E1708" s="10"/>
      <c r="F1708" s="10"/>
      <c r="G1708" s="10"/>
      <c r="H1708" s="10"/>
      <c r="I1708" s="10"/>
      <c r="J1708" s="47"/>
    </row>
    <row r="1709" s="1" customFormat="1" ht="409.5" customHeight="1" spans="1:10">
      <c r="A1709" s="25"/>
      <c r="B1709" s="26"/>
      <c r="C1709" s="26"/>
      <c r="D1709" s="26" t="s">
        <v>6121</v>
      </c>
      <c r="E1709" s="26"/>
      <c r="F1709" s="39"/>
      <c r="G1709" s="27"/>
      <c r="H1709" s="27"/>
      <c r="I1709" s="13"/>
      <c r="J1709" s="47"/>
    </row>
    <row r="1710" s="1" customFormat="1" ht="18" customHeight="1" spans="1:10">
      <c r="A1710" s="15" t="s">
        <v>5101</v>
      </c>
      <c r="B1710" s="16"/>
      <c r="C1710" s="16"/>
      <c r="D1710" s="16"/>
      <c r="E1710" s="16"/>
      <c r="F1710" s="16"/>
      <c r="G1710" s="16"/>
      <c r="H1710" s="16"/>
      <c r="I1710" s="16"/>
      <c r="J1710" s="48"/>
    </row>
    <row r="1711" s="1" customFormat="1" ht="18" customHeight="1" spans="1:10">
      <c r="A1711" s="49" t="s">
        <v>5102</v>
      </c>
      <c r="B1711" s="49"/>
      <c r="C1711" s="49"/>
      <c r="D1711" s="49"/>
      <c r="E1711" s="49"/>
      <c r="F1711" s="49"/>
      <c r="G1711" s="49"/>
      <c r="H1711" s="49"/>
      <c r="I1711" s="49"/>
      <c r="J1711" s="49"/>
    </row>
    <row r="1712" s="1" customFormat="1" ht="39.75" customHeight="1" spans="1:10">
      <c r="A1712" s="2" t="s">
        <v>5085</v>
      </c>
      <c r="B1712" s="2"/>
      <c r="C1712" s="2"/>
      <c r="D1712" s="2"/>
      <c r="E1712" s="2"/>
      <c r="F1712" s="2"/>
      <c r="G1712" s="2"/>
      <c r="H1712" s="19"/>
      <c r="I1712" s="19"/>
      <c r="J1712" s="19"/>
    </row>
    <row r="1713" s="1" customFormat="1" ht="28.5" customHeight="1" spans="1:10">
      <c r="A1713" s="20" t="s">
        <v>5042</v>
      </c>
      <c r="B1713" s="20"/>
      <c r="C1713" s="20"/>
      <c r="D1713" s="20"/>
      <c r="E1713" s="20" t="s">
        <v>5043</v>
      </c>
      <c r="F1713" s="20"/>
      <c r="G1713" s="20"/>
      <c r="H1713" s="21" t="s">
        <v>6157</v>
      </c>
      <c r="I1713" s="21"/>
      <c r="J1713" s="21"/>
    </row>
    <row r="1714" s="1" customFormat="1" ht="17.25" customHeight="1" spans="1:10">
      <c r="A1714" s="22" t="s">
        <v>2</v>
      </c>
      <c r="B1714" s="23" t="s">
        <v>5087</v>
      </c>
      <c r="C1714" s="23" t="s">
        <v>5088</v>
      </c>
      <c r="D1714" s="23" t="s">
        <v>5089</v>
      </c>
      <c r="E1714" s="23"/>
      <c r="F1714" s="23" t="s">
        <v>5090</v>
      </c>
      <c r="G1714" s="23" t="s">
        <v>5091</v>
      </c>
      <c r="H1714" s="23"/>
      <c r="I1714" s="23" t="s">
        <v>4985</v>
      </c>
      <c r="J1714" s="24"/>
    </row>
    <row r="1715" s="1" customFormat="1" ht="28.5" customHeight="1" spans="1:10">
      <c r="A1715" s="25"/>
      <c r="B1715" s="39"/>
      <c r="C1715" s="39"/>
      <c r="D1715" s="39"/>
      <c r="E1715" s="39"/>
      <c r="F1715" s="39"/>
      <c r="G1715" s="39"/>
      <c r="H1715" s="39"/>
      <c r="I1715" s="39" t="s">
        <v>5092</v>
      </c>
      <c r="J1715" s="40" t="s">
        <v>5093</v>
      </c>
    </row>
    <row r="1716" s="1" customFormat="1" ht="159" customHeight="1" spans="1:10">
      <c r="A1716" s="25"/>
      <c r="B1716" s="26"/>
      <c r="C1716" s="26"/>
      <c r="D1716" s="26" t="s">
        <v>6123</v>
      </c>
      <c r="E1716" s="26"/>
      <c r="F1716" s="39"/>
      <c r="G1716" s="27"/>
      <c r="H1716" s="27"/>
      <c r="I1716" s="13"/>
      <c r="J1716" s="47"/>
    </row>
    <row r="1717" s="1" customFormat="1" ht="347.25" customHeight="1" spans="1:10">
      <c r="A1717" s="25">
        <v>316</v>
      </c>
      <c r="B1717" s="26" t="s">
        <v>6158</v>
      </c>
      <c r="C1717" s="26" t="s">
        <v>6063</v>
      </c>
      <c r="D1717" s="26" t="s">
        <v>5853</v>
      </c>
      <c r="E1717" s="26"/>
      <c r="F1717" s="39" t="s">
        <v>75</v>
      </c>
      <c r="G1717" s="27">
        <v>2</v>
      </c>
      <c r="H1717" s="27"/>
      <c r="I1717" s="13"/>
      <c r="J1717" s="47"/>
    </row>
    <row r="1718" s="1" customFormat="1" ht="18" customHeight="1" spans="1:10">
      <c r="A1718" s="15" t="s">
        <v>5101</v>
      </c>
      <c r="B1718" s="16"/>
      <c r="C1718" s="16"/>
      <c r="D1718" s="16"/>
      <c r="E1718" s="16"/>
      <c r="F1718" s="16"/>
      <c r="G1718" s="16"/>
      <c r="H1718" s="16"/>
      <c r="I1718" s="16"/>
      <c r="J1718" s="48"/>
    </row>
    <row r="1719" s="1" customFormat="1" ht="18" customHeight="1" spans="1:10">
      <c r="A1719" s="49" t="s">
        <v>5102</v>
      </c>
      <c r="B1719" s="49"/>
      <c r="C1719" s="49"/>
      <c r="D1719" s="49"/>
      <c r="E1719" s="49"/>
      <c r="F1719" s="49"/>
      <c r="G1719" s="49"/>
      <c r="H1719" s="49"/>
      <c r="I1719" s="49"/>
      <c r="J1719" s="49"/>
    </row>
    <row r="1720" s="1" customFormat="1" ht="39.75" customHeight="1" spans="1:10">
      <c r="A1720" s="2" t="s">
        <v>5085</v>
      </c>
      <c r="B1720" s="2"/>
      <c r="C1720" s="2"/>
      <c r="D1720" s="2"/>
      <c r="E1720" s="2"/>
      <c r="F1720" s="2"/>
      <c r="G1720" s="2"/>
      <c r="H1720" s="19"/>
      <c r="I1720" s="19"/>
      <c r="J1720" s="19"/>
    </row>
    <row r="1721" s="1" customFormat="1" ht="28.5" customHeight="1" spans="1:10">
      <c r="A1721" s="20" t="s">
        <v>5042</v>
      </c>
      <c r="B1721" s="20"/>
      <c r="C1721" s="20"/>
      <c r="D1721" s="20"/>
      <c r="E1721" s="20" t="s">
        <v>5043</v>
      </c>
      <c r="F1721" s="20"/>
      <c r="G1721" s="20"/>
      <c r="H1721" s="21" t="s">
        <v>6159</v>
      </c>
      <c r="I1721" s="21"/>
      <c r="J1721" s="21"/>
    </row>
    <row r="1722" s="1" customFormat="1" ht="17.25" customHeight="1" spans="1:10">
      <c r="A1722" s="22" t="s">
        <v>2</v>
      </c>
      <c r="B1722" s="23" t="s">
        <v>5087</v>
      </c>
      <c r="C1722" s="23" t="s">
        <v>5088</v>
      </c>
      <c r="D1722" s="23" t="s">
        <v>5089</v>
      </c>
      <c r="E1722" s="23"/>
      <c r="F1722" s="23" t="s">
        <v>5090</v>
      </c>
      <c r="G1722" s="23" t="s">
        <v>5091</v>
      </c>
      <c r="H1722" s="23"/>
      <c r="I1722" s="23" t="s">
        <v>4985</v>
      </c>
      <c r="J1722" s="24"/>
    </row>
    <row r="1723" s="1" customFormat="1" ht="28.5" customHeight="1" spans="1:10">
      <c r="A1723" s="25"/>
      <c r="B1723" s="39"/>
      <c r="C1723" s="39"/>
      <c r="D1723" s="39"/>
      <c r="E1723" s="39"/>
      <c r="F1723" s="39"/>
      <c r="G1723" s="39"/>
      <c r="H1723" s="39"/>
      <c r="I1723" s="39" t="s">
        <v>5092</v>
      </c>
      <c r="J1723" s="40" t="s">
        <v>5093</v>
      </c>
    </row>
    <row r="1724" s="1" customFormat="1" ht="409.5" customHeight="1" spans="1:10">
      <c r="A1724" s="25">
        <v>317</v>
      </c>
      <c r="B1724" s="26" t="s">
        <v>6160</v>
      </c>
      <c r="C1724" s="26" t="s">
        <v>6127</v>
      </c>
      <c r="D1724" s="26" t="s">
        <v>5857</v>
      </c>
      <c r="E1724" s="26"/>
      <c r="F1724" s="39" t="s">
        <v>75</v>
      </c>
      <c r="G1724" s="27">
        <v>1</v>
      </c>
      <c r="H1724" s="27"/>
      <c r="I1724" s="13"/>
      <c r="J1724" s="47"/>
    </row>
    <row r="1725" s="1" customFormat="1" ht="18" customHeight="1" spans="1:10">
      <c r="A1725" s="15" t="s">
        <v>5101</v>
      </c>
      <c r="B1725" s="16"/>
      <c r="C1725" s="16"/>
      <c r="D1725" s="16"/>
      <c r="E1725" s="16"/>
      <c r="F1725" s="16"/>
      <c r="G1725" s="16"/>
      <c r="H1725" s="16"/>
      <c r="I1725" s="16"/>
      <c r="J1725" s="48"/>
    </row>
    <row r="1726" s="1" customFormat="1" ht="18" customHeight="1" spans="1:10">
      <c r="A1726" s="49" t="s">
        <v>5102</v>
      </c>
      <c r="B1726" s="49"/>
      <c r="C1726" s="49"/>
      <c r="D1726" s="49"/>
      <c r="E1726" s="49"/>
      <c r="F1726" s="49"/>
      <c r="G1726" s="49"/>
      <c r="H1726" s="49"/>
      <c r="I1726" s="49"/>
      <c r="J1726" s="49"/>
    </row>
    <row r="1727" s="1" customFormat="1" ht="39.75" customHeight="1" spans="1:10">
      <c r="A1727" s="2" t="s">
        <v>5085</v>
      </c>
      <c r="B1727" s="2"/>
      <c r="C1727" s="2"/>
      <c r="D1727" s="2"/>
      <c r="E1727" s="2"/>
      <c r="F1727" s="2"/>
      <c r="G1727" s="2"/>
      <c r="H1727" s="19"/>
      <c r="I1727" s="19"/>
      <c r="J1727" s="19"/>
    </row>
    <row r="1728" s="1" customFormat="1" ht="28.5" customHeight="1" spans="1:10">
      <c r="A1728" s="20" t="s">
        <v>5042</v>
      </c>
      <c r="B1728" s="20"/>
      <c r="C1728" s="20"/>
      <c r="D1728" s="20"/>
      <c r="E1728" s="20" t="s">
        <v>5043</v>
      </c>
      <c r="F1728" s="20"/>
      <c r="G1728" s="20"/>
      <c r="H1728" s="21" t="s">
        <v>6161</v>
      </c>
      <c r="I1728" s="21"/>
      <c r="J1728" s="21"/>
    </row>
    <row r="1729" s="1" customFormat="1" ht="17.25" customHeight="1" spans="1:10">
      <c r="A1729" s="22" t="s">
        <v>2</v>
      </c>
      <c r="B1729" s="23" t="s">
        <v>5087</v>
      </c>
      <c r="C1729" s="23" t="s">
        <v>5088</v>
      </c>
      <c r="D1729" s="23" t="s">
        <v>5089</v>
      </c>
      <c r="E1729" s="23"/>
      <c r="F1729" s="23" t="s">
        <v>5090</v>
      </c>
      <c r="G1729" s="23" t="s">
        <v>5091</v>
      </c>
      <c r="H1729" s="23"/>
      <c r="I1729" s="23" t="s">
        <v>4985</v>
      </c>
      <c r="J1729" s="24"/>
    </row>
    <row r="1730" s="1" customFormat="1" ht="28.5" customHeight="1" spans="1:10">
      <c r="A1730" s="25"/>
      <c r="B1730" s="39"/>
      <c r="C1730" s="39"/>
      <c r="D1730" s="39"/>
      <c r="E1730" s="39"/>
      <c r="F1730" s="39"/>
      <c r="G1730" s="39"/>
      <c r="H1730" s="39"/>
      <c r="I1730" s="39" t="s">
        <v>5092</v>
      </c>
      <c r="J1730" s="40" t="s">
        <v>5093</v>
      </c>
    </row>
    <row r="1731" s="1" customFormat="1" ht="18" customHeight="1" spans="1:10">
      <c r="A1731" s="9" t="s">
        <v>5101</v>
      </c>
      <c r="B1731" s="10"/>
      <c r="C1731" s="10"/>
      <c r="D1731" s="10"/>
      <c r="E1731" s="10"/>
      <c r="F1731" s="10"/>
      <c r="G1731" s="10"/>
      <c r="H1731" s="10"/>
      <c r="I1731" s="10"/>
      <c r="J1731" s="47"/>
    </row>
    <row r="1732" s="1" customFormat="1" ht="409.5" customHeight="1" spans="1:10">
      <c r="A1732" s="25"/>
      <c r="B1732" s="26"/>
      <c r="C1732" s="26"/>
      <c r="D1732" s="26" t="s">
        <v>6121</v>
      </c>
      <c r="E1732" s="26"/>
      <c r="F1732" s="39"/>
      <c r="G1732" s="27"/>
      <c r="H1732" s="27"/>
      <c r="I1732" s="13"/>
      <c r="J1732" s="47"/>
    </row>
    <row r="1733" s="1" customFormat="1" ht="18" customHeight="1" spans="1:10">
      <c r="A1733" s="15" t="s">
        <v>5101</v>
      </c>
      <c r="B1733" s="16"/>
      <c r="C1733" s="16"/>
      <c r="D1733" s="16"/>
      <c r="E1733" s="16"/>
      <c r="F1733" s="16"/>
      <c r="G1733" s="16"/>
      <c r="H1733" s="16"/>
      <c r="I1733" s="16"/>
      <c r="J1733" s="48"/>
    </row>
    <row r="1734" s="1" customFormat="1" ht="18" customHeight="1" spans="1:10">
      <c r="A1734" s="49" t="s">
        <v>5102</v>
      </c>
      <c r="B1734" s="49"/>
      <c r="C1734" s="49"/>
      <c r="D1734" s="49"/>
      <c r="E1734" s="49"/>
      <c r="F1734" s="49"/>
      <c r="G1734" s="49"/>
      <c r="H1734" s="49"/>
      <c r="I1734" s="49"/>
      <c r="J1734" s="49"/>
    </row>
    <row r="1735" s="1" customFormat="1" ht="39.75" customHeight="1" spans="1:10">
      <c r="A1735" s="2" t="s">
        <v>5085</v>
      </c>
      <c r="B1735" s="2"/>
      <c r="C1735" s="2"/>
      <c r="D1735" s="2"/>
      <c r="E1735" s="2"/>
      <c r="F1735" s="2"/>
      <c r="G1735" s="2"/>
      <c r="H1735" s="19"/>
      <c r="I1735" s="19"/>
      <c r="J1735" s="19"/>
    </row>
    <row r="1736" s="1" customFormat="1" ht="28.5" customHeight="1" spans="1:10">
      <c r="A1736" s="20" t="s">
        <v>5042</v>
      </c>
      <c r="B1736" s="20"/>
      <c r="C1736" s="20"/>
      <c r="D1736" s="20"/>
      <c r="E1736" s="20" t="s">
        <v>5043</v>
      </c>
      <c r="F1736" s="20"/>
      <c r="G1736" s="20"/>
      <c r="H1736" s="21" t="s">
        <v>6162</v>
      </c>
      <c r="I1736" s="21"/>
      <c r="J1736" s="21"/>
    </row>
    <row r="1737" s="1" customFormat="1" ht="17.25" customHeight="1" spans="1:10">
      <c r="A1737" s="22" t="s">
        <v>2</v>
      </c>
      <c r="B1737" s="23" t="s">
        <v>5087</v>
      </c>
      <c r="C1737" s="23" t="s">
        <v>5088</v>
      </c>
      <c r="D1737" s="23" t="s">
        <v>5089</v>
      </c>
      <c r="E1737" s="23"/>
      <c r="F1737" s="23" t="s">
        <v>5090</v>
      </c>
      <c r="G1737" s="23" t="s">
        <v>5091</v>
      </c>
      <c r="H1737" s="23"/>
      <c r="I1737" s="23" t="s">
        <v>4985</v>
      </c>
      <c r="J1737" s="24"/>
    </row>
    <row r="1738" s="1" customFormat="1" ht="28.5" customHeight="1" spans="1:10">
      <c r="A1738" s="25"/>
      <c r="B1738" s="39"/>
      <c r="C1738" s="39"/>
      <c r="D1738" s="39"/>
      <c r="E1738" s="39"/>
      <c r="F1738" s="39"/>
      <c r="G1738" s="39"/>
      <c r="H1738" s="39"/>
      <c r="I1738" s="39" t="s">
        <v>5092</v>
      </c>
      <c r="J1738" s="40" t="s">
        <v>5093</v>
      </c>
    </row>
    <row r="1739" s="1" customFormat="1" ht="159" customHeight="1" spans="1:10">
      <c r="A1739" s="25"/>
      <c r="B1739" s="26"/>
      <c r="C1739" s="26"/>
      <c r="D1739" s="26" t="s">
        <v>6123</v>
      </c>
      <c r="E1739" s="26"/>
      <c r="F1739" s="39"/>
      <c r="G1739" s="27"/>
      <c r="H1739" s="27"/>
      <c r="I1739" s="13"/>
      <c r="J1739" s="47"/>
    </row>
    <row r="1740" s="1" customFormat="1" ht="347.25" customHeight="1" spans="1:10">
      <c r="A1740" s="25">
        <v>318</v>
      </c>
      <c r="B1740" s="26" t="s">
        <v>6163</v>
      </c>
      <c r="C1740" s="26" t="s">
        <v>5852</v>
      </c>
      <c r="D1740" s="26" t="s">
        <v>5853</v>
      </c>
      <c r="E1740" s="26"/>
      <c r="F1740" s="39" t="s">
        <v>75</v>
      </c>
      <c r="G1740" s="27">
        <v>2</v>
      </c>
      <c r="H1740" s="27"/>
      <c r="I1740" s="13"/>
      <c r="J1740" s="47"/>
    </row>
    <row r="1741" s="1" customFormat="1" ht="18" customHeight="1" spans="1:10">
      <c r="A1741" s="15" t="s">
        <v>5101</v>
      </c>
      <c r="B1741" s="16"/>
      <c r="C1741" s="16"/>
      <c r="D1741" s="16"/>
      <c r="E1741" s="16"/>
      <c r="F1741" s="16"/>
      <c r="G1741" s="16"/>
      <c r="H1741" s="16"/>
      <c r="I1741" s="16"/>
      <c r="J1741" s="48"/>
    </row>
    <row r="1742" s="1" customFormat="1" ht="18" customHeight="1" spans="1:10">
      <c r="A1742" s="49" t="s">
        <v>5102</v>
      </c>
      <c r="B1742" s="49"/>
      <c r="C1742" s="49"/>
      <c r="D1742" s="49"/>
      <c r="E1742" s="49"/>
      <c r="F1742" s="49"/>
      <c r="G1742" s="49"/>
      <c r="H1742" s="49"/>
      <c r="I1742" s="49"/>
      <c r="J1742" s="49"/>
    </row>
    <row r="1743" s="1" customFormat="1" ht="39.75" customHeight="1" spans="1:10">
      <c r="A1743" s="2" t="s">
        <v>5085</v>
      </c>
      <c r="B1743" s="2"/>
      <c r="C1743" s="2"/>
      <c r="D1743" s="2"/>
      <c r="E1743" s="2"/>
      <c r="F1743" s="2"/>
      <c r="G1743" s="2"/>
      <c r="H1743" s="19"/>
      <c r="I1743" s="19"/>
      <c r="J1743" s="19"/>
    </row>
    <row r="1744" s="1" customFormat="1" ht="28.5" customHeight="1" spans="1:10">
      <c r="A1744" s="20" t="s">
        <v>5042</v>
      </c>
      <c r="B1744" s="20"/>
      <c r="C1744" s="20"/>
      <c r="D1744" s="20"/>
      <c r="E1744" s="20" t="s">
        <v>5043</v>
      </c>
      <c r="F1744" s="20"/>
      <c r="G1744" s="20"/>
      <c r="H1744" s="21" t="s">
        <v>6164</v>
      </c>
      <c r="I1744" s="21"/>
      <c r="J1744" s="21"/>
    </row>
    <row r="1745" s="1" customFormat="1" ht="17.25" customHeight="1" spans="1:10">
      <c r="A1745" s="22" t="s">
        <v>2</v>
      </c>
      <c r="B1745" s="23" t="s">
        <v>5087</v>
      </c>
      <c r="C1745" s="23" t="s">
        <v>5088</v>
      </c>
      <c r="D1745" s="23" t="s">
        <v>5089</v>
      </c>
      <c r="E1745" s="23"/>
      <c r="F1745" s="23" t="s">
        <v>5090</v>
      </c>
      <c r="G1745" s="23" t="s">
        <v>5091</v>
      </c>
      <c r="H1745" s="23"/>
      <c r="I1745" s="23" t="s">
        <v>4985</v>
      </c>
      <c r="J1745" s="24"/>
    </row>
    <row r="1746" s="1" customFormat="1" ht="28.5" customHeight="1" spans="1:10">
      <c r="A1746" s="25"/>
      <c r="B1746" s="39"/>
      <c r="C1746" s="39"/>
      <c r="D1746" s="39"/>
      <c r="E1746" s="39"/>
      <c r="F1746" s="39"/>
      <c r="G1746" s="39"/>
      <c r="H1746" s="39"/>
      <c r="I1746" s="39" t="s">
        <v>5092</v>
      </c>
      <c r="J1746" s="40" t="s">
        <v>5093</v>
      </c>
    </row>
    <row r="1747" s="1" customFormat="1" ht="181.5" customHeight="1" spans="1:10">
      <c r="A1747" s="25">
        <v>319</v>
      </c>
      <c r="B1747" s="26" t="s">
        <v>6165</v>
      </c>
      <c r="C1747" s="26" t="s">
        <v>5396</v>
      </c>
      <c r="D1747" s="26" t="s">
        <v>5397</v>
      </c>
      <c r="E1747" s="26"/>
      <c r="F1747" s="39" t="s">
        <v>81</v>
      </c>
      <c r="G1747" s="27">
        <v>2</v>
      </c>
      <c r="H1747" s="27"/>
      <c r="I1747" s="13"/>
      <c r="J1747" s="47"/>
    </row>
    <row r="1748" s="1" customFormat="1" ht="168.75" customHeight="1" spans="1:10">
      <c r="A1748" s="25">
        <v>320</v>
      </c>
      <c r="B1748" s="26" t="s">
        <v>6166</v>
      </c>
      <c r="C1748" s="26" t="s">
        <v>6052</v>
      </c>
      <c r="D1748" s="26" t="s">
        <v>6116</v>
      </c>
      <c r="E1748" s="26"/>
      <c r="F1748" s="39" t="s">
        <v>138</v>
      </c>
      <c r="G1748" s="27">
        <v>2</v>
      </c>
      <c r="H1748" s="27"/>
      <c r="I1748" s="13"/>
      <c r="J1748" s="47"/>
    </row>
    <row r="1749" s="1" customFormat="1" ht="41.25" customHeight="1" spans="1:10">
      <c r="A1749" s="25">
        <v>321</v>
      </c>
      <c r="B1749" s="26" t="s">
        <v>6167</v>
      </c>
      <c r="C1749" s="26" t="s">
        <v>5446</v>
      </c>
      <c r="D1749" s="26" t="s">
        <v>5447</v>
      </c>
      <c r="E1749" s="26"/>
      <c r="F1749" s="39" t="s">
        <v>529</v>
      </c>
      <c r="G1749" s="27">
        <v>1</v>
      </c>
      <c r="H1749" s="27"/>
      <c r="I1749" s="13"/>
      <c r="J1749" s="47"/>
    </row>
    <row r="1750" s="1" customFormat="1" ht="15.75" customHeight="1" spans="1:10">
      <c r="A1750" s="25">
        <v>322</v>
      </c>
      <c r="B1750" s="26" t="s">
        <v>6168</v>
      </c>
      <c r="C1750" s="26" t="s">
        <v>6135</v>
      </c>
      <c r="D1750" s="26" t="s">
        <v>6136</v>
      </c>
      <c r="E1750" s="26"/>
      <c r="F1750" s="39" t="s">
        <v>75</v>
      </c>
      <c r="G1750" s="27">
        <v>10</v>
      </c>
      <c r="H1750" s="27"/>
      <c r="I1750" s="13"/>
      <c r="J1750" s="47"/>
    </row>
    <row r="1751" s="1" customFormat="1" ht="28.5" customHeight="1" spans="1:10">
      <c r="A1751" s="25">
        <v>323</v>
      </c>
      <c r="B1751" s="26" t="s">
        <v>6169</v>
      </c>
      <c r="C1751" s="26" t="s">
        <v>5479</v>
      </c>
      <c r="D1751" s="26" t="s">
        <v>6082</v>
      </c>
      <c r="E1751" s="26"/>
      <c r="F1751" s="39" t="s">
        <v>186</v>
      </c>
      <c r="G1751" s="27">
        <v>20</v>
      </c>
      <c r="H1751" s="27"/>
      <c r="I1751" s="13"/>
      <c r="J1751" s="47"/>
    </row>
    <row r="1752" s="1" customFormat="1" ht="28.5" customHeight="1" spans="1:10">
      <c r="A1752" s="25">
        <v>324</v>
      </c>
      <c r="B1752" s="26" t="s">
        <v>6170</v>
      </c>
      <c r="C1752" s="26" t="s">
        <v>5454</v>
      </c>
      <c r="D1752" s="26" t="s">
        <v>5455</v>
      </c>
      <c r="E1752" s="26"/>
      <c r="F1752" s="39" t="s">
        <v>5125</v>
      </c>
      <c r="G1752" s="27">
        <v>380</v>
      </c>
      <c r="H1752" s="27"/>
      <c r="I1752" s="13"/>
      <c r="J1752" s="47"/>
    </row>
    <row r="1753" s="1" customFormat="1" ht="15.75" customHeight="1" spans="1:10">
      <c r="A1753" s="25">
        <v>325</v>
      </c>
      <c r="B1753" s="26" t="s">
        <v>6171</v>
      </c>
      <c r="C1753" s="26" t="s">
        <v>5164</v>
      </c>
      <c r="D1753" s="26" t="s">
        <v>5164</v>
      </c>
      <c r="E1753" s="26"/>
      <c r="F1753" s="39" t="s">
        <v>5125</v>
      </c>
      <c r="G1753" s="27">
        <v>860</v>
      </c>
      <c r="H1753" s="27"/>
      <c r="I1753" s="13"/>
      <c r="J1753" s="47"/>
    </row>
    <row r="1754" s="1" customFormat="1" ht="28.5" customHeight="1" spans="1:10">
      <c r="A1754" s="25"/>
      <c r="B1754" s="26"/>
      <c r="C1754" s="26" t="s">
        <v>6172</v>
      </c>
      <c r="D1754" s="26"/>
      <c r="E1754" s="26"/>
      <c r="F1754" s="26"/>
      <c r="G1754" s="27"/>
      <c r="H1754" s="27"/>
      <c r="I1754" s="27"/>
      <c r="J1754" s="54"/>
    </row>
    <row r="1755" s="1" customFormat="1" ht="18" customHeight="1" spans="1:10">
      <c r="A1755" s="15" t="s">
        <v>5101</v>
      </c>
      <c r="B1755" s="16"/>
      <c r="C1755" s="16"/>
      <c r="D1755" s="16"/>
      <c r="E1755" s="16"/>
      <c r="F1755" s="16"/>
      <c r="G1755" s="16"/>
      <c r="H1755" s="16"/>
      <c r="I1755" s="16"/>
      <c r="J1755" s="48"/>
    </row>
    <row r="1756" s="1" customFormat="1" ht="18" customHeight="1" spans="1:10">
      <c r="A1756" s="49" t="s">
        <v>5102</v>
      </c>
      <c r="B1756" s="49"/>
      <c r="C1756" s="49"/>
      <c r="D1756" s="49"/>
      <c r="E1756" s="49"/>
      <c r="F1756" s="49"/>
      <c r="G1756" s="49"/>
      <c r="H1756" s="49"/>
      <c r="I1756" s="49"/>
      <c r="J1756" s="49"/>
    </row>
    <row r="1757" s="1" customFormat="1" ht="39.75" customHeight="1" spans="1:10">
      <c r="A1757" s="2" t="s">
        <v>5085</v>
      </c>
      <c r="B1757" s="2"/>
      <c r="C1757" s="2"/>
      <c r="D1757" s="2"/>
      <c r="E1757" s="2"/>
      <c r="F1757" s="2"/>
      <c r="G1757" s="2"/>
      <c r="H1757" s="19"/>
      <c r="I1757" s="19"/>
      <c r="J1757" s="19"/>
    </row>
    <row r="1758" s="1" customFormat="1" ht="28.5" customHeight="1" spans="1:10">
      <c r="A1758" s="20" t="s">
        <v>5042</v>
      </c>
      <c r="B1758" s="20"/>
      <c r="C1758" s="20"/>
      <c r="D1758" s="20"/>
      <c r="E1758" s="20" t="s">
        <v>5043</v>
      </c>
      <c r="F1758" s="20"/>
      <c r="G1758" s="20"/>
      <c r="H1758" s="21" t="s">
        <v>6173</v>
      </c>
      <c r="I1758" s="21"/>
      <c r="J1758" s="21"/>
    </row>
    <row r="1759" s="1" customFormat="1" ht="17.25" customHeight="1" spans="1:10">
      <c r="A1759" s="22" t="s">
        <v>2</v>
      </c>
      <c r="B1759" s="23" t="s">
        <v>5087</v>
      </c>
      <c r="C1759" s="23" t="s">
        <v>5088</v>
      </c>
      <c r="D1759" s="23" t="s">
        <v>5089</v>
      </c>
      <c r="E1759" s="23"/>
      <c r="F1759" s="23" t="s">
        <v>5090</v>
      </c>
      <c r="G1759" s="23" t="s">
        <v>5091</v>
      </c>
      <c r="H1759" s="23"/>
      <c r="I1759" s="23" t="s">
        <v>4985</v>
      </c>
      <c r="J1759" s="24"/>
    </row>
    <row r="1760" s="1" customFormat="1" ht="28.5" customHeight="1" spans="1:10">
      <c r="A1760" s="25"/>
      <c r="B1760" s="39"/>
      <c r="C1760" s="39"/>
      <c r="D1760" s="39"/>
      <c r="E1760" s="39"/>
      <c r="F1760" s="39"/>
      <c r="G1760" s="39"/>
      <c r="H1760" s="39"/>
      <c r="I1760" s="39" t="s">
        <v>5092</v>
      </c>
      <c r="J1760" s="40" t="s">
        <v>5093</v>
      </c>
    </row>
    <row r="1761" s="1" customFormat="1" ht="143.25" customHeight="1" spans="1:10">
      <c r="A1761" s="25">
        <v>326</v>
      </c>
      <c r="B1761" s="26" t="s">
        <v>6174</v>
      </c>
      <c r="C1761" s="26" t="s">
        <v>6175</v>
      </c>
      <c r="D1761" s="26" t="s">
        <v>6176</v>
      </c>
      <c r="E1761" s="26"/>
      <c r="F1761" s="39" t="s">
        <v>81</v>
      </c>
      <c r="G1761" s="27">
        <v>4</v>
      </c>
      <c r="H1761" s="27"/>
      <c r="I1761" s="13"/>
      <c r="J1761" s="47"/>
    </row>
    <row r="1762" s="1" customFormat="1" ht="18" customHeight="1" spans="1:10">
      <c r="A1762" s="15" t="s">
        <v>5101</v>
      </c>
      <c r="B1762" s="16"/>
      <c r="C1762" s="16"/>
      <c r="D1762" s="16"/>
      <c r="E1762" s="16"/>
      <c r="F1762" s="16"/>
      <c r="G1762" s="16"/>
      <c r="H1762" s="16"/>
      <c r="I1762" s="16"/>
      <c r="J1762" s="48"/>
    </row>
    <row r="1763" s="1" customFormat="1" ht="18" customHeight="1" spans="1:10">
      <c r="A1763" s="49" t="s">
        <v>5102</v>
      </c>
      <c r="B1763" s="49"/>
      <c r="C1763" s="49"/>
      <c r="D1763" s="49"/>
      <c r="E1763" s="49"/>
      <c r="F1763" s="49"/>
      <c r="G1763" s="49"/>
      <c r="H1763" s="49"/>
      <c r="I1763" s="49"/>
      <c r="J1763" s="49"/>
    </row>
    <row r="1764" s="1" customFormat="1" ht="39.75" customHeight="1" spans="1:10">
      <c r="A1764" s="2" t="s">
        <v>5085</v>
      </c>
      <c r="B1764" s="2"/>
      <c r="C1764" s="2"/>
      <c r="D1764" s="2"/>
      <c r="E1764" s="2"/>
      <c r="F1764" s="2"/>
      <c r="G1764" s="2"/>
      <c r="H1764" s="19"/>
      <c r="I1764" s="19"/>
      <c r="J1764" s="19"/>
    </row>
    <row r="1765" s="1" customFormat="1" ht="28.5" customHeight="1" spans="1:10">
      <c r="A1765" s="20" t="s">
        <v>5042</v>
      </c>
      <c r="B1765" s="20"/>
      <c r="C1765" s="20"/>
      <c r="D1765" s="20"/>
      <c r="E1765" s="20" t="s">
        <v>5043</v>
      </c>
      <c r="F1765" s="20"/>
      <c r="G1765" s="20"/>
      <c r="H1765" s="21" t="s">
        <v>6177</v>
      </c>
      <c r="I1765" s="21"/>
      <c r="J1765" s="21"/>
    </row>
    <row r="1766" s="1" customFormat="1" ht="17.25" customHeight="1" spans="1:10">
      <c r="A1766" s="22" t="s">
        <v>2</v>
      </c>
      <c r="B1766" s="23" t="s">
        <v>5087</v>
      </c>
      <c r="C1766" s="23" t="s">
        <v>5088</v>
      </c>
      <c r="D1766" s="23" t="s">
        <v>5089</v>
      </c>
      <c r="E1766" s="23"/>
      <c r="F1766" s="23" t="s">
        <v>5090</v>
      </c>
      <c r="G1766" s="23" t="s">
        <v>5091</v>
      </c>
      <c r="H1766" s="23"/>
      <c r="I1766" s="23" t="s">
        <v>4985</v>
      </c>
      <c r="J1766" s="24"/>
    </row>
    <row r="1767" s="1" customFormat="1" ht="28.5" customHeight="1" spans="1:10">
      <c r="A1767" s="25"/>
      <c r="B1767" s="39"/>
      <c r="C1767" s="39"/>
      <c r="D1767" s="39"/>
      <c r="E1767" s="39"/>
      <c r="F1767" s="39"/>
      <c r="G1767" s="39"/>
      <c r="H1767" s="39"/>
      <c r="I1767" s="39" t="s">
        <v>5092</v>
      </c>
      <c r="J1767" s="40" t="s">
        <v>5093</v>
      </c>
    </row>
    <row r="1768" s="1" customFormat="1" ht="409.5" customHeight="1" spans="1:10">
      <c r="A1768" s="25">
        <v>327</v>
      </c>
      <c r="B1768" s="26" t="s">
        <v>6178</v>
      </c>
      <c r="C1768" s="26" t="s">
        <v>5315</v>
      </c>
      <c r="D1768" s="26" t="s">
        <v>6179</v>
      </c>
      <c r="E1768" s="26"/>
      <c r="F1768" s="39" t="s">
        <v>81</v>
      </c>
      <c r="G1768" s="27">
        <v>2</v>
      </c>
      <c r="H1768" s="27"/>
      <c r="I1768" s="13"/>
      <c r="J1768" s="47"/>
    </row>
    <row r="1769" s="1" customFormat="1" ht="18" customHeight="1" spans="1:10">
      <c r="A1769" s="15" t="s">
        <v>5101</v>
      </c>
      <c r="B1769" s="16"/>
      <c r="C1769" s="16"/>
      <c r="D1769" s="16"/>
      <c r="E1769" s="16"/>
      <c r="F1769" s="16"/>
      <c r="G1769" s="16"/>
      <c r="H1769" s="16"/>
      <c r="I1769" s="16"/>
      <c r="J1769" s="48"/>
    </row>
    <row r="1770" s="1" customFormat="1" ht="18" customHeight="1" spans="1:10">
      <c r="A1770" s="49" t="s">
        <v>5102</v>
      </c>
      <c r="B1770" s="49"/>
      <c r="C1770" s="49"/>
      <c r="D1770" s="49"/>
      <c r="E1770" s="49"/>
      <c r="F1770" s="49"/>
      <c r="G1770" s="49"/>
      <c r="H1770" s="49"/>
      <c r="I1770" s="49"/>
      <c r="J1770" s="49"/>
    </row>
    <row r="1771" s="1" customFormat="1" ht="39.75" customHeight="1" spans="1:10">
      <c r="A1771" s="2" t="s">
        <v>5085</v>
      </c>
      <c r="B1771" s="2"/>
      <c r="C1771" s="2"/>
      <c r="D1771" s="2"/>
      <c r="E1771" s="2"/>
      <c r="F1771" s="2"/>
      <c r="G1771" s="2"/>
      <c r="H1771" s="19"/>
      <c r="I1771" s="19"/>
      <c r="J1771" s="19"/>
    </row>
    <row r="1772" s="1" customFormat="1" ht="28.5" customHeight="1" spans="1:10">
      <c r="A1772" s="20" t="s">
        <v>5042</v>
      </c>
      <c r="B1772" s="20"/>
      <c r="C1772" s="20"/>
      <c r="D1772" s="20"/>
      <c r="E1772" s="20" t="s">
        <v>5043</v>
      </c>
      <c r="F1772" s="20"/>
      <c r="G1772" s="20"/>
      <c r="H1772" s="21" t="s">
        <v>6180</v>
      </c>
      <c r="I1772" s="21"/>
      <c r="J1772" s="21"/>
    </row>
    <row r="1773" s="1" customFormat="1" ht="17.25" customHeight="1" spans="1:10">
      <c r="A1773" s="22" t="s">
        <v>2</v>
      </c>
      <c r="B1773" s="23" t="s">
        <v>5087</v>
      </c>
      <c r="C1773" s="23" t="s">
        <v>5088</v>
      </c>
      <c r="D1773" s="23" t="s">
        <v>5089</v>
      </c>
      <c r="E1773" s="23"/>
      <c r="F1773" s="23" t="s">
        <v>5090</v>
      </c>
      <c r="G1773" s="23" t="s">
        <v>5091</v>
      </c>
      <c r="H1773" s="23"/>
      <c r="I1773" s="23" t="s">
        <v>4985</v>
      </c>
      <c r="J1773" s="24"/>
    </row>
    <row r="1774" s="1" customFormat="1" ht="28.5" customHeight="1" spans="1:10">
      <c r="A1774" s="25"/>
      <c r="B1774" s="39"/>
      <c r="C1774" s="39"/>
      <c r="D1774" s="39"/>
      <c r="E1774" s="39"/>
      <c r="F1774" s="39"/>
      <c r="G1774" s="39"/>
      <c r="H1774" s="39"/>
      <c r="I1774" s="39" t="s">
        <v>5092</v>
      </c>
      <c r="J1774" s="40" t="s">
        <v>5093</v>
      </c>
    </row>
    <row r="1775" s="1" customFormat="1" ht="207" customHeight="1" spans="1:10">
      <c r="A1775" s="25">
        <v>328</v>
      </c>
      <c r="B1775" s="26" t="s">
        <v>6181</v>
      </c>
      <c r="C1775" s="26" t="s">
        <v>6182</v>
      </c>
      <c r="D1775" s="26" t="s">
        <v>6183</v>
      </c>
      <c r="E1775" s="26"/>
      <c r="F1775" s="39" t="s">
        <v>138</v>
      </c>
      <c r="G1775" s="27">
        <v>1</v>
      </c>
      <c r="H1775" s="27"/>
      <c r="I1775" s="13"/>
      <c r="J1775" s="47"/>
    </row>
    <row r="1776" s="1" customFormat="1" ht="258" customHeight="1" spans="1:10">
      <c r="A1776" s="25">
        <v>329</v>
      </c>
      <c r="B1776" s="26" t="s">
        <v>6184</v>
      </c>
      <c r="C1776" s="26" t="s">
        <v>6185</v>
      </c>
      <c r="D1776" s="26" t="s">
        <v>6186</v>
      </c>
      <c r="E1776" s="26"/>
      <c r="F1776" s="39" t="s">
        <v>138</v>
      </c>
      <c r="G1776" s="27">
        <v>1</v>
      </c>
      <c r="H1776" s="27"/>
      <c r="I1776" s="13"/>
      <c r="J1776" s="47"/>
    </row>
    <row r="1777" s="1" customFormat="1" ht="18" customHeight="1" spans="1:10">
      <c r="A1777" s="15" t="s">
        <v>5101</v>
      </c>
      <c r="B1777" s="16"/>
      <c r="C1777" s="16"/>
      <c r="D1777" s="16"/>
      <c r="E1777" s="16"/>
      <c r="F1777" s="16"/>
      <c r="G1777" s="16"/>
      <c r="H1777" s="16"/>
      <c r="I1777" s="16"/>
      <c r="J1777" s="48"/>
    </row>
    <row r="1778" s="1" customFormat="1" ht="18" customHeight="1" spans="1:10">
      <c r="A1778" s="49" t="s">
        <v>5102</v>
      </c>
      <c r="B1778" s="49"/>
      <c r="C1778" s="49"/>
      <c r="D1778" s="49"/>
      <c r="E1778" s="49"/>
      <c r="F1778" s="49"/>
      <c r="G1778" s="49"/>
      <c r="H1778" s="49"/>
      <c r="I1778" s="49"/>
      <c r="J1778" s="49"/>
    </row>
    <row r="1779" s="1" customFormat="1" ht="39.75" customHeight="1" spans="1:10">
      <c r="A1779" s="2" t="s">
        <v>5085</v>
      </c>
      <c r="B1779" s="2"/>
      <c r="C1779" s="2"/>
      <c r="D1779" s="2"/>
      <c r="E1779" s="2"/>
      <c r="F1779" s="2"/>
      <c r="G1779" s="2"/>
      <c r="H1779" s="19"/>
      <c r="I1779" s="19"/>
      <c r="J1779" s="19"/>
    </row>
    <row r="1780" s="1" customFormat="1" ht="28.5" customHeight="1" spans="1:10">
      <c r="A1780" s="20" t="s">
        <v>5042</v>
      </c>
      <c r="B1780" s="20"/>
      <c r="C1780" s="20"/>
      <c r="D1780" s="20"/>
      <c r="E1780" s="20" t="s">
        <v>5043</v>
      </c>
      <c r="F1780" s="20"/>
      <c r="G1780" s="20"/>
      <c r="H1780" s="21" t="s">
        <v>6187</v>
      </c>
      <c r="I1780" s="21"/>
      <c r="J1780" s="21"/>
    </row>
    <row r="1781" s="1" customFormat="1" ht="17.25" customHeight="1" spans="1:10">
      <c r="A1781" s="22" t="s">
        <v>2</v>
      </c>
      <c r="B1781" s="23" t="s">
        <v>5087</v>
      </c>
      <c r="C1781" s="23" t="s">
        <v>5088</v>
      </c>
      <c r="D1781" s="23" t="s">
        <v>5089</v>
      </c>
      <c r="E1781" s="23"/>
      <c r="F1781" s="23" t="s">
        <v>5090</v>
      </c>
      <c r="G1781" s="23" t="s">
        <v>5091</v>
      </c>
      <c r="H1781" s="23"/>
      <c r="I1781" s="23" t="s">
        <v>4985</v>
      </c>
      <c r="J1781" s="24"/>
    </row>
    <row r="1782" s="1" customFormat="1" ht="28.5" customHeight="1" spans="1:10">
      <c r="A1782" s="25"/>
      <c r="B1782" s="39"/>
      <c r="C1782" s="39"/>
      <c r="D1782" s="39"/>
      <c r="E1782" s="39"/>
      <c r="F1782" s="39"/>
      <c r="G1782" s="39"/>
      <c r="H1782" s="39"/>
      <c r="I1782" s="39" t="s">
        <v>5092</v>
      </c>
      <c r="J1782" s="40" t="s">
        <v>5093</v>
      </c>
    </row>
    <row r="1783" s="1" customFormat="1" ht="409.5" customHeight="1" spans="1:10">
      <c r="A1783" s="25">
        <v>330</v>
      </c>
      <c r="B1783" s="26" t="s">
        <v>6188</v>
      </c>
      <c r="C1783" s="26" t="s">
        <v>6109</v>
      </c>
      <c r="D1783" s="26" t="s">
        <v>6110</v>
      </c>
      <c r="E1783" s="26"/>
      <c r="F1783" s="39" t="s">
        <v>138</v>
      </c>
      <c r="G1783" s="27">
        <v>1</v>
      </c>
      <c r="H1783" s="27"/>
      <c r="I1783" s="13"/>
      <c r="J1783" s="47"/>
    </row>
    <row r="1784" s="1" customFormat="1" ht="18" customHeight="1" spans="1:10">
      <c r="A1784" s="15" t="s">
        <v>5101</v>
      </c>
      <c r="B1784" s="16"/>
      <c r="C1784" s="16"/>
      <c r="D1784" s="16"/>
      <c r="E1784" s="16"/>
      <c r="F1784" s="16"/>
      <c r="G1784" s="16"/>
      <c r="H1784" s="16"/>
      <c r="I1784" s="16"/>
      <c r="J1784" s="48"/>
    </row>
    <row r="1785" s="1" customFormat="1" ht="18" customHeight="1" spans="1:10">
      <c r="A1785" s="49" t="s">
        <v>5102</v>
      </c>
      <c r="B1785" s="49"/>
      <c r="C1785" s="49"/>
      <c r="D1785" s="49"/>
      <c r="E1785" s="49"/>
      <c r="F1785" s="49"/>
      <c r="G1785" s="49"/>
      <c r="H1785" s="49"/>
      <c r="I1785" s="49"/>
      <c r="J1785" s="49"/>
    </row>
    <row r="1786" s="1" customFormat="1" ht="39.75" customHeight="1" spans="1:10">
      <c r="A1786" s="2" t="s">
        <v>5085</v>
      </c>
      <c r="B1786" s="2"/>
      <c r="C1786" s="2"/>
      <c r="D1786" s="2"/>
      <c r="E1786" s="2"/>
      <c r="F1786" s="2"/>
      <c r="G1786" s="2"/>
      <c r="H1786" s="19"/>
      <c r="I1786" s="19"/>
      <c r="J1786" s="19"/>
    </row>
    <row r="1787" s="1" customFormat="1" ht="28.5" customHeight="1" spans="1:10">
      <c r="A1787" s="20" t="s">
        <v>5042</v>
      </c>
      <c r="B1787" s="20"/>
      <c r="C1787" s="20"/>
      <c r="D1787" s="20"/>
      <c r="E1787" s="20" t="s">
        <v>5043</v>
      </c>
      <c r="F1787" s="20"/>
      <c r="G1787" s="20"/>
      <c r="H1787" s="21" t="s">
        <v>6189</v>
      </c>
      <c r="I1787" s="21"/>
      <c r="J1787" s="21"/>
    </row>
    <row r="1788" s="1" customFormat="1" ht="17.25" customHeight="1" spans="1:10">
      <c r="A1788" s="22" t="s">
        <v>2</v>
      </c>
      <c r="B1788" s="23" t="s">
        <v>5087</v>
      </c>
      <c r="C1788" s="23" t="s">
        <v>5088</v>
      </c>
      <c r="D1788" s="23" t="s">
        <v>5089</v>
      </c>
      <c r="E1788" s="23"/>
      <c r="F1788" s="23" t="s">
        <v>5090</v>
      </c>
      <c r="G1788" s="23" t="s">
        <v>5091</v>
      </c>
      <c r="H1788" s="23"/>
      <c r="I1788" s="23" t="s">
        <v>4985</v>
      </c>
      <c r="J1788" s="24"/>
    </row>
    <row r="1789" s="1" customFormat="1" ht="28.5" customHeight="1" spans="1:10">
      <c r="A1789" s="25"/>
      <c r="B1789" s="39"/>
      <c r="C1789" s="39"/>
      <c r="D1789" s="39"/>
      <c r="E1789" s="39"/>
      <c r="F1789" s="39"/>
      <c r="G1789" s="39"/>
      <c r="H1789" s="39"/>
      <c r="I1789" s="39" t="s">
        <v>5092</v>
      </c>
      <c r="J1789" s="40" t="s">
        <v>5093</v>
      </c>
    </row>
    <row r="1790" s="1" customFormat="1" ht="409.5" customHeight="1" spans="1:10">
      <c r="A1790" s="25">
        <v>331</v>
      </c>
      <c r="B1790" s="26" t="s">
        <v>6190</v>
      </c>
      <c r="C1790" s="26" t="s">
        <v>6191</v>
      </c>
      <c r="D1790" s="26" t="s">
        <v>6192</v>
      </c>
      <c r="E1790" s="26"/>
      <c r="F1790" s="39" t="s">
        <v>138</v>
      </c>
      <c r="G1790" s="27">
        <v>1</v>
      </c>
      <c r="H1790" s="27"/>
      <c r="I1790" s="13"/>
      <c r="J1790" s="47"/>
    </row>
    <row r="1791" s="1" customFormat="1" ht="18" customHeight="1" spans="1:10">
      <c r="A1791" s="15" t="s">
        <v>5101</v>
      </c>
      <c r="B1791" s="16"/>
      <c r="C1791" s="16"/>
      <c r="D1791" s="16"/>
      <c r="E1791" s="16"/>
      <c r="F1791" s="16"/>
      <c r="G1791" s="16"/>
      <c r="H1791" s="16"/>
      <c r="I1791" s="16"/>
      <c r="J1791" s="48"/>
    </row>
    <row r="1792" s="1" customFormat="1" ht="18" customHeight="1" spans="1:10">
      <c r="A1792" s="49" t="s">
        <v>5102</v>
      </c>
      <c r="B1792" s="49"/>
      <c r="C1792" s="49"/>
      <c r="D1792" s="49"/>
      <c r="E1792" s="49"/>
      <c r="F1792" s="49"/>
      <c r="G1792" s="49"/>
      <c r="H1792" s="49"/>
      <c r="I1792" s="49"/>
      <c r="J1792" s="49"/>
    </row>
    <row r="1793" s="1" customFormat="1" ht="39.75" customHeight="1" spans="1:10">
      <c r="A1793" s="2" t="s">
        <v>5085</v>
      </c>
      <c r="B1793" s="2"/>
      <c r="C1793" s="2"/>
      <c r="D1793" s="2"/>
      <c r="E1793" s="2"/>
      <c r="F1793" s="2"/>
      <c r="G1793" s="2"/>
      <c r="H1793" s="19"/>
      <c r="I1793" s="19"/>
      <c r="J1793" s="19"/>
    </row>
    <row r="1794" s="1" customFormat="1" ht="28.5" customHeight="1" spans="1:10">
      <c r="A1794" s="20" t="s">
        <v>5042</v>
      </c>
      <c r="B1794" s="20"/>
      <c r="C1794" s="20"/>
      <c r="D1794" s="20"/>
      <c r="E1794" s="20" t="s">
        <v>5043</v>
      </c>
      <c r="F1794" s="20"/>
      <c r="G1794" s="20"/>
      <c r="H1794" s="21" t="s">
        <v>6193</v>
      </c>
      <c r="I1794" s="21"/>
      <c r="J1794" s="21"/>
    </row>
    <row r="1795" s="1" customFormat="1" ht="17.25" customHeight="1" spans="1:10">
      <c r="A1795" s="22" t="s">
        <v>2</v>
      </c>
      <c r="B1795" s="23" t="s">
        <v>5087</v>
      </c>
      <c r="C1795" s="23" t="s">
        <v>5088</v>
      </c>
      <c r="D1795" s="23" t="s">
        <v>5089</v>
      </c>
      <c r="E1795" s="23"/>
      <c r="F1795" s="23" t="s">
        <v>5090</v>
      </c>
      <c r="G1795" s="23" t="s">
        <v>5091</v>
      </c>
      <c r="H1795" s="23"/>
      <c r="I1795" s="23" t="s">
        <v>4985</v>
      </c>
      <c r="J1795" s="24"/>
    </row>
    <row r="1796" s="1" customFormat="1" ht="28.5" customHeight="1" spans="1:10">
      <c r="A1796" s="25"/>
      <c r="B1796" s="39"/>
      <c r="C1796" s="39"/>
      <c r="D1796" s="39"/>
      <c r="E1796" s="39"/>
      <c r="F1796" s="39"/>
      <c r="G1796" s="39"/>
      <c r="H1796" s="39"/>
      <c r="I1796" s="39" t="s">
        <v>5092</v>
      </c>
      <c r="J1796" s="40" t="s">
        <v>5093</v>
      </c>
    </row>
    <row r="1797" s="1" customFormat="1" ht="194.25" customHeight="1" spans="1:10">
      <c r="A1797" s="25">
        <v>332</v>
      </c>
      <c r="B1797" s="26" t="s">
        <v>6194</v>
      </c>
      <c r="C1797" s="26" t="s">
        <v>6103</v>
      </c>
      <c r="D1797" s="26" t="s">
        <v>6001</v>
      </c>
      <c r="E1797" s="26"/>
      <c r="F1797" s="39" t="s">
        <v>138</v>
      </c>
      <c r="G1797" s="27">
        <v>1</v>
      </c>
      <c r="H1797" s="27"/>
      <c r="I1797" s="13"/>
      <c r="J1797" s="47"/>
    </row>
    <row r="1798" s="1" customFormat="1" ht="18" customHeight="1" spans="1:10">
      <c r="A1798" s="15" t="s">
        <v>5101</v>
      </c>
      <c r="B1798" s="16"/>
      <c r="C1798" s="16"/>
      <c r="D1798" s="16"/>
      <c r="E1798" s="16"/>
      <c r="F1798" s="16"/>
      <c r="G1798" s="16"/>
      <c r="H1798" s="16"/>
      <c r="I1798" s="16"/>
      <c r="J1798" s="48"/>
    </row>
    <row r="1799" s="1" customFormat="1" ht="18" customHeight="1" spans="1:10">
      <c r="A1799" s="49" t="s">
        <v>5102</v>
      </c>
      <c r="B1799" s="49"/>
      <c r="C1799" s="49"/>
      <c r="D1799" s="49"/>
      <c r="E1799" s="49"/>
      <c r="F1799" s="49"/>
      <c r="G1799" s="49"/>
      <c r="H1799" s="49"/>
      <c r="I1799" s="49"/>
      <c r="J1799" s="49"/>
    </row>
    <row r="1800" s="1" customFormat="1" ht="39.75" customHeight="1" spans="1:10">
      <c r="A1800" s="2" t="s">
        <v>5085</v>
      </c>
      <c r="B1800" s="2"/>
      <c r="C1800" s="2"/>
      <c r="D1800" s="2"/>
      <c r="E1800" s="2"/>
      <c r="F1800" s="2"/>
      <c r="G1800" s="2"/>
      <c r="H1800" s="19"/>
      <c r="I1800" s="19"/>
      <c r="J1800" s="19"/>
    </row>
    <row r="1801" s="1" customFormat="1" ht="28.5" customHeight="1" spans="1:10">
      <c r="A1801" s="20" t="s">
        <v>5042</v>
      </c>
      <c r="B1801" s="20"/>
      <c r="C1801" s="20"/>
      <c r="D1801" s="20"/>
      <c r="E1801" s="20" t="s">
        <v>5043</v>
      </c>
      <c r="F1801" s="20"/>
      <c r="G1801" s="20"/>
      <c r="H1801" s="21" t="s">
        <v>6195</v>
      </c>
      <c r="I1801" s="21"/>
      <c r="J1801" s="21"/>
    </row>
    <row r="1802" s="1" customFormat="1" ht="17.25" customHeight="1" spans="1:10">
      <c r="A1802" s="22" t="s">
        <v>2</v>
      </c>
      <c r="B1802" s="23" t="s">
        <v>5087</v>
      </c>
      <c r="C1802" s="23" t="s">
        <v>5088</v>
      </c>
      <c r="D1802" s="23" t="s">
        <v>5089</v>
      </c>
      <c r="E1802" s="23"/>
      <c r="F1802" s="23" t="s">
        <v>5090</v>
      </c>
      <c r="G1802" s="23" t="s">
        <v>5091</v>
      </c>
      <c r="H1802" s="23"/>
      <c r="I1802" s="23" t="s">
        <v>4985</v>
      </c>
      <c r="J1802" s="24"/>
    </row>
    <row r="1803" s="1" customFormat="1" ht="28.5" customHeight="1" spans="1:10">
      <c r="A1803" s="25"/>
      <c r="B1803" s="39"/>
      <c r="C1803" s="39"/>
      <c r="D1803" s="39"/>
      <c r="E1803" s="39"/>
      <c r="F1803" s="39"/>
      <c r="G1803" s="39"/>
      <c r="H1803" s="39"/>
      <c r="I1803" s="39" t="s">
        <v>5092</v>
      </c>
      <c r="J1803" s="40" t="s">
        <v>5093</v>
      </c>
    </row>
    <row r="1804" s="1" customFormat="1" ht="409.5" customHeight="1" spans="1:10">
      <c r="A1804" s="25">
        <v>333</v>
      </c>
      <c r="B1804" s="26" t="s">
        <v>6196</v>
      </c>
      <c r="C1804" s="26" t="s">
        <v>6197</v>
      </c>
      <c r="D1804" s="26" t="s">
        <v>6198</v>
      </c>
      <c r="E1804" s="26"/>
      <c r="F1804" s="39" t="s">
        <v>138</v>
      </c>
      <c r="G1804" s="27">
        <v>1</v>
      </c>
      <c r="H1804" s="27"/>
      <c r="I1804" s="13"/>
      <c r="J1804" s="47"/>
    </row>
    <row r="1805" s="1" customFormat="1" ht="18" customHeight="1" spans="1:10">
      <c r="A1805" s="15" t="s">
        <v>5101</v>
      </c>
      <c r="B1805" s="16"/>
      <c r="C1805" s="16"/>
      <c r="D1805" s="16"/>
      <c r="E1805" s="16"/>
      <c r="F1805" s="16"/>
      <c r="G1805" s="16"/>
      <c r="H1805" s="16"/>
      <c r="I1805" s="16"/>
      <c r="J1805" s="48"/>
    </row>
    <row r="1806" s="1" customFormat="1" ht="18" customHeight="1" spans="1:10">
      <c r="A1806" s="49" t="s">
        <v>5102</v>
      </c>
      <c r="B1806" s="49"/>
      <c r="C1806" s="49"/>
      <c r="D1806" s="49"/>
      <c r="E1806" s="49"/>
      <c r="F1806" s="49"/>
      <c r="G1806" s="49"/>
      <c r="H1806" s="49"/>
      <c r="I1806" s="49"/>
      <c r="J1806" s="49"/>
    </row>
    <row r="1807" s="1" customFormat="1" ht="39.75" customHeight="1" spans="1:10">
      <c r="A1807" s="2" t="s">
        <v>5085</v>
      </c>
      <c r="B1807" s="2"/>
      <c r="C1807" s="2"/>
      <c r="D1807" s="2"/>
      <c r="E1807" s="2"/>
      <c r="F1807" s="2"/>
      <c r="G1807" s="2"/>
      <c r="H1807" s="19"/>
      <c r="I1807" s="19"/>
      <c r="J1807" s="19"/>
    </row>
    <row r="1808" s="1" customFormat="1" ht="28.5" customHeight="1" spans="1:10">
      <c r="A1808" s="20" t="s">
        <v>5042</v>
      </c>
      <c r="B1808" s="20"/>
      <c r="C1808" s="20"/>
      <c r="D1808" s="20"/>
      <c r="E1808" s="20" t="s">
        <v>5043</v>
      </c>
      <c r="F1808" s="20"/>
      <c r="G1808" s="20"/>
      <c r="H1808" s="21" t="s">
        <v>6199</v>
      </c>
      <c r="I1808" s="21"/>
      <c r="J1808" s="21"/>
    </row>
    <row r="1809" s="1" customFormat="1" ht="17.25" customHeight="1" spans="1:10">
      <c r="A1809" s="22" t="s">
        <v>2</v>
      </c>
      <c r="B1809" s="23" t="s">
        <v>5087</v>
      </c>
      <c r="C1809" s="23" t="s">
        <v>5088</v>
      </c>
      <c r="D1809" s="23" t="s">
        <v>5089</v>
      </c>
      <c r="E1809" s="23"/>
      <c r="F1809" s="23" t="s">
        <v>5090</v>
      </c>
      <c r="G1809" s="23" t="s">
        <v>5091</v>
      </c>
      <c r="H1809" s="23"/>
      <c r="I1809" s="23" t="s">
        <v>4985</v>
      </c>
      <c r="J1809" s="24"/>
    </row>
    <row r="1810" s="1" customFormat="1" ht="28.5" customHeight="1" spans="1:10">
      <c r="A1810" s="25"/>
      <c r="B1810" s="39"/>
      <c r="C1810" s="39"/>
      <c r="D1810" s="39"/>
      <c r="E1810" s="39"/>
      <c r="F1810" s="39"/>
      <c r="G1810" s="39"/>
      <c r="H1810" s="39"/>
      <c r="I1810" s="39" t="s">
        <v>5092</v>
      </c>
      <c r="J1810" s="40" t="s">
        <v>5093</v>
      </c>
    </row>
    <row r="1811" s="1" customFormat="1" ht="261" customHeight="1" spans="1:10">
      <c r="A1811" s="25"/>
      <c r="B1811" s="26"/>
      <c r="C1811" s="26"/>
      <c r="D1811" s="26" t="s">
        <v>6200</v>
      </c>
      <c r="E1811" s="26"/>
      <c r="F1811" s="39"/>
      <c r="G1811" s="27"/>
      <c r="H1811" s="27"/>
      <c r="I1811" s="13"/>
      <c r="J1811" s="47"/>
    </row>
    <row r="1812" s="1" customFormat="1" ht="54" customHeight="1" spans="1:10">
      <c r="A1812" s="25">
        <v>334</v>
      </c>
      <c r="B1812" s="26" t="s">
        <v>6201</v>
      </c>
      <c r="C1812" s="26" t="s">
        <v>5430</v>
      </c>
      <c r="D1812" s="26" t="s">
        <v>6202</v>
      </c>
      <c r="E1812" s="26"/>
      <c r="F1812" s="39" t="s">
        <v>92</v>
      </c>
      <c r="G1812" s="27">
        <v>9</v>
      </c>
      <c r="H1812" s="27"/>
      <c r="I1812" s="13"/>
      <c r="J1812" s="47"/>
    </row>
    <row r="1813" s="1" customFormat="1" ht="219.75" customHeight="1" spans="1:10">
      <c r="A1813" s="25">
        <v>335</v>
      </c>
      <c r="B1813" s="26" t="s">
        <v>6203</v>
      </c>
      <c r="C1813" s="26" t="s">
        <v>6031</v>
      </c>
      <c r="D1813" s="26" t="s">
        <v>6032</v>
      </c>
      <c r="E1813" s="26"/>
      <c r="F1813" s="39" t="s">
        <v>138</v>
      </c>
      <c r="G1813" s="27">
        <v>1</v>
      </c>
      <c r="H1813" s="27"/>
      <c r="I1813" s="13"/>
      <c r="J1813" s="47"/>
    </row>
    <row r="1814" s="1" customFormat="1" ht="28.5" customHeight="1" spans="1:10">
      <c r="A1814" s="25">
        <v>336</v>
      </c>
      <c r="B1814" s="26" t="s">
        <v>6204</v>
      </c>
      <c r="C1814" s="26" t="s">
        <v>6205</v>
      </c>
      <c r="D1814" s="26" t="s">
        <v>6206</v>
      </c>
      <c r="E1814" s="26"/>
      <c r="F1814" s="39" t="s">
        <v>186</v>
      </c>
      <c r="G1814" s="27">
        <v>1</v>
      </c>
      <c r="H1814" s="27"/>
      <c r="I1814" s="13"/>
      <c r="J1814" s="47"/>
    </row>
    <row r="1815" s="1" customFormat="1" ht="18" customHeight="1" spans="1:10">
      <c r="A1815" s="15" t="s">
        <v>5101</v>
      </c>
      <c r="B1815" s="16"/>
      <c r="C1815" s="16"/>
      <c r="D1815" s="16"/>
      <c r="E1815" s="16"/>
      <c r="F1815" s="16"/>
      <c r="G1815" s="16"/>
      <c r="H1815" s="16"/>
      <c r="I1815" s="16"/>
      <c r="J1815" s="48"/>
    </row>
    <row r="1816" s="1" customFormat="1" ht="18" customHeight="1" spans="1:10">
      <c r="A1816" s="49" t="s">
        <v>5102</v>
      </c>
      <c r="B1816" s="49"/>
      <c r="C1816" s="49"/>
      <c r="D1816" s="49"/>
      <c r="E1816" s="49"/>
      <c r="F1816" s="49"/>
      <c r="G1816" s="49"/>
      <c r="H1816" s="49"/>
      <c r="I1816" s="49"/>
      <c r="J1816" s="49"/>
    </row>
    <row r="1817" s="1" customFormat="1" ht="39.75" customHeight="1" spans="1:10">
      <c r="A1817" s="2" t="s">
        <v>5085</v>
      </c>
      <c r="B1817" s="2"/>
      <c r="C1817" s="2"/>
      <c r="D1817" s="2"/>
      <c r="E1817" s="2"/>
      <c r="F1817" s="2"/>
      <c r="G1817" s="2"/>
      <c r="H1817" s="19"/>
      <c r="I1817" s="19"/>
      <c r="J1817" s="19"/>
    </row>
    <row r="1818" s="1" customFormat="1" ht="28.5" customHeight="1" spans="1:10">
      <c r="A1818" s="20" t="s">
        <v>5042</v>
      </c>
      <c r="B1818" s="20"/>
      <c r="C1818" s="20"/>
      <c r="D1818" s="20"/>
      <c r="E1818" s="20" t="s">
        <v>5043</v>
      </c>
      <c r="F1818" s="20"/>
      <c r="G1818" s="20"/>
      <c r="H1818" s="21" t="s">
        <v>6207</v>
      </c>
      <c r="I1818" s="21"/>
      <c r="J1818" s="21"/>
    </row>
    <row r="1819" s="1" customFormat="1" ht="17.25" customHeight="1" spans="1:10">
      <c r="A1819" s="22" t="s">
        <v>2</v>
      </c>
      <c r="B1819" s="23" t="s">
        <v>5087</v>
      </c>
      <c r="C1819" s="23" t="s">
        <v>5088</v>
      </c>
      <c r="D1819" s="23" t="s">
        <v>5089</v>
      </c>
      <c r="E1819" s="23"/>
      <c r="F1819" s="23" t="s">
        <v>5090</v>
      </c>
      <c r="G1819" s="23" t="s">
        <v>5091</v>
      </c>
      <c r="H1819" s="23"/>
      <c r="I1819" s="23" t="s">
        <v>4985</v>
      </c>
      <c r="J1819" s="24"/>
    </row>
    <row r="1820" s="1" customFormat="1" ht="28.5" customHeight="1" spans="1:10">
      <c r="A1820" s="25"/>
      <c r="B1820" s="39"/>
      <c r="C1820" s="39"/>
      <c r="D1820" s="39"/>
      <c r="E1820" s="39"/>
      <c r="F1820" s="39"/>
      <c r="G1820" s="39"/>
      <c r="H1820" s="39"/>
      <c r="I1820" s="39" t="s">
        <v>5092</v>
      </c>
      <c r="J1820" s="40" t="s">
        <v>5093</v>
      </c>
    </row>
    <row r="1821" s="1" customFormat="1" ht="409.5" customHeight="1" spans="1:10">
      <c r="A1821" s="25">
        <v>337</v>
      </c>
      <c r="B1821" s="26" t="s">
        <v>6208</v>
      </c>
      <c r="C1821" s="26" t="s">
        <v>6119</v>
      </c>
      <c r="D1821" s="26" t="s">
        <v>5857</v>
      </c>
      <c r="E1821" s="26"/>
      <c r="F1821" s="39" t="s">
        <v>75</v>
      </c>
      <c r="G1821" s="27">
        <v>1</v>
      </c>
      <c r="H1821" s="27"/>
      <c r="I1821" s="13"/>
      <c r="J1821" s="47"/>
    </row>
    <row r="1822" s="1" customFormat="1" ht="18" customHeight="1" spans="1:10">
      <c r="A1822" s="15" t="s">
        <v>5101</v>
      </c>
      <c r="B1822" s="16"/>
      <c r="C1822" s="16"/>
      <c r="D1822" s="16"/>
      <c r="E1822" s="16"/>
      <c r="F1822" s="16"/>
      <c r="G1822" s="16"/>
      <c r="H1822" s="16"/>
      <c r="I1822" s="16"/>
      <c r="J1822" s="48"/>
    </row>
    <row r="1823" s="1" customFormat="1" ht="18" customHeight="1" spans="1:10">
      <c r="A1823" s="49" t="s">
        <v>5102</v>
      </c>
      <c r="B1823" s="49"/>
      <c r="C1823" s="49"/>
      <c r="D1823" s="49"/>
      <c r="E1823" s="49"/>
      <c r="F1823" s="49"/>
      <c r="G1823" s="49"/>
      <c r="H1823" s="49"/>
      <c r="I1823" s="49"/>
      <c r="J1823" s="49"/>
    </row>
    <row r="1824" s="1" customFormat="1" ht="39.75" customHeight="1" spans="1:10">
      <c r="A1824" s="2" t="s">
        <v>5085</v>
      </c>
      <c r="B1824" s="2"/>
      <c r="C1824" s="2"/>
      <c r="D1824" s="2"/>
      <c r="E1824" s="2"/>
      <c r="F1824" s="2"/>
      <c r="G1824" s="2"/>
      <c r="H1824" s="19"/>
      <c r="I1824" s="19"/>
      <c r="J1824" s="19"/>
    </row>
    <row r="1825" s="1" customFormat="1" ht="28.5" customHeight="1" spans="1:10">
      <c r="A1825" s="20" t="s">
        <v>5042</v>
      </c>
      <c r="B1825" s="20"/>
      <c r="C1825" s="20"/>
      <c r="D1825" s="20"/>
      <c r="E1825" s="20" t="s">
        <v>5043</v>
      </c>
      <c r="F1825" s="20"/>
      <c r="G1825" s="20"/>
      <c r="H1825" s="21" t="s">
        <v>6209</v>
      </c>
      <c r="I1825" s="21"/>
      <c r="J1825" s="21"/>
    </row>
    <row r="1826" s="1" customFormat="1" ht="17.25" customHeight="1" spans="1:10">
      <c r="A1826" s="22" t="s">
        <v>2</v>
      </c>
      <c r="B1826" s="23" t="s">
        <v>5087</v>
      </c>
      <c r="C1826" s="23" t="s">
        <v>5088</v>
      </c>
      <c r="D1826" s="23" t="s">
        <v>5089</v>
      </c>
      <c r="E1826" s="23"/>
      <c r="F1826" s="23" t="s">
        <v>5090</v>
      </c>
      <c r="G1826" s="23" t="s">
        <v>5091</v>
      </c>
      <c r="H1826" s="23"/>
      <c r="I1826" s="23" t="s">
        <v>4985</v>
      </c>
      <c r="J1826" s="24"/>
    </row>
    <row r="1827" s="1" customFormat="1" ht="28.5" customHeight="1" spans="1:10">
      <c r="A1827" s="25"/>
      <c r="B1827" s="39"/>
      <c r="C1827" s="39"/>
      <c r="D1827" s="39"/>
      <c r="E1827" s="39"/>
      <c r="F1827" s="39"/>
      <c r="G1827" s="39"/>
      <c r="H1827" s="39"/>
      <c r="I1827" s="39" t="s">
        <v>5092</v>
      </c>
      <c r="J1827" s="40" t="s">
        <v>5093</v>
      </c>
    </row>
    <row r="1828" s="1" customFormat="1" ht="18" customHeight="1" spans="1:10">
      <c r="A1828" s="9" t="s">
        <v>5101</v>
      </c>
      <c r="B1828" s="10"/>
      <c r="C1828" s="10"/>
      <c r="D1828" s="10"/>
      <c r="E1828" s="10"/>
      <c r="F1828" s="10"/>
      <c r="G1828" s="10"/>
      <c r="H1828" s="10"/>
      <c r="I1828" s="10"/>
      <c r="J1828" s="47"/>
    </row>
    <row r="1829" s="1" customFormat="1" ht="409.5" customHeight="1" spans="1:10">
      <c r="A1829" s="25"/>
      <c r="B1829" s="26"/>
      <c r="C1829" s="26"/>
      <c r="D1829" s="26" t="s">
        <v>6121</v>
      </c>
      <c r="E1829" s="26"/>
      <c r="F1829" s="39"/>
      <c r="G1829" s="27"/>
      <c r="H1829" s="27"/>
      <c r="I1829" s="13"/>
      <c r="J1829" s="47"/>
    </row>
    <row r="1830" s="1" customFormat="1" ht="18" customHeight="1" spans="1:10">
      <c r="A1830" s="15" t="s">
        <v>5101</v>
      </c>
      <c r="B1830" s="16"/>
      <c r="C1830" s="16"/>
      <c r="D1830" s="16"/>
      <c r="E1830" s="16"/>
      <c r="F1830" s="16"/>
      <c r="G1830" s="16"/>
      <c r="H1830" s="16"/>
      <c r="I1830" s="16"/>
      <c r="J1830" s="48"/>
    </row>
    <row r="1831" s="1" customFormat="1" ht="18" customHeight="1" spans="1:10">
      <c r="A1831" s="49" t="s">
        <v>5102</v>
      </c>
      <c r="B1831" s="49"/>
      <c r="C1831" s="49"/>
      <c r="D1831" s="49"/>
      <c r="E1831" s="49"/>
      <c r="F1831" s="49"/>
      <c r="G1831" s="49"/>
      <c r="H1831" s="49"/>
      <c r="I1831" s="49"/>
      <c r="J1831" s="49"/>
    </row>
    <row r="1832" s="1" customFormat="1" ht="39.75" customHeight="1" spans="1:10">
      <c r="A1832" s="2" t="s">
        <v>5085</v>
      </c>
      <c r="B1832" s="2"/>
      <c r="C1832" s="2"/>
      <c r="D1832" s="2"/>
      <c r="E1832" s="2"/>
      <c r="F1832" s="2"/>
      <c r="G1832" s="2"/>
      <c r="H1832" s="19"/>
      <c r="I1832" s="19"/>
      <c r="J1832" s="19"/>
    </row>
    <row r="1833" s="1" customFormat="1" ht="28.5" customHeight="1" spans="1:10">
      <c r="A1833" s="20" t="s">
        <v>5042</v>
      </c>
      <c r="B1833" s="20"/>
      <c r="C1833" s="20"/>
      <c r="D1833" s="20"/>
      <c r="E1833" s="20" t="s">
        <v>5043</v>
      </c>
      <c r="F1833" s="20"/>
      <c r="G1833" s="20"/>
      <c r="H1833" s="21" t="s">
        <v>6210</v>
      </c>
      <c r="I1833" s="21"/>
      <c r="J1833" s="21"/>
    </row>
    <row r="1834" s="1" customFormat="1" ht="17.25" customHeight="1" spans="1:10">
      <c r="A1834" s="22" t="s">
        <v>2</v>
      </c>
      <c r="B1834" s="23" t="s">
        <v>5087</v>
      </c>
      <c r="C1834" s="23" t="s">
        <v>5088</v>
      </c>
      <c r="D1834" s="23" t="s">
        <v>5089</v>
      </c>
      <c r="E1834" s="23"/>
      <c r="F1834" s="23" t="s">
        <v>5090</v>
      </c>
      <c r="G1834" s="23" t="s">
        <v>5091</v>
      </c>
      <c r="H1834" s="23"/>
      <c r="I1834" s="23" t="s">
        <v>4985</v>
      </c>
      <c r="J1834" s="24"/>
    </row>
    <row r="1835" s="1" customFormat="1" ht="28.5" customHeight="1" spans="1:10">
      <c r="A1835" s="25"/>
      <c r="B1835" s="39"/>
      <c r="C1835" s="39"/>
      <c r="D1835" s="39"/>
      <c r="E1835" s="39"/>
      <c r="F1835" s="39"/>
      <c r="G1835" s="39"/>
      <c r="H1835" s="39"/>
      <c r="I1835" s="39" t="s">
        <v>5092</v>
      </c>
      <c r="J1835" s="40" t="s">
        <v>5093</v>
      </c>
    </row>
    <row r="1836" s="1" customFormat="1" ht="159" customHeight="1" spans="1:10">
      <c r="A1836" s="25"/>
      <c r="B1836" s="26"/>
      <c r="C1836" s="26"/>
      <c r="D1836" s="26" t="s">
        <v>6123</v>
      </c>
      <c r="E1836" s="26"/>
      <c r="F1836" s="39"/>
      <c r="G1836" s="27"/>
      <c r="H1836" s="27"/>
      <c r="I1836" s="13"/>
      <c r="J1836" s="47"/>
    </row>
    <row r="1837" s="1" customFormat="1" ht="347.25" customHeight="1" spans="1:10">
      <c r="A1837" s="25">
        <v>338</v>
      </c>
      <c r="B1837" s="26" t="s">
        <v>6211</v>
      </c>
      <c r="C1837" s="26" t="s">
        <v>6063</v>
      </c>
      <c r="D1837" s="26" t="s">
        <v>5853</v>
      </c>
      <c r="E1837" s="26"/>
      <c r="F1837" s="39" t="s">
        <v>75</v>
      </c>
      <c r="G1837" s="27">
        <v>2</v>
      </c>
      <c r="H1837" s="27"/>
      <c r="I1837" s="13"/>
      <c r="J1837" s="47"/>
    </row>
    <row r="1838" s="1" customFormat="1" ht="18" customHeight="1" spans="1:10">
      <c r="A1838" s="15" t="s">
        <v>5101</v>
      </c>
      <c r="B1838" s="16"/>
      <c r="C1838" s="16"/>
      <c r="D1838" s="16"/>
      <c r="E1838" s="16"/>
      <c r="F1838" s="16"/>
      <c r="G1838" s="16"/>
      <c r="H1838" s="16"/>
      <c r="I1838" s="16"/>
      <c r="J1838" s="48"/>
    </row>
    <row r="1839" s="1" customFormat="1" ht="18" customHeight="1" spans="1:10">
      <c r="A1839" s="49" t="s">
        <v>5102</v>
      </c>
      <c r="B1839" s="49"/>
      <c r="C1839" s="49"/>
      <c r="D1839" s="49"/>
      <c r="E1839" s="49"/>
      <c r="F1839" s="49"/>
      <c r="G1839" s="49"/>
      <c r="H1839" s="49"/>
      <c r="I1839" s="49"/>
      <c r="J1839" s="49"/>
    </row>
    <row r="1840" s="1" customFormat="1" ht="39.75" customHeight="1" spans="1:10">
      <c r="A1840" s="2" t="s">
        <v>5085</v>
      </c>
      <c r="B1840" s="2"/>
      <c r="C1840" s="2"/>
      <c r="D1840" s="2"/>
      <c r="E1840" s="2"/>
      <c r="F1840" s="2"/>
      <c r="G1840" s="2"/>
      <c r="H1840" s="19"/>
      <c r="I1840" s="19"/>
      <c r="J1840" s="19"/>
    </row>
    <row r="1841" s="1" customFormat="1" ht="28.5" customHeight="1" spans="1:10">
      <c r="A1841" s="20" t="s">
        <v>5042</v>
      </c>
      <c r="B1841" s="20"/>
      <c r="C1841" s="20"/>
      <c r="D1841" s="20"/>
      <c r="E1841" s="20" t="s">
        <v>5043</v>
      </c>
      <c r="F1841" s="20"/>
      <c r="G1841" s="20"/>
      <c r="H1841" s="21" t="s">
        <v>6212</v>
      </c>
      <c r="I1841" s="21"/>
      <c r="J1841" s="21"/>
    </row>
    <row r="1842" s="1" customFormat="1" ht="17.25" customHeight="1" spans="1:10">
      <c r="A1842" s="22" t="s">
        <v>2</v>
      </c>
      <c r="B1842" s="23" t="s">
        <v>5087</v>
      </c>
      <c r="C1842" s="23" t="s">
        <v>5088</v>
      </c>
      <c r="D1842" s="23" t="s">
        <v>5089</v>
      </c>
      <c r="E1842" s="23"/>
      <c r="F1842" s="23" t="s">
        <v>5090</v>
      </c>
      <c r="G1842" s="23" t="s">
        <v>5091</v>
      </c>
      <c r="H1842" s="23"/>
      <c r="I1842" s="23" t="s">
        <v>4985</v>
      </c>
      <c r="J1842" s="24"/>
    </row>
    <row r="1843" s="1" customFormat="1" ht="28.5" customHeight="1" spans="1:10">
      <c r="A1843" s="25"/>
      <c r="B1843" s="39"/>
      <c r="C1843" s="39"/>
      <c r="D1843" s="39"/>
      <c r="E1843" s="39"/>
      <c r="F1843" s="39"/>
      <c r="G1843" s="39"/>
      <c r="H1843" s="39"/>
      <c r="I1843" s="39" t="s">
        <v>5092</v>
      </c>
      <c r="J1843" s="40" t="s">
        <v>5093</v>
      </c>
    </row>
    <row r="1844" s="1" customFormat="1" ht="168.75" customHeight="1" spans="1:10">
      <c r="A1844" s="25">
        <v>339</v>
      </c>
      <c r="B1844" s="26" t="s">
        <v>6213</v>
      </c>
      <c r="C1844" s="26" t="s">
        <v>6052</v>
      </c>
      <c r="D1844" s="26" t="s">
        <v>6116</v>
      </c>
      <c r="E1844" s="26"/>
      <c r="F1844" s="39" t="s">
        <v>138</v>
      </c>
      <c r="G1844" s="27">
        <v>1</v>
      </c>
      <c r="H1844" s="27"/>
      <c r="I1844" s="13"/>
      <c r="J1844" s="47"/>
    </row>
    <row r="1845" s="1" customFormat="1" ht="41.25" customHeight="1" spans="1:10">
      <c r="A1845" s="25">
        <v>340</v>
      </c>
      <c r="B1845" s="26" t="s">
        <v>6214</v>
      </c>
      <c r="C1845" s="26" t="s">
        <v>5446</v>
      </c>
      <c r="D1845" s="26" t="s">
        <v>5447</v>
      </c>
      <c r="E1845" s="26"/>
      <c r="F1845" s="39" t="s">
        <v>529</v>
      </c>
      <c r="G1845" s="27">
        <v>1</v>
      </c>
      <c r="H1845" s="27"/>
      <c r="I1845" s="13"/>
      <c r="J1845" s="47"/>
    </row>
    <row r="1846" s="1" customFormat="1" ht="15.75" customHeight="1" spans="1:10">
      <c r="A1846" s="25">
        <v>341</v>
      </c>
      <c r="B1846" s="26" t="s">
        <v>6215</v>
      </c>
      <c r="C1846" s="26" t="s">
        <v>6135</v>
      </c>
      <c r="D1846" s="26" t="s">
        <v>6136</v>
      </c>
      <c r="E1846" s="26"/>
      <c r="F1846" s="39" t="s">
        <v>75</v>
      </c>
      <c r="G1846" s="27">
        <v>10</v>
      </c>
      <c r="H1846" s="27"/>
      <c r="I1846" s="13"/>
      <c r="J1846" s="47"/>
    </row>
    <row r="1847" s="1" customFormat="1" ht="28.5" customHeight="1" spans="1:10">
      <c r="A1847" s="25">
        <v>342</v>
      </c>
      <c r="B1847" s="26" t="s">
        <v>6216</v>
      </c>
      <c r="C1847" s="26" t="s">
        <v>5479</v>
      </c>
      <c r="D1847" s="26" t="s">
        <v>6082</v>
      </c>
      <c r="E1847" s="26"/>
      <c r="F1847" s="39" t="s">
        <v>186</v>
      </c>
      <c r="G1847" s="27">
        <v>20</v>
      </c>
      <c r="H1847" s="27"/>
      <c r="I1847" s="13"/>
      <c r="J1847" s="47"/>
    </row>
    <row r="1848" s="1" customFormat="1" ht="28.5" customHeight="1" spans="1:10">
      <c r="A1848" s="25">
        <v>343</v>
      </c>
      <c r="B1848" s="26" t="s">
        <v>6217</v>
      </c>
      <c r="C1848" s="26" t="s">
        <v>5454</v>
      </c>
      <c r="D1848" s="26" t="s">
        <v>5455</v>
      </c>
      <c r="E1848" s="26"/>
      <c r="F1848" s="39" t="s">
        <v>5125</v>
      </c>
      <c r="G1848" s="27">
        <v>150</v>
      </c>
      <c r="H1848" s="27"/>
      <c r="I1848" s="13"/>
      <c r="J1848" s="47"/>
    </row>
    <row r="1849" s="1" customFormat="1" ht="15.75" customHeight="1" spans="1:10">
      <c r="A1849" s="25">
        <v>344</v>
      </c>
      <c r="B1849" s="26" t="s">
        <v>6218</v>
      </c>
      <c r="C1849" s="26" t="s">
        <v>5164</v>
      </c>
      <c r="D1849" s="26" t="s">
        <v>5164</v>
      </c>
      <c r="E1849" s="26"/>
      <c r="F1849" s="39" t="s">
        <v>5125</v>
      </c>
      <c r="G1849" s="27">
        <v>150</v>
      </c>
      <c r="H1849" s="27"/>
      <c r="I1849" s="13"/>
      <c r="J1849" s="47"/>
    </row>
    <row r="1850" s="1" customFormat="1" ht="28.5" customHeight="1" spans="1:10">
      <c r="A1850" s="25"/>
      <c r="B1850" s="26"/>
      <c r="C1850" s="26" t="s">
        <v>6219</v>
      </c>
      <c r="D1850" s="26"/>
      <c r="E1850" s="26"/>
      <c r="F1850" s="26"/>
      <c r="G1850" s="27"/>
      <c r="H1850" s="27"/>
      <c r="I1850" s="27"/>
      <c r="J1850" s="54"/>
    </row>
    <row r="1851" s="1" customFormat="1" ht="232.5" customHeight="1" spans="1:10">
      <c r="A1851" s="25">
        <v>345</v>
      </c>
      <c r="B1851" s="26" t="s">
        <v>6220</v>
      </c>
      <c r="C1851" s="26" t="s">
        <v>6175</v>
      </c>
      <c r="D1851" s="26" t="s">
        <v>6221</v>
      </c>
      <c r="E1851" s="26"/>
      <c r="F1851" s="39" t="s">
        <v>81</v>
      </c>
      <c r="G1851" s="27">
        <v>4</v>
      </c>
      <c r="H1851" s="27"/>
      <c r="I1851" s="13"/>
      <c r="J1851" s="47"/>
    </row>
    <row r="1852" s="1" customFormat="1" ht="18" customHeight="1" spans="1:10">
      <c r="A1852" s="15" t="s">
        <v>5101</v>
      </c>
      <c r="B1852" s="16"/>
      <c r="C1852" s="16"/>
      <c r="D1852" s="16"/>
      <c r="E1852" s="16"/>
      <c r="F1852" s="16"/>
      <c r="G1852" s="16"/>
      <c r="H1852" s="16"/>
      <c r="I1852" s="16"/>
      <c r="J1852" s="48"/>
    </row>
    <row r="1853" s="1" customFormat="1" ht="18" customHeight="1" spans="1:10">
      <c r="A1853" s="49" t="s">
        <v>5102</v>
      </c>
      <c r="B1853" s="49"/>
      <c r="C1853" s="49"/>
      <c r="D1853" s="49"/>
      <c r="E1853" s="49"/>
      <c r="F1853" s="49"/>
      <c r="G1853" s="49"/>
      <c r="H1853" s="49"/>
      <c r="I1853" s="49"/>
      <c r="J1853" s="49"/>
    </row>
    <row r="1854" s="1" customFormat="1" ht="39.75" customHeight="1" spans="1:10">
      <c r="A1854" s="2" t="s">
        <v>5085</v>
      </c>
      <c r="B1854" s="2"/>
      <c r="C1854" s="2"/>
      <c r="D1854" s="2"/>
      <c r="E1854" s="2"/>
      <c r="F1854" s="2"/>
      <c r="G1854" s="2"/>
      <c r="H1854" s="19"/>
      <c r="I1854" s="19"/>
      <c r="J1854" s="19"/>
    </row>
    <row r="1855" s="1" customFormat="1" ht="28.5" customHeight="1" spans="1:10">
      <c r="A1855" s="20" t="s">
        <v>5042</v>
      </c>
      <c r="B1855" s="20"/>
      <c r="C1855" s="20"/>
      <c r="D1855" s="20"/>
      <c r="E1855" s="20" t="s">
        <v>5043</v>
      </c>
      <c r="F1855" s="20"/>
      <c r="G1855" s="20"/>
      <c r="H1855" s="21" t="s">
        <v>6222</v>
      </c>
      <c r="I1855" s="21"/>
      <c r="J1855" s="21"/>
    </row>
    <row r="1856" s="1" customFormat="1" ht="17.25" customHeight="1" spans="1:10">
      <c r="A1856" s="22" t="s">
        <v>2</v>
      </c>
      <c r="B1856" s="23" t="s">
        <v>5087</v>
      </c>
      <c r="C1856" s="23" t="s">
        <v>5088</v>
      </c>
      <c r="D1856" s="23" t="s">
        <v>5089</v>
      </c>
      <c r="E1856" s="23"/>
      <c r="F1856" s="23" t="s">
        <v>5090</v>
      </c>
      <c r="G1856" s="23" t="s">
        <v>5091</v>
      </c>
      <c r="H1856" s="23"/>
      <c r="I1856" s="23" t="s">
        <v>4985</v>
      </c>
      <c r="J1856" s="24"/>
    </row>
    <row r="1857" s="1" customFormat="1" ht="28.5" customHeight="1" spans="1:10">
      <c r="A1857" s="25"/>
      <c r="B1857" s="39"/>
      <c r="C1857" s="39"/>
      <c r="D1857" s="39"/>
      <c r="E1857" s="39"/>
      <c r="F1857" s="39"/>
      <c r="G1857" s="39"/>
      <c r="H1857" s="39"/>
      <c r="I1857" s="39" t="s">
        <v>5092</v>
      </c>
      <c r="J1857" s="40" t="s">
        <v>5093</v>
      </c>
    </row>
    <row r="1858" s="1" customFormat="1" ht="409.5" customHeight="1" spans="1:10">
      <c r="A1858" s="25">
        <v>346</v>
      </c>
      <c r="B1858" s="26" t="s">
        <v>6223</v>
      </c>
      <c r="C1858" s="26" t="s">
        <v>5315</v>
      </c>
      <c r="D1858" s="26" t="s">
        <v>6179</v>
      </c>
      <c r="E1858" s="26"/>
      <c r="F1858" s="39" t="s">
        <v>81</v>
      </c>
      <c r="G1858" s="27">
        <v>2</v>
      </c>
      <c r="H1858" s="27"/>
      <c r="I1858" s="13"/>
      <c r="J1858" s="47"/>
    </row>
    <row r="1859" s="1" customFormat="1" ht="18" customHeight="1" spans="1:10">
      <c r="A1859" s="15" t="s">
        <v>5101</v>
      </c>
      <c r="B1859" s="16"/>
      <c r="C1859" s="16"/>
      <c r="D1859" s="16"/>
      <c r="E1859" s="16"/>
      <c r="F1859" s="16"/>
      <c r="G1859" s="16"/>
      <c r="H1859" s="16"/>
      <c r="I1859" s="16"/>
      <c r="J1859" s="48"/>
    </row>
    <row r="1860" s="1" customFormat="1" ht="18" customHeight="1" spans="1:10">
      <c r="A1860" s="49" t="s">
        <v>5102</v>
      </c>
      <c r="B1860" s="49"/>
      <c r="C1860" s="49"/>
      <c r="D1860" s="49"/>
      <c r="E1860" s="49"/>
      <c r="F1860" s="49"/>
      <c r="G1860" s="49"/>
      <c r="H1860" s="49"/>
      <c r="I1860" s="49"/>
      <c r="J1860" s="49"/>
    </row>
    <row r="1861" s="1" customFormat="1" ht="39.75" customHeight="1" spans="1:10">
      <c r="A1861" s="2" t="s">
        <v>5085</v>
      </c>
      <c r="B1861" s="2"/>
      <c r="C1861" s="2"/>
      <c r="D1861" s="2"/>
      <c r="E1861" s="2"/>
      <c r="F1861" s="2"/>
      <c r="G1861" s="2"/>
      <c r="H1861" s="19"/>
      <c r="I1861" s="19"/>
      <c r="J1861" s="19"/>
    </row>
    <row r="1862" s="1" customFormat="1" ht="28.5" customHeight="1" spans="1:10">
      <c r="A1862" s="20" t="s">
        <v>5042</v>
      </c>
      <c r="B1862" s="20"/>
      <c r="C1862" s="20"/>
      <c r="D1862" s="20"/>
      <c r="E1862" s="20" t="s">
        <v>5043</v>
      </c>
      <c r="F1862" s="20"/>
      <c r="G1862" s="20"/>
      <c r="H1862" s="21" t="s">
        <v>6224</v>
      </c>
      <c r="I1862" s="21"/>
      <c r="J1862" s="21"/>
    </row>
    <row r="1863" s="1" customFormat="1" ht="17.25" customHeight="1" spans="1:10">
      <c r="A1863" s="22" t="s">
        <v>2</v>
      </c>
      <c r="B1863" s="23" t="s">
        <v>5087</v>
      </c>
      <c r="C1863" s="23" t="s">
        <v>5088</v>
      </c>
      <c r="D1863" s="23" t="s">
        <v>5089</v>
      </c>
      <c r="E1863" s="23"/>
      <c r="F1863" s="23" t="s">
        <v>5090</v>
      </c>
      <c r="G1863" s="23" t="s">
        <v>5091</v>
      </c>
      <c r="H1863" s="23"/>
      <c r="I1863" s="23" t="s">
        <v>4985</v>
      </c>
      <c r="J1863" s="24"/>
    </row>
    <row r="1864" s="1" customFormat="1" ht="28.5" customHeight="1" spans="1:10">
      <c r="A1864" s="25"/>
      <c r="B1864" s="39"/>
      <c r="C1864" s="39"/>
      <c r="D1864" s="39"/>
      <c r="E1864" s="39"/>
      <c r="F1864" s="39"/>
      <c r="G1864" s="39"/>
      <c r="H1864" s="39"/>
      <c r="I1864" s="39" t="s">
        <v>5092</v>
      </c>
      <c r="J1864" s="40" t="s">
        <v>5093</v>
      </c>
    </row>
    <row r="1865" s="1" customFormat="1" ht="207" customHeight="1" spans="1:10">
      <c r="A1865" s="25">
        <v>347</v>
      </c>
      <c r="B1865" s="26" t="s">
        <v>6225</v>
      </c>
      <c r="C1865" s="26" t="s">
        <v>6182</v>
      </c>
      <c r="D1865" s="26" t="s">
        <v>6183</v>
      </c>
      <c r="E1865" s="26"/>
      <c r="F1865" s="39" t="s">
        <v>138</v>
      </c>
      <c r="G1865" s="27">
        <v>1</v>
      </c>
      <c r="H1865" s="27"/>
      <c r="I1865" s="13"/>
      <c r="J1865" s="47"/>
    </row>
    <row r="1866" s="1" customFormat="1" ht="258" customHeight="1" spans="1:10">
      <c r="A1866" s="25">
        <v>348</v>
      </c>
      <c r="B1866" s="26" t="s">
        <v>6226</v>
      </c>
      <c r="C1866" s="26" t="s">
        <v>6185</v>
      </c>
      <c r="D1866" s="26" t="s">
        <v>6186</v>
      </c>
      <c r="E1866" s="26"/>
      <c r="F1866" s="39" t="s">
        <v>138</v>
      </c>
      <c r="G1866" s="27">
        <v>1</v>
      </c>
      <c r="H1866" s="27"/>
      <c r="I1866" s="13"/>
      <c r="J1866" s="47"/>
    </row>
    <row r="1867" s="1" customFormat="1" ht="18" customHeight="1" spans="1:10">
      <c r="A1867" s="15" t="s">
        <v>5101</v>
      </c>
      <c r="B1867" s="16"/>
      <c r="C1867" s="16"/>
      <c r="D1867" s="16"/>
      <c r="E1867" s="16"/>
      <c r="F1867" s="16"/>
      <c r="G1867" s="16"/>
      <c r="H1867" s="16"/>
      <c r="I1867" s="16"/>
      <c r="J1867" s="48"/>
    </row>
    <row r="1868" s="1" customFormat="1" ht="18" customHeight="1" spans="1:10">
      <c r="A1868" s="49" t="s">
        <v>5102</v>
      </c>
      <c r="B1868" s="49"/>
      <c r="C1868" s="49"/>
      <c r="D1868" s="49"/>
      <c r="E1868" s="49"/>
      <c r="F1868" s="49"/>
      <c r="G1868" s="49"/>
      <c r="H1868" s="49"/>
      <c r="I1868" s="49"/>
      <c r="J1868" s="49"/>
    </row>
    <row r="1869" s="1" customFormat="1" ht="39.75" customHeight="1" spans="1:10">
      <c r="A1869" s="2" t="s">
        <v>5085</v>
      </c>
      <c r="B1869" s="2"/>
      <c r="C1869" s="2"/>
      <c r="D1869" s="2"/>
      <c r="E1869" s="2"/>
      <c r="F1869" s="2"/>
      <c r="G1869" s="2"/>
      <c r="H1869" s="19"/>
      <c r="I1869" s="19"/>
      <c r="J1869" s="19"/>
    </row>
    <row r="1870" s="1" customFormat="1" ht="28.5" customHeight="1" spans="1:10">
      <c r="A1870" s="20" t="s">
        <v>5042</v>
      </c>
      <c r="B1870" s="20"/>
      <c r="C1870" s="20"/>
      <c r="D1870" s="20"/>
      <c r="E1870" s="20" t="s">
        <v>5043</v>
      </c>
      <c r="F1870" s="20"/>
      <c r="G1870" s="20"/>
      <c r="H1870" s="21" t="s">
        <v>6227</v>
      </c>
      <c r="I1870" s="21"/>
      <c r="J1870" s="21"/>
    </row>
    <row r="1871" s="1" customFormat="1" ht="17.25" customHeight="1" spans="1:10">
      <c r="A1871" s="22" t="s">
        <v>2</v>
      </c>
      <c r="B1871" s="23" t="s">
        <v>5087</v>
      </c>
      <c r="C1871" s="23" t="s">
        <v>5088</v>
      </c>
      <c r="D1871" s="23" t="s">
        <v>5089</v>
      </c>
      <c r="E1871" s="23"/>
      <c r="F1871" s="23" t="s">
        <v>5090</v>
      </c>
      <c r="G1871" s="23" t="s">
        <v>5091</v>
      </c>
      <c r="H1871" s="23"/>
      <c r="I1871" s="23" t="s">
        <v>4985</v>
      </c>
      <c r="J1871" s="24"/>
    </row>
    <row r="1872" s="1" customFormat="1" ht="28.5" customHeight="1" spans="1:10">
      <c r="A1872" s="25"/>
      <c r="B1872" s="39"/>
      <c r="C1872" s="39"/>
      <c r="D1872" s="39"/>
      <c r="E1872" s="39"/>
      <c r="F1872" s="39"/>
      <c r="G1872" s="39"/>
      <c r="H1872" s="39"/>
      <c r="I1872" s="39" t="s">
        <v>5092</v>
      </c>
      <c r="J1872" s="40" t="s">
        <v>5093</v>
      </c>
    </row>
    <row r="1873" s="1" customFormat="1" ht="321.75" customHeight="1" spans="1:10">
      <c r="A1873" s="25">
        <v>349</v>
      </c>
      <c r="B1873" s="26" t="s">
        <v>6228</v>
      </c>
      <c r="C1873" s="26" t="s">
        <v>6229</v>
      </c>
      <c r="D1873" s="26" t="s">
        <v>6230</v>
      </c>
      <c r="E1873" s="26"/>
      <c r="F1873" s="39" t="s">
        <v>138</v>
      </c>
      <c r="G1873" s="27">
        <v>1</v>
      </c>
      <c r="H1873" s="27"/>
      <c r="I1873" s="13"/>
      <c r="J1873" s="47"/>
    </row>
    <row r="1874" s="1" customFormat="1" ht="18" customHeight="1" spans="1:10">
      <c r="A1874" s="15" t="s">
        <v>5101</v>
      </c>
      <c r="B1874" s="16"/>
      <c r="C1874" s="16"/>
      <c r="D1874" s="16"/>
      <c r="E1874" s="16"/>
      <c r="F1874" s="16"/>
      <c r="G1874" s="16"/>
      <c r="H1874" s="16"/>
      <c r="I1874" s="16"/>
      <c r="J1874" s="48"/>
    </row>
    <row r="1875" s="1" customFormat="1" ht="18" customHeight="1" spans="1:10">
      <c r="A1875" s="49" t="s">
        <v>5102</v>
      </c>
      <c r="B1875" s="49"/>
      <c r="C1875" s="49"/>
      <c r="D1875" s="49"/>
      <c r="E1875" s="49"/>
      <c r="F1875" s="49"/>
      <c r="G1875" s="49"/>
      <c r="H1875" s="49"/>
      <c r="I1875" s="49"/>
      <c r="J1875" s="49"/>
    </row>
    <row r="1876" s="1" customFormat="1" ht="39.75" customHeight="1" spans="1:10">
      <c r="A1876" s="2" t="s">
        <v>5085</v>
      </c>
      <c r="B1876" s="2"/>
      <c r="C1876" s="2"/>
      <c r="D1876" s="2"/>
      <c r="E1876" s="2"/>
      <c r="F1876" s="2"/>
      <c r="G1876" s="2"/>
      <c r="H1876" s="19"/>
      <c r="I1876" s="19"/>
      <c r="J1876" s="19"/>
    </row>
    <row r="1877" s="1" customFormat="1" ht="28.5" customHeight="1" spans="1:10">
      <c r="A1877" s="20" t="s">
        <v>5042</v>
      </c>
      <c r="B1877" s="20"/>
      <c r="C1877" s="20"/>
      <c r="D1877" s="20"/>
      <c r="E1877" s="20" t="s">
        <v>5043</v>
      </c>
      <c r="F1877" s="20"/>
      <c r="G1877" s="20"/>
      <c r="H1877" s="21" t="s">
        <v>6231</v>
      </c>
      <c r="I1877" s="21"/>
      <c r="J1877" s="21"/>
    </row>
    <row r="1878" s="1" customFormat="1" ht="17.25" customHeight="1" spans="1:10">
      <c r="A1878" s="22" t="s">
        <v>2</v>
      </c>
      <c r="B1878" s="23" t="s">
        <v>5087</v>
      </c>
      <c r="C1878" s="23" t="s">
        <v>5088</v>
      </c>
      <c r="D1878" s="23" t="s">
        <v>5089</v>
      </c>
      <c r="E1878" s="23"/>
      <c r="F1878" s="23" t="s">
        <v>5090</v>
      </c>
      <c r="G1878" s="23" t="s">
        <v>5091</v>
      </c>
      <c r="H1878" s="23"/>
      <c r="I1878" s="23" t="s">
        <v>4985</v>
      </c>
      <c r="J1878" s="24"/>
    </row>
    <row r="1879" s="1" customFormat="1" ht="28.5" customHeight="1" spans="1:10">
      <c r="A1879" s="25"/>
      <c r="B1879" s="39"/>
      <c r="C1879" s="39"/>
      <c r="D1879" s="39"/>
      <c r="E1879" s="39"/>
      <c r="F1879" s="39"/>
      <c r="G1879" s="39"/>
      <c r="H1879" s="39"/>
      <c r="I1879" s="39" t="s">
        <v>5092</v>
      </c>
      <c r="J1879" s="40" t="s">
        <v>5093</v>
      </c>
    </row>
    <row r="1880" s="1" customFormat="1" ht="409.5" customHeight="1" spans="1:10">
      <c r="A1880" s="25">
        <v>350</v>
      </c>
      <c r="B1880" s="26" t="s">
        <v>6232</v>
      </c>
      <c r="C1880" s="26" t="s">
        <v>6191</v>
      </c>
      <c r="D1880" s="26" t="s">
        <v>6192</v>
      </c>
      <c r="E1880" s="26"/>
      <c r="F1880" s="39" t="s">
        <v>138</v>
      </c>
      <c r="G1880" s="27">
        <v>1</v>
      </c>
      <c r="H1880" s="27"/>
      <c r="I1880" s="13"/>
      <c r="J1880" s="47"/>
    </row>
    <row r="1881" s="1" customFormat="1" ht="18" customHeight="1" spans="1:10">
      <c r="A1881" s="15" t="s">
        <v>5101</v>
      </c>
      <c r="B1881" s="16"/>
      <c r="C1881" s="16"/>
      <c r="D1881" s="16"/>
      <c r="E1881" s="16"/>
      <c r="F1881" s="16"/>
      <c r="G1881" s="16"/>
      <c r="H1881" s="16"/>
      <c r="I1881" s="16"/>
      <c r="J1881" s="48"/>
    </row>
    <row r="1882" s="1" customFormat="1" ht="18" customHeight="1" spans="1:10">
      <c r="A1882" s="49" t="s">
        <v>5102</v>
      </c>
      <c r="B1882" s="49"/>
      <c r="C1882" s="49"/>
      <c r="D1882" s="49"/>
      <c r="E1882" s="49"/>
      <c r="F1882" s="49"/>
      <c r="G1882" s="49"/>
      <c r="H1882" s="49"/>
      <c r="I1882" s="49"/>
      <c r="J1882" s="49"/>
    </row>
    <row r="1883" s="1" customFormat="1" ht="39.75" customHeight="1" spans="1:10">
      <c r="A1883" s="2" t="s">
        <v>5085</v>
      </c>
      <c r="B1883" s="2"/>
      <c r="C1883" s="2"/>
      <c r="D1883" s="2"/>
      <c r="E1883" s="2"/>
      <c r="F1883" s="2"/>
      <c r="G1883" s="2"/>
      <c r="H1883" s="19"/>
      <c r="I1883" s="19"/>
      <c r="J1883" s="19"/>
    </row>
    <row r="1884" s="1" customFormat="1" ht="28.5" customHeight="1" spans="1:10">
      <c r="A1884" s="20" t="s">
        <v>5042</v>
      </c>
      <c r="B1884" s="20"/>
      <c r="C1884" s="20"/>
      <c r="D1884" s="20"/>
      <c r="E1884" s="20" t="s">
        <v>5043</v>
      </c>
      <c r="F1884" s="20"/>
      <c r="G1884" s="20"/>
      <c r="H1884" s="21" t="s">
        <v>6233</v>
      </c>
      <c r="I1884" s="21"/>
      <c r="J1884" s="21"/>
    </row>
    <row r="1885" s="1" customFormat="1" ht="17.25" customHeight="1" spans="1:10">
      <c r="A1885" s="22" t="s">
        <v>2</v>
      </c>
      <c r="B1885" s="23" t="s">
        <v>5087</v>
      </c>
      <c r="C1885" s="23" t="s">
        <v>5088</v>
      </c>
      <c r="D1885" s="23" t="s">
        <v>5089</v>
      </c>
      <c r="E1885" s="23"/>
      <c r="F1885" s="23" t="s">
        <v>5090</v>
      </c>
      <c r="G1885" s="23" t="s">
        <v>5091</v>
      </c>
      <c r="H1885" s="23"/>
      <c r="I1885" s="23" t="s">
        <v>4985</v>
      </c>
      <c r="J1885" s="24"/>
    </row>
    <row r="1886" s="1" customFormat="1" ht="28.5" customHeight="1" spans="1:10">
      <c r="A1886" s="25"/>
      <c r="B1886" s="39"/>
      <c r="C1886" s="39"/>
      <c r="D1886" s="39"/>
      <c r="E1886" s="39"/>
      <c r="F1886" s="39"/>
      <c r="G1886" s="39"/>
      <c r="H1886" s="39"/>
      <c r="I1886" s="39" t="s">
        <v>5092</v>
      </c>
      <c r="J1886" s="40" t="s">
        <v>5093</v>
      </c>
    </row>
    <row r="1887" s="1" customFormat="1" ht="194.25" customHeight="1" spans="1:10">
      <c r="A1887" s="25">
        <v>351</v>
      </c>
      <c r="B1887" s="26" t="s">
        <v>6234</v>
      </c>
      <c r="C1887" s="26" t="s">
        <v>6103</v>
      </c>
      <c r="D1887" s="26" t="s">
        <v>6001</v>
      </c>
      <c r="E1887" s="26"/>
      <c r="F1887" s="39" t="s">
        <v>138</v>
      </c>
      <c r="G1887" s="27">
        <v>1</v>
      </c>
      <c r="H1887" s="27"/>
      <c r="I1887" s="13"/>
      <c r="J1887" s="47"/>
    </row>
    <row r="1888" s="1" customFormat="1" ht="232.5" customHeight="1" spans="1:10">
      <c r="A1888" s="25">
        <v>352</v>
      </c>
      <c r="B1888" s="26" t="s">
        <v>6235</v>
      </c>
      <c r="C1888" s="26" t="s">
        <v>6236</v>
      </c>
      <c r="D1888" s="26" t="s">
        <v>6237</v>
      </c>
      <c r="E1888" s="26"/>
      <c r="F1888" s="39" t="s">
        <v>138</v>
      </c>
      <c r="G1888" s="27">
        <v>1</v>
      </c>
      <c r="H1888" s="27"/>
      <c r="I1888" s="13"/>
      <c r="J1888" s="47"/>
    </row>
    <row r="1889" s="1" customFormat="1" ht="18" customHeight="1" spans="1:10">
      <c r="A1889" s="15" t="s">
        <v>5101</v>
      </c>
      <c r="B1889" s="16"/>
      <c r="C1889" s="16"/>
      <c r="D1889" s="16"/>
      <c r="E1889" s="16"/>
      <c r="F1889" s="16"/>
      <c r="G1889" s="16"/>
      <c r="H1889" s="16"/>
      <c r="I1889" s="16"/>
      <c r="J1889" s="48"/>
    </row>
    <row r="1890" s="1" customFormat="1" ht="18" customHeight="1" spans="1:10">
      <c r="A1890" s="49" t="s">
        <v>5102</v>
      </c>
      <c r="B1890" s="49"/>
      <c r="C1890" s="49"/>
      <c r="D1890" s="49"/>
      <c r="E1890" s="49"/>
      <c r="F1890" s="49"/>
      <c r="G1890" s="49"/>
      <c r="H1890" s="49"/>
      <c r="I1890" s="49"/>
      <c r="J1890" s="49"/>
    </row>
    <row r="1891" s="1" customFormat="1" ht="39.75" customHeight="1" spans="1:10">
      <c r="A1891" s="2" t="s">
        <v>5085</v>
      </c>
      <c r="B1891" s="2"/>
      <c r="C1891" s="2"/>
      <c r="D1891" s="2"/>
      <c r="E1891" s="2"/>
      <c r="F1891" s="2"/>
      <c r="G1891" s="2"/>
      <c r="H1891" s="19"/>
      <c r="I1891" s="19"/>
      <c r="J1891" s="19"/>
    </row>
    <row r="1892" s="1" customFormat="1" ht="28.5" customHeight="1" spans="1:10">
      <c r="A1892" s="20" t="s">
        <v>5042</v>
      </c>
      <c r="B1892" s="20"/>
      <c r="C1892" s="20"/>
      <c r="D1892" s="20"/>
      <c r="E1892" s="20" t="s">
        <v>5043</v>
      </c>
      <c r="F1892" s="20"/>
      <c r="G1892" s="20"/>
      <c r="H1892" s="21" t="s">
        <v>6238</v>
      </c>
      <c r="I1892" s="21"/>
      <c r="J1892" s="21"/>
    </row>
    <row r="1893" s="1" customFormat="1" ht="17.25" customHeight="1" spans="1:10">
      <c r="A1893" s="22" t="s">
        <v>2</v>
      </c>
      <c r="B1893" s="23" t="s">
        <v>5087</v>
      </c>
      <c r="C1893" s="23" t="s">
        <v>5088</v>
      </c>
      <c r="D1893" s="23" t="s">
        <v>5089</v>
      </c>
      <c r="E1893" s="23"/>
      <c r="F1893" s="23" t="s">
        <v>5090</v>
      </c>
      <c r="G1893" s="23" t="s">
        <v>5091</v>
      </c>
      <c r="H1893" s="23"/>
      <c r="I1893" s="23" t="s">
        <v>4985</v>
      </c>
      <c r="J1893" s="24"/>
    </row>
    <row r="1894" s="1" customFormat="1" ht="28.5" customHeight="1" spans="1:10">
      <c r="A1894" s="25"/>
      <c r="B1894" s="39"/>
      <c r="C1894" s="39"/>
      <c r="D1894" s="39"/>
      <c r="E1894" s="39"/>
      <c r="F1894" s="39"/>
      <c r="G1894" s="39"/>
      <c r="H1894" s="39"/>
      <c r="I1894" s="39" t="s">
        <v>5092</v>
      </c>
      <c r="J1894" s="40" t="s">
        <v>5093</v>
      </c>
    </row>
    <row r="1895" s="1" customFormat="1" ht="372.75" customHeight="1" spans="1:10">
      <c r="A1895" s="25">
        <v>353</v>
      </c>
      <c r="B1895" s="26" t="s">
        <v>6239</v>
      </c>
      <c r="C1895" s="26" t="s">
        <v>6240</v>
      </c>
      <c r="D1895" s="26" t="s">
        <v>6241</v>
      </c>
      <c r="E1895" s="26"/>
      <c r="F1895" s="39" t="s">
        <v>138</v>
      </c>
      <c r="G1895" s="27">
        <v>1</v>
      </c>
      <c r="H1895" s="27"/>
      <c r="I1895" s="13"/>
      <c r="J1895" s="47"/>
    </row>
    <row r="1896" s="1" customFormat="1" ht="18" customHeight="1" spans="1:10">
      <c r="A1896" s="15" t="s">
        <v>5101</v>
      </c>
      <c r="B1896" s="16"/>
      <c r="C1896" s="16"/>
      <c r="D1896" s="16"/>
      <c r="E1896" s="16"/>
      <c r="F1896" s="16"/>
      <c r="G1896" s="16"/>
      <c r="H1896" s="16"/>
      <c r="I1896" s="16"/>
      <c r="J1896" s="48"/>
    </row>
    <row r="1897" s="1" customFormat="1" ht="18" customHeight="1" spans="1:10">
      <c r="A1897" s="49" t="s">
        <v>5102</v>
      </c>
      <c r="B1897" s="49"/>
      <c r="C1897" s="49"/>
      <c r="D1897" s="49"/>
      <c r="E1897" s="49"/>
      <c r="F1897" s="49"/>
      <c r="G1897" s="49"/>
      <c r="H1897" s="49"/>
      <c r="I1897" s="49"/>
      <c r="J1897" s="49"/>
    </row>
    <row r="1898" s="1" customFormat="1" ht="39.75" customHeight="1" spans="1:10">
      <c r="A1898" s="2" t="s">
        <v>5085</v>
      </c>
      <c r="B1898" s="2"/>
      <c r="C1898" s="2"/>
      <c r="D1898" s="2"/>
      <c r="E1898" s="2"/>
      <c r="F1898" s="2"/>
      <c r="G1898" s="2"/>
      <c r="H1898" s="19"/>
      <c r="I1898" s="19"/>
      <c r="J1898" s="19"/>
    </row>
    <row r="1899" s="1" customFormat="1" ht="28.5" customHeight="1" spans="1:10">
      <c r="A1899" s="20" t="s">
        <v>5042</v>
      </c>
      <c r="B1899" s="20"/>
      <c r="C1899" s="20"/>
      <c r="D1899" s="20"/>
      <c r="E1899" s="20" t="s">
        <v>5043</v>
      </c>
      <c r="F1899" s="20"/>
      <c r="G1899" s="20"/>
      <c r="H1899" s="21" t="s">
        <v>6242</v>
      </c>
      <c r="I1899" s="21"/>
      <c r="J1899" s="21"/>
    </row>
    <row r="1900" s="1" customFormat="1" ht="17.25" customHeight="1" spans="1:10">
      <c r="A1900" s="22" t="s">
        <v>2</v>
      </c>
      <c r="B1900" s="23" t="s">
        <v>5087</v>
      </c>
      <c r="C1900" s="23" t="s">
        <v>5088</v>
      </c>
      <c r="D1900" s="23" t="s">
        <v>5089</v>
      </c>
      <c r="E1900" s="23"/>
      <c r="F1900" s="23" t="s">
        <v>5090</v>
      </c>
      <c r="G1900" s="23" t="s">
        <v>5091</v>
      </c>
      <c r="H1900" s="23"/>
      <c r="I1900" s="23" t="s">
        <v>4985</v>
      </c>
      <c r="J1900" s="24"/>
    </row>
    <row r="1901" s="1" customFormat="1" ht="28.5" customHeight="1" spans="1:10">
      <c r="A1901" s="25"/>
      <c r="B1901" s="39"/>
      <c r="C1901" s="39"/>
      <c r="D1901" s="39"/>
      <c r="E1901" s="39"/>
      <c r="F1901" s="39"/>
      <c r="G1901" s="39"/>
      <c r="H1901" s="39"/>
      <c r="I1901" s="39" t="s">
        <v>5092</v>
      </c>
      <c r="J1901" s="40" t="s">
        <v>5093</v>
      </c>
    </row>
    <row r="1902" s="1" customFormat="1" ht="372.75" customHeight="1" spans="1:10">
      <c r="A1902" s="25">
        <v>354</v>
      </c>
      <c r="B1902" s="26" t="s">
        <v>6243</v>
      </c>
      <c r="C1902" s="26" t="s">
        <v>6244</v>
      </c>
      <c r="D1902" s="26" t="s">
        <v>6241</v>
      </c>
      <c r="E1902" s="26"/>
      <c r="F1902" s="39" t="s">
        <v>138</v>
      </c>
      <c r="G1902" s="27">
        <v>7</v>
      </c>
      <c r="H1902" s="27"/>
      <c r="I1902" s="13"/>
      <c r="J1902" s="47"/>
    </row>
    <row r="1903" s="1" customFormat="1" ht="18" customHeight="1" spans="1:10">
      <c r="A1903" s="15" t="s">
        <v>5101</v>
      </c>
      <c r="B1903" s="16"/>
      <c r="C1903" s="16"/>
      <c r="D1903" s="16"/>
      <c r="E1903" s="16"/>
      <c r="F1903" s="16"/>
      <c r="G1903" s="16"/>
      <c r="H1903" s="16"/>
      <c r="I1903" s="16"/>
      <c r="J1903" s="48"/>
    </row>
    <row r="1904" s="1" customFormat="1" ht="18" customHeight="1" spans="1:10">
      <c r="A1904" s="49" t="s">
        <v>5102</v>
      </c>
      <c r="B1904" s="49"/>
      <c r="C1904" s="49"/>
      <c r="D1904" s="49"/>
      <c r="E1904" s="49"/>
      <c r="F1904" s="49"/>
      <c r="G1904" s="49"/>
      <c r="H1904" s="49"/>
      <c r="I1904" s="49"/>
      <c r="J1904" s="49"/>
    </row>
    <row r="1905" s="1" customFormat="1" ht="39.75" customHeight="1" spans="1:10">
      <c r="A1905" s="2" t="s">
        <v>5085</v>
      </c>
      <c r="B1905" s="2"/>
      <c r="C1905" s="2"/>
      <c r="D1905" s="2"/>
      <c r="E1905" s="2"/>
      <c r="F1905" s="2"/>
      <c r="G1905" s="2"/>
      <c r="H1905" s="19"/>
      <c r="I1905" s="19"/>
      <c r="J1905" s="19"/>
    </row>
    <row r="1906" s="1" customFormat="1" ht="28.5" customHeight="1" spans="1:10">
      <c r="A1906" s="20" t="s">
        <v>5042</v>
      </c>
      <c r="B1906" s="20"/>
      <c r="C1906" s="20"/>
      <c r="D1906" s="20"/>
      <c r="E1906" s="20" t="s">
        <v>5043</v>
      </c>
      <c r="F1906" s="20"/>
      <c r="G1906" s="20"/>
      <c r="H1906" s="21" t="s">
        <v>6245</v>
      </c>
      <c r="I1906" s="21"/>
      <c r="J1906" s="21"/>
    </row>
    <row r="1907" s="1" customFormat="1" ht="17.25" customHeight="1" spans="1:10">
      <c r="A1907" s="22" t="s">
        <v>2</v>
      </c>
      <c r="B1907" s="23" t="s">
        <v>5087</v>
      </c>
      <c r="C1907" s="23" t="s">
        <v>5088</v>
      </c>
      <c r="D1907" s="23" t="s">
        <v>5089</v>
      </c>
      <c r="E1907" s="23"/>
      <c r="F1907" s="23" t="s">
        <v>5090</v>
      </c>
      <c r="G1907" s="23" t="s">
        <v>5091</v>
      </c>
      <c r="H1907" s="23"/>
      <c r="I1907" s="23" t="s">
        <v>4985</v>
      </c>
      <c r="J1907" s="24"/>
    </row>
    <row r="1908" s="1" customFormat="1" ht="28.5" customHeight="1" spans="1:10">
      <c r="A1908" s="25"/>
      <c r="B1908" s="39"/>
      <c r="C1908" s="39"/>
      <c r="D1908" s="39"/>
      <c r="E1908" s="39"/>
      <c r="F1908" s="39"/>
      <c r="G1908" s="39"/>
      <c r="H1908" s="39"/>
      <c r="I1908" s="39" t="s">
        <v>5092</v>
      </c>
      <c r="J1908" s="40" t="s">
        <v>5093</v>
      </c>
    </row>
    <row r="1909" s="1" customFormat="1" ht="409.5" customHeight="1" spans="1:10">
      <c r="A1909" s="25">
        <v>355</v>
      </c>
      <c r="B1909" s="26" t="s">
        <v>6246</v>
      </c>
      <c r="C1909" s="26" t="s">
        <v>6119</v>
      </c>
      <c r="D1909" s="26" t="s">
        <v>5857</v>
      </c>
      <c r="E1909" s="26"/>
      <c r="F1909" s="39" t="s">
        <v>75</v>
      </c>
      <c r="G1909" s="27">
        <v>1</v>
      </c>
      <c r="H1909" s="27"/>
      <c r="I1909" s="13"/>
      <c r="J1909" s="47"/>
    </row>
    <row r="1910" s="1" customFormat="1" ht="18" customHeight="1" spans="1:10">
      <c r="A1910" s="15" t="s">
        <v>5101</v>
      </c>
      <c r="B1910" s="16"/>
      <c r="C1910" s="16"/>
      <c r="D1910" s="16"/>
      <c r="E1910" s="16"/>
      <c r="F1910" s="16"/>
      <c r="G1910" s="16"/>
      <c r="H1910" s="16"/>
      <c r="I1910" s="16"/>
      <c r="J1910" s="48"/>
    </row>
    <row r="1911" s="1" customFormat="1" ht="18" customHeight="1" spans="1:10">
      <c r="A1911" s="49" t="s">
        <v>5102</v>
      </c>
      <c r="B1911" s="49"/>
      <c r="C1911" s="49"/>
      <c r="D1911" s="49"/>
      <c r="E1911" s="49"/>
      <c r="F1911" s="49"/>
      <c r="G1911" s="49"/>
      <c r="H1911" s="49"/>
      <c r="I1911" s="49"/>
      <c r="J1911" s="49"/>
    </row>
    <row r="1912" s="1" customFormat="1" ht="39.75" customHeight="1" spans="1:10">
      <c r="A1912" s="2" t="s">
        <v>5085</v>
      </c>
      <c r="B1912" s="2"/>
      <c r="C1912" s="2"/>
      <c r="D1912" s="2"/>
      <c r="E1912" s="2"/>
      <c r="F1912" s="2"/>
      <c r="G1912" s="2"/>
      <c r="H1912" s="19"/>
      <c r="I1912" s="19"/>
      <c r="J1912" s="19"/>
    </row>
    <row r="1913" s="1" customFormat="1" ht="28.5" customHeight="1" spans="1:10">
      <c r="A1913" s="20" t="s">
        <v>5042</v>
      </c>
      <c r="B1913" s="20"/>
      <c r="C1913" s="20"/>
      <c r="D1913" s="20"/>
      <c r="E1913" s="20" t="s">
        <v>5043</v>
      </c>
      <c r="F1913" s="20"/>
      <c r="G1913" s="20"/>
      <c r="H1913" s="21" t="s">
        <v>6247</v>
      </c>
      <c r="I1913" s="21"/>
      <c r="J1913" s="21"/>
    </row>
    <row r="1914" s="1" customFormat="1" ht="17.25" customHeight="1" spans="1:10">
      <c r="A1914" s="22" t="s">
        <v>2</v>
      </c>
      <c r="B1914" s="23" t="s">
        <v>5087</v>
      </c>
      <c r="C1914" s="23" t="s">
        <v>5088</v>
      </c>
      <c r="D1914" s="23" t="s">
        <v>5089</v>
      </c>
      <c r="E1914" s="23"/>
      <c r="F1914" s="23" t="s">
        <v>5090</v>
      </c>
      <c r="G1914" s="23" t="s">
        <v>5091</v>
      </c>
      <c r="H1914" s="23"/>
      <c r="I1914" s="23" t="s">
        <v>4985</v>
      </c>
      <c r="J1914" s="24"/>
    </row>
    <row r="1915" s="1" customFormat="1" ht="28.5" customHeight="1" spans="1:10">
      <c r="A1915" s="25"/>
      <c r="B1915" s="39"/>
      <c r="C1915" s="39"/>
      <c r="D1915" s="39"/>
      <c r="E1915" s="39"/>
      <c r="F1915" s="39"/>
      <c r="G1915" s="39"/>
      <c r="H1915" s="39"/>
      <c r="I1915" s="39" t="s">
        <v>5092</v>
      </c>
      <c r="J1915" s="40" t="s">
        <v>5093</v>
      </c>
    </row>
    <row r="1916" s="1" customFormat="1" ht="18" customHeight="1" spans="1:10">
      <c r="A1916" s="9" t="s">
        <v>5101</v>
      </c>
      <c r="B1916" s="10"/>
      <c r="C1916" s="10"/>
      <c r="D1916" s="10"/>
      <c r="E1916" s="10"/>
      <c r="F1916" s="10"/>
      <c r="G1916" s="10"/>
      <c r="H1916" s="10"/>
      <c r="I1916" s="10"/>
      <c r="J1916" s="47"/>
    </row>
    <row r="1917" s="1" customFormat="1" ht="409.5" customHeight="1" spans="1:10">
      <c r="A1917" s="25"/>
      <c r="B1917" s="26"/>
      <c r="C1917" s="26"/>
      <c r="D1917" s="26" t="s">
        <v>6121</v>
      </c>
      <c r="E1917" s="26"/>
      <c r="F1917" s="39"/>
      <c r="G1917" s="27"/>
      <c r="H1917" s="27"/>
      <c r="I1917" s="13"/>
      <c r="J1917" s="47"/>
    </row>
    <row r="1918" s="1" customFormat="1" ht="18" customHeight="1" spans="1:10">
      <c r="A1918" s="15" t="s">
        <v>5101</v>
      </c>
      <c r="B1918" s="16"/>
      <c r="C1918" s="16"/>
      <c r="D1918" s="16"/>
      <c r="E1918" s="16"/>
      <c r="F1918" s="16"/>
      <c r="G1918" s="16"/>
      <c r="H1918" s="16"/>
      <c r="I1918" s="16"/>
      <c r="J1918" s="48"/>
    </row>
    <row r="1919" s="1" customFormat="1" ht="18" customHeight="1" spans="1:10">
      <c r="A1919" s="49" t="s">
        <v>5102</v>
      </c>
      <c r="B1919" s="49"/>
      <c r="C1919" s="49"/>
      <c r="D1919" s="49"/>
      <c r="E1919" s="49"/>
      <c r="F1919" s="49"/>
      <c r="G1919" s="49"/>
      <c r="H1919" s="49"/>
      <c r="I1919" s="49"/>
      <c r="J1919" s="49"/>
    </row>
    <row r="1920" s="1" customFormat="1" ht="39.75" customHeight="1" spans="1:10">
      <c r="A1920" s="2" t="s">
        <v>5085</v>
      </c>
      <c r="B1920" s="2"/>
      <c r="C1920" s="2"/>
      <c r="D1920" s="2"/>
      <c r="E1920" s="2"/>
      <c r="F1920" s="2"/>
      <c r="G1920" s="2"/>
      <c r="H1920" s="19"/>
      <c r="I1920" s="19"/>
      <c r="J1920" s="19"/>
    </row>
    <row r="1921" s="1" customFormat="1" ht="28.5" customHeight="1" spans="1:10">
      <c r="A1921" s="20" t="s">
        <v>5042</v>
      </c>
      <c r="B1921" s="20"/>
      <c r="C1921" s="20"/>
      <c r="D1921" s="20"/>
      <c r="E1921" s="20" t="s">
        <v>5043</v>
      </c>
      <c r="F1921" s="20"/>
      <c r="G1921" s="20"/>
      <c r="H1921" s="21" t="s">
        <v>6248</v>
      </c>
      <c r="I1921" s="21"/>
      <c r="J1921" s="21"/>
    </row>
    <row r="1922" s="1" customFormat="1" ht="17.25" customHeight="1" spans="1:10">
      <c r="A1922" s="22" t="s">
        <v>2</v>
      </c>
      <c r="B1922" s="23" t="s">
        <v>5087</v>
      </c>
      <c r="C1922" s="23" t="s">
        <v>5088</v>
      </c>
      <c r="D1922" s="23" t="s">
        <v>5089</v>
      </c>
      <c r="E1922" s="23"/>
      <c r="F1922" s="23" t="s">
        <v>5090</v>
      </c>
      <c r="G1922" s="23" t="s">
        <v>5091</v>
      </c>
      <c r="H1922" s="23"/>
      <c r="I1922" s="23" t="s">
        <v>4985</v>
      </c>
      <c r="J1922" s="24"/>
    </row>
    <row r="1923" s="1" customFormat="1" ht="28.5" customHeight="1" spans="1:10">
      <c r="A1923" s="25"/>
      <c r="B1923" s="39"/>
      <c r="C1923" s="39"/>
      <c r="D1923" s="39"/>
      <c r="E1923" s="39"/>
      <c r="F1923" s="39"/>
      <c r="G1923" s="39"/>
      <c r="H1923" s="39"/>
      <c r="I1923" s="39" t="s">
        <v>5092</v>
      </c>
      <c r="J1923" s="40" t="s">
        <v>5093</v>
      </c>
    </row>
    <row r="1924" s="1" customFormat="1" ht="159" customHeight="1" spans="1:10">
      <c r="A1924" s="25"/>
      <c r="B1924" s="26"/>
      <c r="C1924" s="26"/>
      <c r="D1924" s="26" t="s">
        <v>6123</v>
      </c>
      <c r="E1924" s="26"/>
      <c r="F1924" s="39"/>
      <c r="G1924" s="27"/>
      <c r="H1924" s="27"/>
      <c r="I1924" s="13"/>
      <c r="J1924" s="47"/>
    </row>
    <row r="1925" s="1" customFormat="1" ht="347.25" customHeight="1" spans="1:10">
      <c r="A1925" s="25">
        <v>356</v>
      </c>
      <c r="B1925" s="26" t="s">
        <v>6249</v>
      </c>
      <c r="C1925" s="26" t="s">
        <v>6063</v>
      </c>
      <c r="D1925" s="26" t="s">
        <v>5853</v>
      </c>
      <c r="E1925" s="26"/>
      <c r="F1925" s="39" t="s">
        <v>75</v>
      </c>
      <c r="G1925" s="27">
        <v>2</v>
      </c>
      <c r="H1925" s="27"/>
      <c r="I1925" s="13"/>
      <c r="J1925" s="47"/>
    </row>
    <row r="1926" s="1" customFormat="1" ht="18" customHeight="1" spans="1:10">
      <c r="A1926" s="15" t="s">
        <v>5101</v>
      </c>
      <c r="B1926" s="16"/>
      <c r="C1926" s="16"/>
      <c r="D1926" s="16"/>
      <c r="E1926" s="16"/>
      <c r="F1926" s="16"/>
      <c r="G1926" s="16"/>
      <c r="H1926" s="16"/>
      <c r="I1926" s="16"/>
      <c r="J1926" s="48"/>
    </row>
    <row r="1927" s="1" customFormat="1" ht="18" customHeight="1" spans="1:10">
      <c r="A1927" s="49" t="s">
        <v>5102</v>
      </c>
      <c r="B1927" s="49"/>
      <c r="C1927" s="49"/>
      <c r="D1927" s="49"/>
      <c r="E1927" s="49"/>
      <c r="F1927" s="49"/>
      <c r="G1927" s="49"/>
      <c r="H1927" s="49"/>
      <c r="I1927" s="49"/>
      <c r="J1927" s="49"/>
    </row>
    <row r="1928" s="1" customFormat="1" ht="39.75" customHeight="1" spans="1:10">
      <c r="A1928" s="2" t="s">
        <v>5085</v>
      </c>
      <c r="B1928" s="2"/>
      <c r="C1928" s="2"/>
      <c r="D1928" s="2"/>
      <c r="E1928" s="2"/>
      <c r="F1928" s="2"/>
      <c r="G1928" s="2"/>
      <c r="H1928" s="19"/>
      <c r="I1928" s="19"/>
      <c r="J1928" s="19"/>
    </row>
    <row r="1929" s="1" customFormat="1" ht="28.5" customHeight="1" spans="1:10">
      <c r="A1929" s="20" t="s">
        <v>5042</v>
      </c>
      <c r="B1929" s="20"/>
      <c r="C1929" s="20"/>
      <c r="D1929" s="20"/>
      <c r="E1929" s="20" t="s">
        <v>5043</v>
      </c>
      <c r="F1929" s="20"/>
      <c r="G1929" s="20"/>
      <c r="H1929" s="21" t="s">
        <v>6250</v>
      </c>
      <c r="I1929" s="21"/>
      <c r="J1929" s="21"/>
    </row>
    <row r="1930" s="1" customFormat="1" ht="17.25" customHeight="1" spans="1:10">
      <c r="A1930" s="22" t="s">
        <v>2</v>
      </c>
      <c r="B1930" s="23" t="s">
        <v>5087</v>
      </c>
      <c r="C1930" s="23" t="s">
        <v>5088</v>
      </c>
      <c r="D1930" s="23" t="s">
        <v>5089</v>
      </c>
      <c r="E1930" s="23"/>
      <c r="F1930" s="23" t="s">
        <v>5090</v>
      </c>
      <c r="G1930" s="23" t="s">
        <v>5091</v>
      </c>
      <c r="H1930" s="23"/>
      <c r="I1930" s="23" t="s">
        <v>4985</v>
      </c>
      <c r="J1930" s="24"/>
    </row>
    <row r="1931" s="1" customFormat="1" ht="28.5" customHeight="1" spans="1:10">
      <c r="A1931" s="25"/>
      <c r="B1931" s="39"/>
      <c r="C1931" s="39"/>
      <c r="D1931" s="39"/>
      <c r="E1931" s="39"/>
      <c r="F1931" s="39"/>
      <c r="G1931" s="39"/>
      <c r="H1931" s="39"/>
      <c r="I1931" s="39" t="s">
        <v>5092</v>
      </c>
      <c r="J1931" s="40" t="s">
        <v>5093</v>
      </c>
    </row>
    <row r="1932" s="1" customFormat="1" ht="168.75" customHeight="1" spans="1:10">
      <c r="A1932" s="25">
        <v>357</v>
      </c>
      <c r="B1932" s="26" t="s">
        <v>6251</v>
      </c>
      <c r="C1932" s="26" t="s">
        <v>6052</v>
      </c>
      <c r="D1932" s="26" t="s">
        <v>6116</v>
      </c>
      <c r="E1932" s="26"/>
      <c r="F1932" s="39" t="s">
        <v>138</v>
      </c>
      <c r="G1932" s="27">
        <v>1</v>
      </c>
      <c r="H1932" s="27"/>
      <c r="I1932" s="13"/>
      <c r="J1932" s="47"/>
    </row>
    <row r="1933" s="1" customFormat="1" ht="41.25" customHeight="1" spans="1:10">
      <c r="A1933" s="25">
        <v>358</v>
      </c>
      <c r="B1933" s="26" t="s">
        <v>6252</v>
      </c>
      <c r="C1933" s="26" t="s">
        <v>5969</v>
      </c>
      <c r="D1933" s="26" t="s">
        <v>5970</v>
      </c>
      <c r="E1933" s="26"/>
      <c r="F1933" s="39" t="s">
        <v>138</v>
      </c>
      <c r="G1933" s="27">
        <v>1</v>
      </c>
      <c r="H1933" s="27"/>
      <c r="I1933" s="13"/>
      <c r="J1933" s="47"/>
    </row>
    <row r="1934" s="1" customFormat="1" ht="28.5" customHeight="1" spans="1:10">
      <c r="A1934" s="25">
        <v>359</v>
      </c>
      <c r="B1934" s="26" t="s">
        <v>6253</v>
      </c>
      <c r="C1934" s="26" t="s">
        <v>5479</v>
      </c>
      <c r="D1934" s="26" t="s">
        <v>6082</v>
      </c>
      <c r="E1934" s="26"/>
      <c r="F1934" s="39" t="s">
        <v>186</v>
      </c>
      <c r="G1934" s="27">
        <v>10</v>
      </c>
      <c r="H1934" s="27"/>
      <c r="I1934" s="13"/>
      <c r="J1934" s="47"/>
    </row>
    <row r="1935" s="1" customFormat="1" ht="219.75" customHeight="1" spans="1:10">
      <c r="A1935" s="25">
        <v>360</v>
      </c>
      <c r="B1935" s="26" t="s">
        <v>6254</v>
      </c>
      <c r="C1935" s="26" t="s">
        <v>5454</v>
      </c>
      <c r="D1935" s="26" t="s">
        <v>5878</v>
      </c>
      <c r="E1935" s="26"/>
      <c r="F1935" s="39" t="s">
        <v>5125</v>
      </c>
      <c r="G1935" s="27">
        <v>90</v>
      </c>
      <c r="H1935" s="27"/>
      <c r="I1935" s="13"/>
      <c r="J1935" s="47"/>
    </row>
    <row r="1936" s="1" customFormat="1" ht="15.75" customHeight="1" spans="1:10">
      <c r="A1936" s="25">
        <v>361</v>
      </c>
      <c r="B1936" s="26" t="s">
        <v>6255</v>
      </c>
      <c r="C1936" s="26" t="s">
        <v>5164</v>
      </c>
      <c r="D1936" s="26" t="s">
        <v>5164</v>
      </c>
      <c r="E1936" s="26"/>
      <c r="F1936" s="39" t="s">
        <v>5125</v>
      </c>
      <c r="G1936" s="27">
        <v>60</v>
      </c>
      <c r="H1936" s="27"/>
      <c r="I1936" s="13"/>
      <c r="J1936" s="47"/>
    </row>
    <row r="1937" s="1" customFormat="1" ht="15.75" customHeight="1" spans="1:10">
      <c r="A1937" s="25"/>
      <c r="B1937" s="26"/>
      <c r="C1937" s="26" t="s">
        <v>6256</v>
      </c>
      <c r="D1937" s="26"/>
      <c r="E1937" s="26"/>
      <c r="F1937" s="26"/>
      <c r="G1937" s="27"/>
      <c r="H1937" s="27"/>
      <c r="I1937" s="27"/>
      <c r="J1937" s="54"/>
    </row>
    <row r="1938" s="1" customFormat="1" ht="18" customHeight="1" spans="1:10">
      <c r="A1938" s="15" t="s">
        <v>5101</v>
      </c>
      <c r="B1938" s="16"/>
      <c r="C1938" s="16"/>
      <c r="D1938" s="16"/>
      <c r="E1938" s="16"/>
      <c r="F1938" s="16"/>
      <c r="G1938" s="16"/>
      <c r="H1938" s="16"/>
      <c r="I1938" s="16"/>
      <c r="J1938" s="48"/>
    </row>
    <row r="1939" s="1" customFormat="1" ht="18" customHeight="1" spans="1:10">
      <c r="A1939" s="49" t="s">
        <v>5102</v>
      </c>
      <c r="B1939" s="49"/>
      <c r="C1939" s="49"/>
      <c r="D1939" s="49"/>
      <c r="E1939" s="49"/>
      <c r="F1939" s="49"/>
      <c r="G1939" s="49"/>
      <c r="H1939" s="49"/>
      <c r="I1939" s="49"/>
      <c r="J1939" s="49"/>
    </row>
    <row r="1940" s="1" customFormat="1" ht="39.75" customHeight="1" spans="1:10">
      <c r="A1940" s="2" t="s">
        <v>5085</v>
      </c>
      <c r="B1940" s="2"/>
      <c r="C1940" s="2"/>
      <c r="D1940" s="2"/>
      <c r="E1940" s="2"/>
      <c r="F1940" s="2"/>
      <c r="G1940" s="2"/>
      <c r="H1940" s="19"/>
      <c r="I1940" s="19"/>
      <c r="J1940" s="19"/>
    </row>
    <row r="1941" s="1" customFormat="1" ht="28.5" customHeight="1" spans="1:10">
      <c r="A1941" s="20" t="s">
        <v>5042</v>
      </c>
      <c r="B1941" s="20"/>
      <c r="C1941" s="20"/>
      <c r="D1941" s="20"/>
      <c r="E1941" s="20" t="s">
        <v>5043</v>
      </c>
      <c r="F1941" s="20"/>
      <c r="G1941" s="20"/>
      <c r="H1941" s="21" t="s">
        <v>6257</v>
      </c>
      <c r="I1941" s="21"/>
      <c r="J1941" s="21"/>
    </row>
    <row r="1942" s="1" customFormat="1" ht="17.25" customHeight="1" spans="1:10">
      <c r="A1942" s="22" t="s">
        <v>2</v>
      </c>
      <c r="B1942" s="23" t="s">
        <v>5087</v>
      </c>
      <c r="C1942" s="23" t="s">
        <v>5088</v>
      </c>
      <c r="D1942" s="23" t="s">
        <v>5089</v>
      </c>
      <c r="E1942" s="23"/>
      <c r="F1942" s="23" t="s">
        <v>5090</v>
      </c>
      <c r="G1942" s="23" t="s">
        <v>5091</v>
      </c>
      <c r="H1942" s="23"/>
      <c r="I1942" s="23" t="s">
        <v>4985</v>
      </c>
      <c r="J1942" s="24"/>
    </row>
    <row r="1943" s="1" customFormat="1" ht="28.5" customHeight="1" spans="1:10">
      <c r="A1943" s="25"/>
      <c r="B1943" s="39"/>
      <c r="C1943" s="39"/>
      <c r="D1943" s="39"/>
      <c r="E1943" s="39"/>
      <c r="F1943" s="39"/>
      <c r="G1943" s="39"/>
      <c r="H1943" s="39"/>
      <c r="I1943" s="39" t="s">
        <v>5092</v>
      </c>
      <c r="J1943" s="40" t="s">
        <v>5093</v>
      </c>
    </row>
    <row r="1944" s="1" customFormat="1" ht="168.75" customHeight="1" spans="1:10">
      <c r="A1944" s="25">
        <v>362</v>
      </c>
      <c r="B1944" s="26" t="s">
        <v>6258</v>
      </c>
      <c r="C1944" s="26" t="s">
        <v>6259</v>
      </c>
      <c r="D1944" s="26" t="s">
        <v>6260</v>
      </c>
      <c r="E1944" s="26"/>
      <c r="F1944" s="39" t="s">
        <v>138</v>
      </c>
      <c r="G1944" s="27">
        <v>20</v>
      </c>
      <c r="H1944" s="27"/>
      <c r="I1944" s="13"/>
      <c r="J1944" s="47"/>
    </row>
    <row r="1945" s="1" customFormat="1" ht="18" customHeight="1" spans="1:10">
      <c r="A1945" s="15" t="s">
        <v>5101</v>
      </c>
      <c r="B1945" s="16"/>
      <c r="C1945" s="16"/>
      <c r="D1945" s="16"/>
      <c r="E1945" s="16"/>
      <c r="F1945" s="16"/>
      <c r="G1945" s="16"/>
      <c r="H1945" s="16"/>
      <c r="I1945" s="16"/>
      <c r="J1945" s="48"/>
    </row>
    <row r="1946" s="1" customFormat="1" ht="18" customHeight="1" spans="1:10">
      <c r="A1946" s="49" t="s">
        <v>5102</v>
      </c>
      <c r="B1946" s="49"/>
      <c r="C1946" s="49"/>
      <c r="D1946" s="49"/>
      <c r="E1946" s="49"/>
      <c r="F1946" s="49"/>
      <c r="G1946" s="49"/>
      <c r="H1946" s="49"/>
      <c r="I1946" s="49"/>
      <c r="J1946" s="49"/>
    </row>
    <row r="1947" s="1" customFormat="1" ht="39.75" customHeight="1" spans="1:10">
      <c r="A1947" s="2" t="s">
        <v>5085</v>
      </c>
      <c r="B1947" s="2"/>
      <c r="C1947" s="2"/>
      <c r="D1947" s="2"/>
      <c r="E1947" s="2"/>
      <c r="F1947" s="2"/>
      <c r="G1947" s="2"/>
      <c r="H1947" s="19"/>
      <c r="I1947" s="19"/>
      <c r="J1947" s="19"/>
    </row>
    <row r="1948" s="1" customFormat="1" ht="28.5" customHeight="1" spans="1:10">
      <c r="A1948" s="20" t="s">
        <v>5042</v>
      </c>
      <c r="B1948" s="20"/>
      <c r="C1948" s="20"/>
      <c r="D1948" s="20"/>
      <c r="E1948" s="20" t="s">
        <v>5043</v>
      </c>
      <c r="F1948" s="20"/>
      <c r="G1948" s="20"/>
      <c r="H1948" s="21" t="s">
        <v>6261</v>
      </c>
      <c r="I1948" s="21"/>
      <c r="J1948" s="21"/>
    </row>
    <row r="1949" s="1" customFormat="1" ht="17.25" customHeight="1" spans="1:10">
      <c r="A1949" s="22" t="s">
        <v>2</v>
      </c>
      <c r="B1949" s="23" t="s">
        <v>5087</v>
      </c>
      <c r="C1949" s="23" t="s">
        <v>5088</v>
      </c>
      <c r="D1949" s="23" t="s">
        <v>5089</v>
      </c>
      <c r="E1949" s="23"/>
      <c r="F1949" s="23" t="s">
        <v>5090</v>
      </c>
      <c r="G1949" s="23" t="s">
        <v>5091</v>
      </c>
      <c r="H1949" s="23"/>
      <c r="I1949" s="23" t="s">
        <v>4985</v>
      </c>
      <c r="J1949" s="24"/>
    </row>
    <row r="1950" s="1" customFormat="1" ht="28.5" customHeight="1" spans="1:10">
      <c r="A1950" s="25"/>
      <c r="B1950" s="39"/>
      <c r="C1950" s="39"/>
      <c r="D1950" s="39"/>
      <c r="E1950" s="39"/>
      <c r="F1950" s="39"/>
      <c r="G1950" s="39"/>
      <c r="H1950" s="39"/>
      <c r="I1950" s="39" t="s">
        <v>5092</v>
      </c>
      <c r="J1950" s="40" t="s">
        <v>5093</v>
      </c>
    </row>
    <row r="1951" s="1" customFormat="1" ht="409.5" customHeight="1" spans="1:10">
      <c r="A1951" s="25">
        <v>363</v>
      </c>
      <c r="B1951" s="26" t="s">
        <v>6262</v>
      </c>
      <c r="C1951" s="26" t="s">
        <v>5848</v>
      </c>
      <c r="D1951" s="26" t="s">
        <v>6263</v>
      </c>
      <c r="E1951" s="26"/>
      <c r="F1951" s="39" t="s">
        <v>138</v>
      </c>
      <c r="G1951" s="27">
        <v>1</v>
      </c>
      <c r="H1951" s="27"/>
      <c r="I1951" s="13"/>
      <c r="J1951" s="47"/>
    </row>
    <row r="1952" s="1" customFormat="1" ht="18" customHeight="1" spans="1:10">
      <c r="A1952" s="15" t="s">
        <v>5101</v>
      </c>
      <c r="B1952" s="16"/>
      <c r="C1952" s="16"/>
      <c r="D1952" s="16"/>
      <c r="E1952" s="16"/>
      <c r="F1952" s="16"/>
      <c r="G1952" s="16"/>
      <c r="H1952" s="16"/>
      <c r="I1952" s="16"/>
      <c r="J1952" s="48"/>
    </row>
    <row r="1953" s="1" customFormat="1" ht="18" customHeight="1" spans="1:10">
      <c r="A1953" s="49" t="s">
        <v>5102</v>
      </c>
      <c r="B1953" s="49"/>
      <c r="C1953" s="49"/>
      <c r="D1953" s="49"/>
      <c r="E1953" s="49"/>
      <c r="F1953" s="49"/>
      <c r="G1953" s="49"/>
      <c r="H1953" s="49"/>
      <c r="I1953" s="49"/>
      <c r="J1953" s="49"/>
    </row>
    <row r="1954" s="1" customFormat="1" ht="39.75" customHeight="1" spans="1:10">
      <c r="A1954" s="2" t="s">
        <v>5085</v>
      </c>
      <c r="B1954" s="2"/>
      <c r="C1954" s="2"/>
      <c r="D1954" s="2"/>
      <c r="E1954" s="2"/>
      <c r="F1954" s="2"/>
      <c r="G1954" s="2"/>
      <c r="H1954" s="19"/>
      <c r="I1954" s="19"/>
      <c r="J1954" s="19"/>
    </row>
    <row r="1955" s="1" customFormat="1" ht="28.5" customHeight="1" spans="1:10">
      <c r="A1955" s="20" t="s">
        <v>5042</v>
      </c>
      <c r="B1955" s="20"/>
      <c r="C1955" s="20"/>
      <c r="D1955" s="20"/>
      <c r="E1955" s="20" t="s">
        <v>5043</v>
      </c>
      <c r="F1955" s="20"/>
      <c r="G1955" s="20"/>
      <c r="H1955" s="21" t="s">
        <v>6264</v>
      </c>
      <c r="I1955" s="21"/>
      <c r="J1955" s="21"/>
    </row>
    <row r="1956" s="1" customFormat="1" ht="17.25" customHeight="1" spans="1:10">
      <c r="A1956" s="22" t="s">
        <v>2</v>
      </c>
      <c r="B1956" s="23" t="s">
        <v>5087</v>
      </c>
      <c r="C1956" s="23" t="s">
        <v>5088</v>
      </c>
      <c r="D1956" s="23" t="s">
        <v>5089</v>
      </c>
      <c r="E1956" s="23"/>
      <c r="F1956" s="23" t="s">
        <v>5090</v>
      </c>
      <c r="G1956" s="23" t="s">
        <v>5091</v>
      </c>
      <c r="H1956" s="23"/>
      <c r="I1956" s="23" t="s">
        <v>4985</v>
      </c>
      <c r="J1956" s="24"/>
    </row>
    <row r="1957" s="1" customFormat="1" ht="28.5" customHeight="1" spans="1:10">
      <c r="A1957" s="25"/>
      <c r="B1957" s="39"/>
      <c r="C1957" s="39"/>
      <c r="D1957" s="39"/>
      <c r="E1957" s="39"/>
      <c r="F1957" s="39"/>
      <c r="G1957" s="39"/>
      <c r="H1957" s="39"/>
      <c r="I1957" s="39" t="s">
        <v>5092</v>
      </c>
      <c r="J1957" s="40" t="s">
        <v>5093</v>
      </c>
    </row>
    <row r="1958" s="1" customFormat="1" ht="44.25" customHeight="1" spans="1:10">
      <c r="A1958" s="25"/>
      <c r="B1958" s="26"/>
      <c r="C1958" s="26"/>
      <c r="D1958" s="26" t="s">
        <v>6265</v>
      </c>
      <c r="E1958" s="26"/>
      <c r="F1958" s="39"/>
      <c r="G1958" s="27"/>
      <c r="H1958" s="27"/>
      <c r="I1958" s="13"/>
      <c r="J1958" s="47"/>
    </row>
    <row r="1959" s="1" customFormat="1" ht="385.5" customHeight="1" spans="1:10">
      <c r="A1959" s="25">
        <v>364</v>
      </c>
      <c r="B1959" s="26" t="s">
        <v>6266</v>
      </c>
      <c r="C1959" s="26" t="s">
        <v>6267</v>
      </c>
      <c r="D1959" s="26" t="s">
        <v>6268</v>
      </c>
      <c r="E1959" s="26"/>
      <c r="F1959" s="39" t="s">
        <v>138</v>
      </c>
      <c r="G1959" s="27">
        <v>1</v>
      </c>
      <c r="H1959" s="27"/>
      <c r="I1959" s="13"/>
      <c r="J1959" s="47"/>
    </row>
    <row r="1960" s="1" customFormat="1" ht="28.5" customHeight="1" spans="1:10">
      <c r="A1960" s="25">
        <v>365</v>
      </c>
      <c r="B1960" s="26" t="s">
        <v>6269</v>
      </c>
      <c r="C1960" s="26" t="s">
        <v>5454</v>
      </c>
      <c r="D1960" s="26" t="s">
        <v>5455</v>
      </c>
      <c r="E1960" s="26"/>
      <c r="F1960" s="39" t="s">
        <v>5125</v>
      </c>
      <c r="G1960" s="27">
        <v>480</v>
      </c>
      <c r="H1960" s="27"/>
      <c r="I1960" s="13"/>
      <c r="J1960" s="47"/>
    </row>
    <row r="1961" s="1" customFormat="1" ht="15.75" customHeight="1" spans="1:10">
      <c r="A1961" s="25">
        <v>366</v>
      </c>
      <c r="B1961" s="26" t="s">
        <v>6270</v>
      </c>
      <c r="C1961" s="26" t="s">
        <v>5164</v>
      </c>
      <c r="D1961" s="26" t="s">
        <v>5164</v>
      </c>
      <c r="E1961" s="26"/>
      <c r="F1961" s="39" t="s">
        <v>5125</v>
      </c>
      <c r="G1961" s="27">
        <v>220</v>
      </c>
      <c r="H1961" s="27"/>
      <c r="I1961" s="13"/>
      <c r="J1961" s="47"/>
    </row>
    <row r="1962" s="1" customFormat="1" ht="28.5" customHeight="1" spans="1:10">
      <c r="A1962" s="25"/>
      <c r="B1962" s="26"/>
      <c r="C1962" s="26" t="s">
        <v>6271</v>
      </c>
      <c r="D1962" s="26"/>
      <c r="E1962" s="26"/>
      <c r="F1962" s="26"/>
      <c r="G1962" s="27"/>
      <c r="H1962" s="27"/>
      <c r="I1962" s="27"/>
      <c r="J1962" s="54"/>
    </row>
    <row r="1963" s="1" customFormat="1" ht="18" customHeight="1" spans="1:10">
      <c r="A1963" s="15" t="s">
        <v>5101</v>
      </c>
      <c r="B1963" s="16"/>
      <c r="C1963" s="16"/>
      <c r="D1963" s="16"/>
      <c r="E1963" s="16"/>
      <c r="F1963" s="16"/>
      <c r="G1963" s="16"/>
      <c r="H1963" s="16"/>
      <c r="I1963" s="16"/>
      <c r="J1963" s="48"/>
    </row>
    <row r="1964" s="1" customFormat="1" ht="18" customHeight="1" spans="1:10">
      <c r="A1964" s="49" t="s">
        <v>5102</v>
      </c>
      <c r="B1964" s="49"/>
      <c r="C1964" s="49"/>
      <c r="D1964" s="49"/>
      <c r="E1964" s="49"/>
      <c r="F1964" s="49"/>
      <c r="G1964" s="49"/>
      <c r="H1964" s="49"/>
      <c r="I1964" s="49"/>
      <c r="J1964" s="49"/>
    </row>
    <row r="1965" s="1" customFormat="1" ht="39.75" customHeight="1" spans="1:10">
      <c r="A1965" s="2" t="s">
        <v>5085</v>
      </c>
      <c r="B1965" s="2"/>
      <c r="C1965" s="2"/>
      <c r="D1965" s="2"/>
      <c r="E1965" s="2"/>
      <c r="F1965" s="2"/>
      <c r="G1965" s="2"/>
      <c r="H1965" s="19"/>
      <c r="I1965" s="19"/>
      <c r="J1965" s="19"/>
    </row>
    <row r="1966" s="1" customFormat="1" ht="28.5" customHeight="1" spans="1:10">
      <c r="A1966" s="20" t="s">
        <v>5042</v>
      </c>
      <c r="B1966" s="20"/>
      <c r="C1966" s="20"/>
      <c r="D1966" s="20"/>
      <c r="E1966" s="20" t="s">
        <v>5043</v>
      </c>
      <c r="F1966" s="20"/>
      <c r="G1966" s="20"/>
      <c r="H1966" s="21" t="s">
        <v>6272</v>
      </c>
      <c r="I1966" s="21"/>
      <c r="J1966" s="21"/>
    </row>
    <row r="1967" s="1" customFormat="1" ht="17.25" customHeight="1" spans="1:10">
      <c r="A1967" s="22" t="s">
        <v>2</v>
      </c>
      <c r="B1967" s="23" t="s">
        <v>5087</v>
      </c>
      <c r="C1967" s="23" t="s">
        <v>5088</v>
      </c>
      <c r="D1967" s="23" t="s">
        <v>5089</v>
      </c>
      <c r="E1967" s="23"/>
      <c r="F1967" s="23" t="s">
        <v>5090</v>
      </c>
      <c r="G1967" s="23" t="s">
        <v>5091</v>
      </c>
      <c r="H1967" s="23"/>
      <c r="I1967" s="23" t="s">
        <v>4985</v>
      </c>
      <c r="J1967" s="24"/>
    </row>
    <row r="1968" s="1" customFormat="1" ht="28.5" customHeight="1" spans="1:10">
      <c r="A1968" s="25"/>
      <c r="B1968" s="39"/>
      <c r="C1968" s="39"/>
      <c r="D1968" s="39"/>
      <c r="E1968" s="39"/>
      <c r="F1968" s="39"/>
      <c r="G1968" s="39"/>
      <c r="H1968" s="39"/>
      <c r="I1968" s="39" t="s">
        <v>5092</v>
      </c>
      <c r="J1968" s="40" t="s">
        <v>5093</v>
      </c>
    </row>
    <row r="1969" s="1" customFormat="1" ht="409.5" customHeight="1" spans="1:10">
      <c r="A1969" s="25">
        <v>367</v>
      </c>
      <c r="B1969" s="26" t="s">
        <v>6273</v>
      </c>
      <c r="C1969" s="26" t="s">
        <v>5315</v>
      </c>
      <c r="D1969" s="26" t="s">
        <v>6274</v>
      </c>
      <c r="E1969" s="26"/>
      <c r="F1969" s="39" t="s">
        <v>81</v>
      </c>
      <c r="G1969" s="27">
        <v>4</v>
      </c>
      <c r="H1969" s="27"/>
      <c r="I1969" s="13"/>
      <c r="J1969" s="47"/>
    </row>
    <row r="1970" s="1" customFormat="1" ht="18" customHeight="1" spans="1:10">
      <c r="A1970" s="15" t="s">
        <v>5101</v>
      </c>
      <c r="B1970" s="16"/>
      <c r="C1970" s="16"/>
      <c r="D1970" s="16"/>
      <c r="E1970" s="16"/>
      <c r="F1970" s="16"/>
      <c r="G1970" s="16"/>
      <c r="H1970" s="16"/>
      <c r="I1970" s="16"/>
      <c r="J1970" s="48"/>
    </row>
    <row r="1971" s="1" customFormat="1" ht="18" customHeight="1" spans="1:10">
      <c r="A1971" s="49" t="s">
        <v>5102</v>
      </c>
      <c r="B1971" s="49"/>
      <c r="C1971" s="49"/>
      <c r="D1971" s="49"/>
      <c r="E1971" s="49"/>
      <c r="F1971" s="49"/>
      <c r="G1971" s="49"/>
      <c r="H1971" s="49"/>
      <c r="I1971" s="49"/>
      <c r="J1971" s="49"/>
    </row>
    <row r="1972" s="1" customFormat="1" ht="39.75" customHeight="1" spans="1:10">
      <c r="A1972" s="2" t="s">
        <v>5085</v>
      </c>
      <c r="B1972" s="2"/>
      <c r="C1972" s="2"/>
      <c r="D1972" s="2"/>
      <c r="E1972" s="2"/>
      <c r="F1972" s="2"/>
      <c r="G1972" s="2"/>
      <c r="H1972" s="19"/>
      <c r="I1972" s="19"/>
      <c r="J1972" s="19"/>
    </row>
    <row r="1973" s="1" customFormat="1" ht="28.5" customHeight="1" spans="1:10">
      <c r="A1973" s="20" t="s">
        <v>5042</v>
      </c>
      <c r="B1973" s="20"/>
      <c r="C1973" s="20"/>
      <c r="D1973" s="20"/>
      <c r="E1973" s="20" t="s">
        <v>5043</v>
      </c>
      <c r="F1973" s="20"/>
      <c r="G1973" s="20"/>
      <c r="H1973" s="21" t="s">
        <v>6275</v>
      </c>
      <c r="I1973" s="21"/>
      <c r="J1973" s="21"/>
    </row>
    <row r="1974" s="1" customFormat="1" ht="17.25" customHeight="1" spans="1:10">
      <c r="A1974" s="22" t="s">
        <v>2</v>
      </c>
      <c r="B1974" s="23" t="s">
        <v>5087</v>
      </c>
      <c r="C1974" s="23" t="s">
        <v>5088</v>
      </c>
      <c r="D1974" s="23" t="s">
        <v>5089</v>
      </c>
      <c r="E1974" s="23"/>
      <c r="F1974" s="23" t="s">
        <v>5090</v>
      </c>
      <c r="G1974" s="23" t="s">
        <v>5091</v>
      </c>
      <c r="H1974" s="23"/>
      <c r="I1974" s="23" t="s">
        <v>4985</v>
      </c>
      <c r="J1974" s="24"/>
    </row>
    <row r="1975" s="1" customFormat="1" ht="28.5" customHeight="1" spans="1:10">
      <c r="A1975" s="25"/>
      <c r="B1975" s="39"/>
      <c r="C1975" s="39"/>
      <c r="D1975" s="39"/>
      <c r="E1975" s="39"/>
      <c r="F1975" s="39"/>
      <c r="G1975" s="39"/>
      <c r="H1975" s="39"/>
      <c r="I1975" s="39" t="s">
        <v>5092</v>
      </c>
      <c r="J1975" s="40" t="s">
        <v>5093</v>
      </c>
    </row>
    <row r="1976" s="1" customFormat="1" ht="258" customHeight="1" spans="1:10">
      <c r="A1976" s="25">
        <v>368</v>
      </c>
      <c r="B1976" s="26" t="s">
        <v>6276</v>
      </c>
      <c r="C1976" s="26" t="s">
        <v>6185</v>
      </c>
      <c r="D1976" s="26" t="s">
        <v>6186</v>
      </c>
      <c r="E1976" s="26"/>
      <c r="F1976" s="39" t="s">
        <v>138</v>
      </c>
      <c r="G1976" s="27">
        <v>2</v>
      </c>
      <c r="H1976" s="27"/>
      <c r="I1976" s="13"/>
      <c r="J1976" s="47"/>
    </row>
    <row r="1977" s="1" customFormat="1" ht="18" customHeight="1" spans="1:10">
      <c r="A1977" s="15" t="s">
        <v>5101</v>
      </c>
      <c r="B1977" s="16"/>
      <c r="C1977" s="16"/>
      <c r="D1977" s="16"/>
      <c r="E1977" s="16"/>
      <c r="F1977" s="16"/>
      <c r="G1977" s="16"/>
      <c r="H1977" s="16"/>
      <c r="I1977" s="16"/>
      <c r="J1977" s="48"/>
    </row>
    <row r="1978" s="1" customFormat="1" ht="18" customHeight="1" spans="1:10">
      <c r="A1978" s="49" t="s">
        <v>5102</v>
      </c>
      <c r="B1978" s="49"/>
      <c r="C1978" s="49"/>
      <c r="D1978" s="49"/>
      <c r="E1978" s="49"/>
      <c r="F1978" s="49"/>
      <c r="G1978" s="49"/>
      <c r="H1978" s="49"/>
      <c r="I1978" s="49"/>
      <c r="J1978" s="49"/>
    </row>
    <row r="1979" s="1" customFormat="1" ht="39.75" customHeight="1" spans="1:10">
      <c r="A1979" s="2" t="s">
        <v>5085</v>
      </c>
      <c r="B1979" s="2"/>
      <c r="C1979" s="2"/>
      <c r="D1979" s="2"/>
      <c r="E1979" s="2"/>
      <c r="F1979" s="2"/>
      <c r="G1979" s="2"/>
      <c r="H1979" s="19"/>
      <c r="I1979" s="19"/>
      <c r="J1979" s="19"/>
    </row>
    <row r="1980" s="1" customFormat="1" ht="28.5" customHeight="1" spans="1:10">
      <c r="A1980" s="20" t="s">
        <v>5042</v>
      </c>
      <c r="B1980" s="20"/>
      <c r="C1980" s="20"/>
      <c r="D1980" s="20"/>
      <c r="E1980" s="20" t="s">
        <v>5043</v>
      </c>
      <c r="F1980" s="20"/>
      <c r="G1980" s="20"/>
      <c r="H1980" s="21" t="s">
        <v>6277</v>
      </c>
      <c r="I1980" s="21"/>
      <c r="J1980" s="21"/>
    </row>
    <row r="1981" s="1" customFormat="1" ht="17.25" customHeight="1" spans="1:10">
      <c r="A1981" s="22" t="s">
        <v>2</v>
      </c>
      <c r="B1981" s="23" t="s">
        <v>5087</v>
      </c>
      <c r="C1981" s="23" t="s">
        <v>5088</v>
      </c>
      <c r="D1981" s="23" t="s">
        <v>5089</v>
      </c>
      <c r="E1981" s="23"/>
      <c r="F1981" s="23" t="s">
        <v>5090</v>
      </c>
      <c r="G1981" s="23" t="s">
        <v>5091</v>
      </c>
      <c r="H1981" s="23"/>
      <c r="I1981" s="23" t="s">
        <v>4985</v>
      </c>
      <c r="J1981" s="24"/>
    </row>
    <row r="1982" s="1" customFormat="1" ht="28.5" customHeight="1" spans="1:10">
      <c r="A1982" s="25"/>
      <c r="B1982" s="39"/>
      <c r="C1982" s="39"/>
      <c r="D1982" s="39"/>
      <c r="E1982" s="39"/>
      <c r="F1982" s="39"/>
      <c r="G1982" s="39"/>
      <c r="H1982" s="39"/>
      <c r="I1982" s="39" t="s">
        <v>5092</v>
      </c>
      <c r="J1982" s="40" t="s">
        <v>5093</v>
      </c>
    </row>
    <row r="1983" s="1" customFormat="1" ht="409.5" customHeight="1" spans="1:10">
      <c r="A1983" s="25">
        <v>369</v>
      </c>
      <c r="B1983" s="26" t="s">
        <v>6278</v>
      </c>
      <c r="C1983" s="26" t="s">
        <v>6279</v>
      </c>
      <c r="D1983" s="26" t="s">
        <v>5347</v>
      </c>
      <c r="E1983" s="26"/>
      <c r="F1983" s="39" t="s">
        <v>138</v>
      </c>
      <c r="G1983" s="27">
        <v>1</v>
      </c>
      <c r="H1983" s="27"/>
      <c r="I1983" s="13"/>
      <c r="J1983" s="47"/>
    </row>
    <row r="1984" s="1" customFormat="1" ht="18" customHeight="1" spans="1:10">
      <c r="A1984" s="15" t="s">
        <v>5101</v>
      </c>
      <c r="B1984" s="16"/>
      <c r="C1984" s="16"/>
      <c r="D1984" s="16"/>
      <c r="E1984" s="16"/>
      <c r="F1984" s="16"/>
      <c r="G1984" s="16"/>
      <c r="H1984" s="16"/>
      <c r="I1984" s="16"/>
      <c r="J1984" s="48"/>
    </row>
    <row r="1985" s="1" customFormat="1" ht="18" customHeight="1" spans="1:10">
      <c r="A1985" s="49" t="s">
        <v>5102</v>
      </c>
      <c r="B1985" s="49"/>
      <c r="C1985" s="49"/>
      <c r="D1985" s="49"/>
      <c r="E1985" s="49"/>
      <c r="F1985" s="49"/>
      <c r="G1985" s="49"/>
      <c r="H1985" s="49"/>
      <c r="I1985" s="49"/>
      <c r="J1985" s="49"/>
    </row>
    <row r="1986" s="1" customFormat="1" ht="39.75" customHeight="1" spans="1:10">
      <c r="A1986" s="2" t="s">
        <v>5085</v>
      </c>
      <c r="B1986" s="2"/>
      <c r="C1986" s="2"/>
      <c r="D1986" s="2"/>
      <c r="E1986" s="2"/>
      <c r="F1986" s="2"/>
      <c r="G1986" s="2"/>
      <c r="H1986" s="19"/>
      <c r="I1986" s="19"/>
      <c r="J1986" s="19"/>
    </row>
    <row r="1987" s="1" customFormat="1" ht="28.5" customHeight="1" spans="1:10">
      <c r="A1987" s="20" t="s">
        <v>5042</v>
      </c>
      <c r="B1987" s="20"/>
      <c r="C1987" s="20"/>
      <c r="D1987" s="20"/>
      <c r="E1987" s="20" t="s">
        <v>5043</v>
      </c>
      <c r="F1987" s="20"/>
      <c r="G1987" s="20"/>
      <c r="H1987" s="21" t="s">
        <v>6280</v>
      </c>
      <c r="I1987" s="21"/>
      <c r="J1987" s="21"/>
    </row>
    <row r="1988" s="1" customFormat="1" ht="17.25" customHeight="1" spans="1:10">
      <c r="A1988" s="22" t="s">
        <v>2</v>
      </c>
      <c r="B1988" s="23" t="s">
        <v>5087</v>
      </c>
      <c r="C1988" s="23" t="s">
        <v>5088</v>
      </c>
      <c r="D1988" s="23" t="s">
        <v>5089</v>
      </c>
      <c r="E1988" s="23"/>
      <c r="F1988" s="23" t="s">
        <v>5090</v>
      </c>
      <c r="G1988" s="23" t="s">
        <v>5091</v>
      </c>
      <c r="H1988" s="23"/>
      <c r="I1988" s="23" t="s">
        <v>4985</v>
      </c>
      <c r="J1988" s="24"/>
    </row>
    <row r="1989" s="1" customFormat="1" ht="28.5" customHeight="1" spans="1:10">
      <c r="A1989" s="25"/>
      <c r="B1989" s="39"/>
      <c r="C1989" s="39"/>
      <c r="D1989" s="39"/>
      <c r="E1989" s="39"/>
      <c r="F1989" s="39"/>
      <c r="G1989" s="39"/>
      <c r="H1989" s="39"/>
      <c r="I1989" s="39" t="s">
        <v>5092</v>
      </c>
      <c r="J1989" s="40" t="s">
        <v>5093</v>
      </c>
    </row>
    <row r="1990" s="1" customFormat="1" ht="409.5" customHeight="1" spans="1:10">
      <c r="A1990" s="25">
        <v>370</v>
      </c>
      <c r="B1990" s="26" t="s">
        <v>6281</v>
      </c>
      <c r="C1990" s="26" t="s">
        <v>6109</v>
      </c>
      <c r="D1990" s="26" t="s">
        <v>6110</v>
      </c>
      <c r="E1990" s="26"/>
      <c r="F1990" s="39" t="s">
        <v>138</v>
      </c>
      <c r="G1990" s="27">
        <v>1</v>
      </c>
      <c r="H1990" s="27"/>
      <c r="I1990" s="13"/>
      <c r="J1990" s="47"/>
    </row>
    <row r="1991" s="1" customFormat="1" ht="18" customHeight="1" spans="1:10">
      <c r="A1991" s="15" t="s">
        <v>5101</v>
      </c>
      <c r="B1991" s="16"/>
      <c r="C1991" s="16"/>
      <c r="D1991" s="16"/>
      <c r="E1991" s="16"/>
      <c r="F1991" s="16"/>
      <c r="G1991" s="16"/>
      <c r="H1991" s="16"/>
      <c r="I1991" s="16"/>
      <c r="J1991" s="48"/>
    </row>
    <row r="1992" s="1" customFormat="1" ht="18" customHeight="1" spans="1:10">
      <c r="A1992" s="49" t="s">
        <v>5102</v>
      </c>
      <c r="B1992" s="49"/>
      <c r="C1992" s="49"/>
      <c r="D1992" s="49"/>
      <c r="E1992" s="49"/>
      <c r="F1992" s="49"/>
      <c r="G1992" s="49"/>
      <c r="H1992" s="49"/>
      <c r="I1992" s="49"/>
      <c r="J1992" s="49"/>
    </row>
    <row r="1993" s="1" customFormat="1" ht="39.75" customHeight="1" spans="1:10">
      <c r="A1993" s="2" t="s">
        <v>5085</v>
      </c>
      <c r="B1993" s="2"/>
      <c r="C1993" s="2"/>
      <c r="D1993" s="2"/>
      <c r="E1993" s="2"/>
      <c r="F1993" s="2"/>
      <c r="G1993" s="2"/>
      <c r="H1993" s="19"/>
      <c r="I1993" s="19"/>
      <c r="J1993" s="19"/>
    </row>
    <row r="1994" s="1" customFormat="1" ht="28.5" customHeight="1" spans="1:10">
      <c r="A1994" s="20" t="s">
        <v>5042</v>
      </c>
      <c r="B1994" s="20"/>
      <c r="C1994" s="20"/>
      <c r="D1994" s="20"/>
      <c r="E1994" s="20" t="s">
        <v>5043</v>
      </c>
      <c r="F1994" s="20"/>
      <c r="G1994" s="20"/>
      <c r="H1994" s="21" t="s">
        <v>6282</v>
      </c>
      <c r="I1994" s="21"/>
      <c r="J1994" s="21"/>
    </row>
    <row r="1995" s="1" customFormat="1" ht="17.25" customHeight="1" spans="1:10">
      <c r="A1995" s="22" t="s">
        <v>2</v>
      </c>
      <c r="B1995" s="23" t="s">
        <v>5087</v>
      </c>
      <c r="C1995" s="23" t="s">
        <v>5088</v>
      </c>
      <c r="D1995" s="23" t="s">
        <v>5089</v>
      </c>
      <c r="E1995" s="23"/>
      <c r="F1995" s="23" t="s">
        <v>5090</v>
      </c>
      <c r="G1995" s="23" t="s">
        <v>5091</v>
      </c>
      <c r="H1995" s="23"/>
      <c r="I1995" s="23" t="s">
        <v>4985</v>
      </c>
      <c r="J1995" s="24"/>
    </row>
    <row r="1996" s="1" customFormat="1" ht="28.5" customHeight="1" spans="1:10">
      <c r="A1996" s="25"/>
      <c r="B1996" s="39"/>
      <c r="C1996" s="39"/>
      <c r="D1996" s="39"/>
      <c r="E1996" s="39"/>
      <c r="F1996" s="39"/>
      <c r="G1996" s="39"/>
      <c r="H1996" s="39"/>
      <c r="I1996" s="39" t="s">
        <v>5092</v>
      </c>
      <c r="J1996" s="40" t="s">
        <v>5093</v>
      </c>
    </row>
    <row r="1997" s="1" customFormat="1" ht="409.5" customHeight="1" spans="1:10">
      <c r="A1997" s="25">
        <v>371</v>
      </c>
      <c r="B1997" s="26" t="s">
        <v>6283</v>
      </c>
      <c r="C1997" s="26" t="s">
        <v>6119</v>
      </c>
      <c r="D1997" s="26" t="s">
        <v>5857</v>
      </c>
      <c r="E1997" s="26"/>
      <c r="F1997" s="39" t="s">
        <v>75</v>
      </c>
      <c r="G1997" s="27">
        <v>1</v>
      </c>
      <c r="H1997" s="27"/>
      <c r="I1997" s="13"/>
      <c r="J1997" s="47"/>
    </row>
    <row r="1998" s="1" customFormat="1" ht="18" customHeight="1" spans="1:10">
      <c r="A1998" s="15" t="s">
        <v>5101</v>
      </c>
      <c r="B1998" s="16"/>
      <c r="C1998" s="16"/>
      <c r="D1998" s="16"/>
      <c r="E1998" s="16"/>
      <c r="F1998" s="16"/>
      <c r="G1998" s="16"/>
      <c r="H1998" s="16"/>
      <c r="I1998" s="16"/>
      <c r="J1998" s="48"/>
    </row>
    <row r="1999" s="1" customFormat="1" ht="18" customHeight="1" spans="1:10">
      <c r="A1999" s="49" t="s">
        <v>5102</v>
      </c>
      <c r="B1999" s="49"/>
      <c r="C1999" s="49"/>
      <c r="D1999" s="49"/>
      <c r="E1999" s="49"/>
      <c r="F1999" s="49"/>
      <c r="G1999" s="49"/>
      <c r="H1999" s="49"/>
      <c r="I1999" s="49"/>
      <c r="J1999" s="49"/>
    </row>
    <row r="2000" s="1" customFormat="1" ht="39.75" customHeight="1" spans="1:10">
      <c r="A2000" s="2" t="s">
        <v>5085</v>
      </c>
      <c r="B2000" s="2"/>
      <c r="C2000" s="2"/>
      <c r="D2000" s="2"/>
      <c r="E2000" s="2"/>
      <c r="F2000" s="2"/>
      <c r="G2000" s="2"/>
      <c r="H2000" s="19"/>
      <c r="I2000" s="19"/>
      <c r="J2000" s="19"/>
    </row>
    <row r="2001" s="1" customFormat="1" ht="28.5" customHeight="1" spans="1:10">
      <c r="A2001" s="20" t="s">
        <v>5042</v>
      </c>
      <c r="B2001" s="20"/>
      <c r="C2001" s="20"/>
      <c r="D2001" s="20"/>
      <c r="E2001" s="20" t="s">
        <v>5043</v>
      </c>
      <c r="F2001" s="20"/>
      <c r="G2001" s="20"/>
      <c r="H2001" s="21" t="s">
        <v>6284</v>
      </c>
      <c r="I2001" s="21"/>
      <c r="J2001" s="21"/>
    </row>
    <row r="2002" s="1" customFormat="1" ht="17.25" customHeight="1" spans="1:10">
      <c r="A2002" s="22" t="s">
        <v>2</v>
      </c>
      <c r="B2002" s="23" t="s">
        <v>5087</v>
      </c>
      <c r="C2002" s="23" t="s">
        <v>5088</v>
      </c>
      <c r="D2002" s="23" t="s">
        <v>5089</v>
      </c>
      <c r="E2002" s="23"/>
      <c r="F2002" s="23" t="s">
        <v>5090</v>
      </c>
      <c r="G2002" s="23" t="s">
        <v>5091</v>
      </c>
      <c r="H2002" s="23"/>
      <c r="I2002" s="23" t="s">
        <v>4985</v>
      </c>
      <c r="J2002" s="24"/>
    </row>
    <row r="2003" s="1" customFormat="1" ht="28.5" customHeight="1" spans="1:10">
      <c r="A2003" s="25"/>
      <c r="B2003" s="39"/>
      <c r="C2003" s="39"/>
      <c r="D2003" s="39"/>
      <c r="E2003" s="39"/>
      <c r="F2003" s="39"/>
      <c r="G2003" s="39"/>
      <c r="H2003" s="39"/>
      <c r="I2003" s="39" t="s">
        <v>5092</v>
      </c>
      <c r="J2003" s="40" t="s">
        <v>5093</v>
      </c>
    </row>
    <row r="2004" s="1" customFormat="1" ht="18" customHeight="1" spans="1:10">
      <c r="A2004" s="9" t="s">
        <v>5101</v>
      </c>
      <c r="B2004" s="10"/>
      <c r="C2004" s="10"/>
      <c r="D2004" s="10"/>
      <c r="E2004" s="10"/>
      <c r="F2004" s="10"/>
      <c r="G2004" s="10"/>
      <c r="H2004" s="10"/>
      <c r="I2004" s="10"/>
      <c r="J2004" s="47"/>
    </row>
    <row r="2005" s="1" customFormat="1" ht="409.5" customHeight="1" spans="1:10">
      <c r="A2005" s="25"/>
      <c r="B2005" s="26"/>
      <c r="C2005" s="26"/>
      <c r="D2005" s="26" t="s">
        <v>6121</v>
      </c>
      <c r="E2005" s="26"/>
      <c r="F2005" s="39"/>
      <c r="G2005" s="27"/>
      <c r="H2005" s="27"/>
      <c r="I2005" s="13"/>
      <c r="J2005" s="47"/>
    </row>
    <row r="2006" s="1" customFormat="1" ht="18" customHeight="1" spans="1:10">
      <c r="A2006" s="15" t="s">
        <v>5101</v>
      </c>
      <c r="B2006" s="16"/>
      <c r="C2006" s="16"/>
      <c r="D2006" s="16"/>
      <c r="E2006" s="16"/>
      <c r="F2006" s="16"/>
      <c r="G2006" s="16"/>
      <c r="H2006" s="16"/>
      <c r="I2006" s="16"/>
      <c r="J2006" s="48"/>
    </row>
    <row r="2007" s="1" customFormat="1" ht="18" customHeight="1" spans="1:10">
      <c r="A2007" s="49" t="s">
        <v>5102</v>
      </c>
      <c r="B2007" s="49"/>
      <c r="C2007" s="49"/>
      <c r="D2007" s="49"/>
      <c r="E2007" s="49"/>
      <c r="F2007" s="49"/>
      <c r="G2007" s="49"/>
      <c r="H2007" s="49"/>
      <c r="I2007" s="49"/>
      <c r="J2007" s="49"/>
    </row>
    <row r="2008" s="1" customFormat="1" ht="39.75" customHeight="1" spans="1:10">
      <c r="A2008" s="2" t="s">
        <v>5085</v>
      </c>
      <c r="B2008" s="2"/>
      <c r="C2008" s="2"/>
      <c r="D2008" s="2"/>
      <c r="E2008" s="2"/>
      <c r="F2008" s="2"/>
      <c r="G2008" s="2"/>
      <c r="H2008" s="19"/>
      <c r="I2008" s="19"/>
      <c r="J2008" s="19"/>
    </row>
    <row r="2009" s="1" customFormat="1" ht="28.5" customHeight="1" spans="1:10">
      <c r="A2009" s="20" t="s">
        <v>5042</v>
      </c>
      <c r="B2009" s="20"/>
      <c r="C2009" s="20"/>
      <c r="D2009" s="20"/>
      <c r="E2009" s="20" t="s">
        <v>5043</v>
      </c>
      <c r="F2009" s="20"/>
      <c r="G2009" s="20"/>
      <c r="H2009" s="21" t="s">
        <v>6285</v>
      </c>
      <c r="I2009" s="21"/>
      <c r="J2009" s="21"/>
    </row>
    <row r="2010" s="1" customFormat="1" ht="17.25" customHeight="1" spans="1:10">
      <c r="A2010" s="22" t="s">
        <v>2</v>
      </c>
      <c r="B2010" s="23" t="s">
        <v>5087</v>
      </c>
      <c r="C2010" s="23" t="s">
        <v>5088</v>
      </c>
      <c r="D2010" s="23" t="s">
        <v>5089</v>
      </c>
      <c r="E2010" s="23"/>
      <c r="F2010" s="23" t="s">
        <v>5090</v>
      </c>
      <c r="G2010" s="23" t="s">
        <v>5091</v>
      </c>
      <c r="H2010" s="23"/>
      <c r="I2010" s="23" t="s">
        <v>4985</v>
      </c>
      <c r="J2010" s="24"/>
    </row>
    <row r="2011" s="1" customFormat="1" ht="28.5" customHeight="1" spans="1:10">
      <c r="A2011" s="25"/>
      <c r="B2011" s="39"/>
      <c r="C2011" s="39"/>
      <c r="D2011" s="39"/>
      <c r="E2011" s="39"/>
      <c r="F2011" s="39"/>
      <c r="G2011" s="39"/>
      <c r="H2011" s="39"/>
      <c r="I2011" s="39" t="s">
        <v>5092</v>
      </c>
      <c r="J2011" s="40" t="s">
        <v>5093</v>
      </c>
    </row>
    <row r="2012" s="1" customFormat="1" ht="159" customHeight="1" spans="1:10">
      <c r="A2012" s="25"/>
      <c r="B2012" s="26"/>
      <c r="C2012" s="26"/>
      <c r="D2012" s="26" t="s">
        <v>6123</v>
      </c>
      <c r="E2012" s="26"/>
      <c r="F2012" s="39"/>
      <c r="G2012" s="27"/>
      <c r="H2012" s="27"/>
      <c r="I2012" s="13"/>
      <c r="J2012" s="47"/>
    </row>
    <row r="2013" s="1" customFormat="1" ht="347.25" customHeight="1" spans="1:10">
      <c r="A2013" s="25">
        <v>372</v>
      </c>
      <c r="B2013" s="26" t="s">
        <v>6286</v>
      </c>
      <c r="C2013" s="26" t="s">
        <v>6063</v>
      </c>
      <c r="D2013" s="26" t="s">
        <v>5853</v>
      </c>
      <c r="E2013" s="26"/>
      <c r="F2013" s="39" t="s">
        <v>75</v>
      </c>
      <c r="G2013" s="27">
        <v>2</v>
      </c>
      <c r="H2013" s="27"/>
      <c r="I2013" s="13"/>
      <c r="J2013" s="47"/>
    </row>
    <row r="2014" s="1" customFormat="1" ht="18" customHeight="1" spans="1:10">
      <c r="A2014" s="15" t="s">
        <v>5101</v>
      </c>
      <c r="B2014" s="16"/>
      <c r="C2014" s="16"/>
      <c r="D2014" s="16"/>
      <c r="E2014" s="16"/>
      <c r="F2014" s="16"/>
      <c r="G2014" s="16"/>
      <c r="H2014" s="16"/>
      <c r="I2014" s="16"/>
      <c r="J2014" s="48"/>
    </row>
    <row r="2015" s="1" customFormat="1" ht="18" customHeight="1" spans="1:10">
      <c r="A2015" s="49" t="s">
        <v>5102</v>
      </c>
      <c r="B2015" s="49"/>
      <c r="C2015" s="49"/>
      <c r="D2015" s="49"/>
      <c r="E2015" s="49"/>
      <c r="F2015" s="49"/>
      <c r="G2015" s="49"/>
      <c r="H2015" s="49"/>
      <c r="I2015" s="49"/>
      <c r="J2015" s="49"/>
    </row>
    <row r="2016" s="1" customFormat="1" ht="39.75" customHeight="1" spans="1:10">
      <c r="A2016" s="2" t="s">
        <v>5085</v>
      </c>
      <c r="B2016" s="2"/>
      <c r="C2016" s="2"/>
      <c r="D2016" s="2"/>
      <c r="E2016" s="2"/>
      <c r="F2016" s="2"/>
      <c r="G2016" s="2"/>
      <c r="H2016" s="19"/>
      <c r="I2016" s="19"/>
      <c r="J2016" s="19"/>
    </row>
    <row r="2017" s="1" customFormat="1" ht="28.5" customHeight="1" spans="1:10">
      <c r="A2017" s="20" t="s">
        <v>5042</v>
      </c>
      <c r="B2017" s="20"/>
      <c r="C2017" s="20"/>
      <c r="D2017" s="20"/>
      <c r="E2017" s="20" t="s">
        <v>5043</v>
      </c>
      <c r="F2017" s="20"/>
      <c r="G2017" s="20"/>
      <c r="H2017" s="21" t="s">
        <v>6287</v>
      </c>
      <c r="I2017" s="21"/>
      <c r="J2017" s="21"/>
    </row>
    <row r="2018" s="1" customFormat="1" ht="17.25" customHeight="1" spans="1:10">
      <c r="A2018" s="22" t="s">
        <v>2</v>
      </c>
      <c r="B2018" s="23" t="s">
        <v>5087</v>
      </c>
      <c r="C2018" s="23" t="s">
        <v>5088</v>
      </c>
      <c r="D2018" s="23" t="s">
        <v>5089</v>
      </c>
      <c r="E2018" s="23"/>
      <c r="F2018" s="23" t="s">
        <v>5090</v>
      </c>
      <c r="G2018" s="23" t="s">
        <v>5091</v>
      </c>
      <c r="H2018" s="23"/>
      <c r="I2018" s="23" t="s">
        <v>4985</v>
      </c>
      <c r="J2018" s="24"/>
    </row>
    <row r="2019" s="1" customFormat="1" ht="28.5" customHeight="1" spans="1:10">
      <c r="A2019" s="25"/>
      <c r="B2019" s="39"/>
      <c r="C2019" s="39"/>
      <c r="D2019" s="39"/>
      <c r="E2019" s="39"/>
      <c r="F2019" s="39"/>
      <c r="G2019" s="39"/>
      <c r="H2019" s="39"/>
      <c r="I2019" s="39" t="s">
        <v>5092</v>
      </c>
      <c r="J2019" s="40" t="s">
        <v>5093</v>
      </c>
    </row>
    <row r="2020" s="1" customFormat="1" ht="409.5" customHeight="1" spans="1:10">
      <c r="A2020" s="25">
        <v>373</v>
      </c>
      <c r="B2020" s="26" t="s">
        <v>6288</v>
      </c>
      <c r="C2020" s="26" t="s">
        <v>6127</v>
      </c>
      <c r="D2020" s="26" t="s">
        <v>5857</v>
      </c>
      <c r="E2020" s="26"/>
      <c r="F2020" s="39" t="s">
        <v>75</v>
      </c>
      <c r="G2020" s="27">
        <v>2</v>
      </c>
      <c r="H2020" s="27"/>
      <c r="I2020" s="13"/>
      <c r="J2020" s="47"/>
    </row>
    <row r="2021" s="1" customFormat="1" ht="18" customHeight="1" spans="1:10">
      <c r="A2021" s="15" t="s">
        <v>5101</v>
      </c>
      <c r="B2021" s="16"/>
      <c r="C2021" s="16"/>
      <c r="D2021" s="16"/>
      <c r="E2021" s="16"/>
      <c r="F2021" s="16"/>
      <c r="G2021" s="16"/>
      <c r="H2021" s="16"/>
      <c r="I2021" s="16"/>
      <c r="J2021" s="48"/>
    </row>
    <row r="2022" s="1" customFormat="1" ht="18" customHeight="1" spans="1:10">
      <c r="A2022" s="49" t="s">
        <v>5102</v>
      </c>
      <c r="B2022" s="49"/>
      <c r="C2022" s="49"/>
      <c r="D2022" s="49"/>
      <c r="E2022" s="49"/>
      <c r="F2022" s="49"/>
      <c r="G2022" s="49"/>
      <c r="H2022" s="49"/>
      <c r="I2022" s="49"/>
      <c r="J2022" s="49"/>
    </row>
    <row r="2023" s="1" customFormat="1" ht="39.75" customHeight="1" spans="1:10">
      <c r="A2023" s="2" t="s">
        <v>5085</v>
      </c>
      <c r="B2023" s="2"/>
      <c r="C2023" s="2"/>
      <c r="D2023" s="2"/>
      <c r="E2023" s="2"/>
      <c r="F2023" s="2"/>
      <c r="G2023" s="2"/>
      <c r="H2023" s="19"/>
      <c r="I2023" s="19"/>
      <c r="J2023" s="19"/>
    </row>
    <row r="2024" s="1" customFormat="1" ht="28.5" customHeight="1" spans="1:10">
      <c r="A2024" s="20" t="s">
        <v>5042</v>
      </c>
      <c r="B2024" s="20"/>
      <c r="C2024" s="20"/>
      <c r="D2024" s="20"/>
      <c r="E2024" s="20" t="s">
        <v>5043</v>
      </c>
      <c r="F2024" s="20"/>
      <c r="G2024" s="20"/>
      <c r="H2024" s="21" t="s">
        <v>6289</v>
      </c>
      <c r="I2024" s="21"/>
      <c r="J2024" s="21"/>
    </row>
    <row r="2025" s="1" customFormat="1" ht="17.25" customHeight="1" spans="1:10">
      <c r="A2025" s="22" t="s">
        <v>2</v>
      </c>
      <c r="B2025" s="23" t="s">
        <v>5087</v>
      </c>
      <c r="C2025" s="23" t="s">
        <v>5088</v>
      </c>
      <c r="D2025" s="23" t="s">
        <v>5089</v>
      </c>
      <c r="E2025" s="23"/>
      <c r="F2025" s="23" t="s">
        <v>5090</v>
      </c>
      <c r="G2025" s="23" t="s">
        <v>5091</v>
      </c>
      <c r="H2025" s="23"/>
      <c r="I2025" s="23" t="s">
        <v>4985</v>
      </c>
      <c r="J2025" s="24"/>
    </row>
    <row r="2026" s="1" customFormat="1" ht="28.5" customHeight="1" spans="1:10">
      <c r="A2026" s="25"/>
      <c r="B2026" s="39"/>
      <c r="C2026" s="39"/>
      <c r="D2026" s="39"/>
      <c r="E2026" s="39"/>
      <c r="F2026" s="39"/>
      <c r="G2026" s="39"/>
      <c r="H2026" s="39"/>
      <c r="I2026" s="39" t="s">
        <v>5092</v>
      </c>
      <c r="J2026" s="40" t="s">
        <v>5093</v>
      </c>
    </row>
    <row r="2027" s="1" customFormat="1" ht="18" customHeight="1" spans="1:10">
      <c r="A2027" s="9" t="s">
        <v>5101</v>
      </c>
      <c r="B2027" s="10"/>
      <c r="C2027" s="10"/>
      <c r="D2027" s="10"/>
      <c r="E2027" s="10"/>
      <c r="F2027" s="10"/>
      <c r="G2027" s="10"/>
      <c r="H2027" s="10"/>
      <c r="I2027" s="10"/>
      <c r="J2027" s="47"/>
    </row>
    <row r="2028" s="1" customFormat="1" ht="409.5" customHeight="1" spans="1:10">
      <c r="A2028" s="25"/>
      <c r="B2028" s="26"/>
      <c r="C2028" s="26"/>
      <c r="D2028" s="26" t="s">
        <v>6121</v>
      </c>
      <c r="E2028" s="26"/>
      <c r="F2028" s="39"/>
      <c r="G2028" s="27"/>
      <c r="H2028" s="27"/>
      <c r="I2028" s="13"/>
      <c r="J2028" s="47"/>
    </row>
    <row r="2029" s="1" customFormat="1" ht="18" customHeight="1" spans="1:10">
      <c r="A2029" s="15" t="s">
        <v>5101</v>
      </c>
      <c r="B2029" s="16"/>
      <c r="C2029" s="16"/>
      <c r="D2029" s="16"/>
      <c r="E2029" s="16"/>
      <c r="F2029" s="16"/>
      <c r="G2029" s="16"/>
      <c r="H2029" s="16"/>
      <c r="I2029" s="16"/>
      <c r="J2029" s="48"/>
    </row>
    <row r="2030" s="1" customFormat="1" ht="18" customHeight="1" spans="1:10">
      <c r="A2030" s="49" t="s">
        <v>5102</v>
      </c>
      <c r="B2030" s="49"/>
      <c r="C2030" s="49"/>
      <c r="D2030" s="49"/>
      <c r="E2030" s="49"/>
      <c r="F2030" s="49"/>
      <c r="G2030" s="49"/>
      <c r="H2030" s="49"/>
      <c r="I2030" s="49"/>
      <c r="J2030" s="49"/>
    </row>
    <row r="2031" s="1" customFormat="1" ht="39.75" customHeight="1" spans="1:10">
      <c r="A2031" s="2" t="s">
        <v>5085</v>
      </c>
      <c r="B2031" s="2"/>
      <c r="C2031" s="2"/>
      <c r="D2031" s="2"/>
      <c r="E2031" s="2"/>
      <c r="F2031" s="2"/>
      <c r="G2031" s="2"/>
      <c r="H2031" s="19"/>
      <c r="I2031" s="19"/>
      <c r="J2031" s="19"/>
    </row>
    <row r="2032" s="1" customFormat="1" ht="28.5" customHeight="1" spans="1:10">
      <c r="A2032" s="20" t="s">
        <v>5042</v>
      </c>
      <c r="B2032" s="20"/>
      <c r="C2032" s="20"/>
      <c r="D2032" s="20"/>
      <c r="E2032" s="20" t="s">
        <v>5043</v>
      </c>
      <c r="F2032" s="20"/>
      <c r="G2032" s="20"/>
      <c r="H2032" s="21" t="s">
        <v>6290</v>
      </c>
      <c r="I2032" s="21"/>
      <c r="J2032" s="21"/>
    </row>
    <row r="2033" s="1" customFormat="1" ht="17.25" customHeight="1" spans="1:10">
      <c r="A2033" s="22" t="s">
        <v>2</v>
      </c>
      <c r="B2033" s="23" t="s">
        <v>5087</v>
      </c>
      <c r="C2033" s="23" t="s">
        <v>5088</v>
      </c>
      <c r="D2033" s="23" t="s">
        <v>5089</v>
      </c>
      <c r="E2033" s="23"/>
      <c r="F2033" s="23" t="s">
        <v>5090</v>
      </c>
      <c r="G2033" s="23" t="s">
        <v>5091</v>
      </c>
      <c r="H2033" s="23"/>
      <c r="I2033" s="23" t="s">
        <v>4985</v>
      </c>
      <c r="J2033" s="24"/>
    </row>
    <row r="2034" s="1" customFormat="1" ht="28.5" customHeight="1" spans="1:10">
      <c r="A2034" s="25"/>
      <c r="B2034" s="39"/>
      <c r="C2034" s="39"/>
      <c r="D2034" s="39"/>
      <c r="E2034" s="39"/>
      <c r="F2034" s="39"/>
      <c r="G2034" s="39"/>
      <c r="H2034" s="39"/>
      <c r="I2034" s="39" t="s">
        <v>5092</v>
      </c>
      <c r="J2034" s="40" t="s">
        <v>5093</v>
      </c>
    </row>
    <row r="2035" s="1" customFormat="1" ht="159" customHeight="1" spans="1:10">
      <c r="A2035" s="25"/>
      <c r="B2035" s="26"/>
      <c r="C2035" s="26"/>
      <c r="D2035" s="26" t="s">
        <v>6123</v>
      </c>
      <c r="E2035" s="26"/>
      <c r="F2035" s="39"/>
      <c r="G2035" s="27"/>
      <c r="H2035" s="27"/>
      <c r="I2035" s="13"/>
      <c r="J2035" s="47"/>
    </row>
    <row r="2036" s="1" customFormat="1" ht="347.25" customHeight="1" spans="1:10">
      <c r="A2036" s="25">
        <v>374</v>
      </c>
      <c r="B2036" s="26" t="s">
        <v>6291</v>
      </c>
      <c r="C2036" s="26" t="s">
        <v>5852</v>
      </c>
      <c r="D2036" s="26" t="s">
        <v>5853</v>
      </c>
      <c r="E2036" s="26"/>
      <c r="F2036" s="39" t="s">
        <v>75</v>
      </c>
      <c r="G2036" s="27">
        <v>4</v>
      </c>
      <c r="H2036" s="27"/>
      <c r="I2036" s="13"/>
      <c r="J2036" s="47"/>
    </row>
    <row r="2037" s="1" customFormat="1" ht="18" customHeight="1" spans="1:10">
      <c r="A2037" s="15" t="s">
        <v>5101</v>
      </c>
      <c r="B2037" s="16"/>
      <c r="C2037" s="16"/>
      <c r="D2037" s="16"/>
      <c r="E2037" s="16"/>
      <c r="F2037" s="16"/>
      <c r="G2037" s="16"/>
      <c r="H2037" s="16"/>
      <c r="I2037" s="16"/>
      <c r="J2037" s="48"/>
    </row>
    <row r="2038" s="1" customFormat="1" ht="18" customHeight="1" spans="1:10">
      <c r="A2038" s="49" t="s">
        <v>5102</v>
      </c>
      <c r="B2038" s="49"/>
      <c r="C2038" s="49"/>
      <c r="D2038" s="49"/>
      <c r="E2038" s="49"/>
      <c r="F2038" s="49"/>
      <c r="G2038" s="49"/>
      <c r="H2038" s="49"/>
      <c r="I2038" s="49"/>
      <c r="J2038" s="49"/>
    </row>
    <row r="2039" s="1" customFormat="1" ht="39.75" customHeight="1" spans="1:10">
      <c r="A2039" s="2" t="s">
        <v>5085</v>
      </c>
      <c r="B2039" s="2"/>
      <c r="C2039" s="2"/>
      <c r="D2039" s="2"/>
      <c r="E2039" s="2"/>
      <c r="F2039" s="2"/>
      <c r="G2039" s="2"/>
      <c r="H2039" s="19"/>
      <c r="I2039" s="19"/>
      <c r="J2039" s="19"/>
    </row>
    <row r="2040" s="1" customFormat="1" ht="28.5" customHeight="1" spans="1:10">
      <c r="A2040" s="20" t="s">
        <v>5042</v>
      </c>
      <c r="B2040" s="20"/>
      <c r="C2040" s="20"/>
      <c r="D2040" s="20"/>
      <c r="E2040" s="20" t="s">
        <v>5043</v>
      </c>
      <c r="F2040" s="20"/>
      <c r="G2040" s="20"/>
      <c r="H2040" s="21" t="s">
        <v>6292</v>
      </c>
      <c r="I2040" s="21"/>
      <c r="J2040" s="21"/>
    </row>
    <row r="2041" s="1" customFormat="1" ht="17.25" customHeight="1" spans="1:10">
      <c r="A2041" s="22" t="s">
        <v>2</v>
      </c>
      <c r="B2041" s="23" t="s">
        <v>5087</v>
      </c>
      <c r="C2041" s="23" t="s">
        <v>5088</v>
      </c>
      <c r="D2041" s="23" t="s">
        <v>5089</v>
      </c>
      <c r="E2041" s="23"/>
      <c r="F2041" s="23" t="s">
        <v>5090</v>
      </c>
      <c r="G2041" s="23" t="s">
        <v>5091</v>
      </c>
      <c r="H2041" s="23"/>
      <c r="I2041" s="23" t="s">
        <v>4985</v>
      </c>
      <c r="J2041" s="24"/>
    </row>
    <row r="2042" s="1" customFormat="1" ht="28.5" customHeight="1" spans="1:10">
      <c r="A2042" s="25"/>
      <c r="B2042" s="39"/>
      <c r="C2042" s="39"/>
      <c r="D2042" s="39"/>
      <c r="E2042" s="39"/>
      <c r="F2042" s="39"/>
      <c r="G2042" s="39"/>
      <c r="H2042" s="39"/>
      <c r="I2042" s="39" t="s">
        <v>5092</v>
      </c>
      <c r="J2042" s="40" t="s">
        <v>5093</v>
      </c>
    </row>
    <row r="2043" s="1" customFormat="1" ht="181.5" customHeight="1" spans="1:10">
      <c r="A2043" s="25">
        <v>375</v>
      </c>
      <c r="B2043" s="26" t="s">
        <v>6293</v>
      </c>
      <c r="C2043" s="26" t="s">
        <v>5396</v>
      </c>
      <c r="D2043" s="26" t="s">
        <v>5397</v>
      </c>
      <c r="E2043" s="26"/>
      <c r="F2043" s="39" t="s">
        <v>81</v>
      </c>
      <c r="G2043" s="27">
        <v>4</v>
      </c>
      <c r="H2043" s="27"/>
      <c r="I2043" s="13"/>
      <c r="J2043" s="47"/>
    </row>
    <row r="2044" s="1" customFormat="1" ht="168.75" customHeight="1" spans="1:10">
      <c r="A2044" s="25">
        <v>376</v>
      </c>
      <c r="B2044" s="26" t="s">
        <v>6294</v>
      </c>
      <c r="C2044" s="26" t="s">
        <v>6052</v>
      </c>
      <c r="D2044" s="26" t="s">
        <v>6116</v>
      </c>
      <c r="E2044" s="26"/>
      <c r="F2044" s="39" t="s">
        <v>138</v>
      </c>
      <c r="G2044" s="27">
        <v>1</v>
      </c>
      <c r="H2044" s="27"/>
      <c r="I2044" s="13"/>
      <c r="J2044" s="47"/>
    </row>
    <row r="2045" s="1" customFormat="1" ht="41.25" customHeight="1" spans="1:10">
      <c r="A2045" s="25">
        <v>377</v>
      </c>
      <c r="B2045" s="26" t="s">
        <v>6295</v>
      </c>
      <c r="C2045" s="26" t="s">
        <v>5969</v>
      </c>
      <c r="D2045" s="26" t="s">
        <v>5970</v>
      </c>
      <c r="E2045" s="26"/>
      <c r="F2045" s="39" t="s">
        <v>138</v>
      </c>
      <c r="G2045" s="27">
        <v>1</v>
      </c>
      <c r="H2045" s="27"/>
      <c r="I2045" s="13"/>
      <c r="J2045" s="47"/>
    </row>
    <row r="2046" s="1" customFormat="1" ht="15.75" customHeight="1" spans="1:10">
      <c r="A2046" s="25">
        <v>378</v>
      </c>
      <c r="B2046" s="26" t="s">
        <v>6296</v>
      </c>
      <c r="C2046" s="26" t="s">
        <v>6135</v>
      </c>
      <c r="D2046" s="26" t="s">
        <v>6136</v>
      </c>
      <c r="E2046" s="26"/>
      <c r="F2046" s="39" t="s">
        <v>75</v>
      </c>
      <c r="G2046" s="27">
        <v>4</v>
      </c>
      <c r="H2046" s="27"/>
      <c r="I2046" s="13"/>
      <c r="J2046" s="47"/>
    </row>
    <row r="2047" s="1" customFormat="1" ht="28.5" customHeight="1" spans="1:10">
      <c r="A2047" s="25">
        <v>379</v>
      </c>
      <c r="B2047" s="26" t="s">
        <v>6297</v>
      </c>
      <c r="C2047" s="26" t="s">
        <v>5479</v>
      </c>
      <c r="D2047" s="26" t="s">
        <v>6082</v>
      </c>
      <c r="E2047" s="26"/>
      <c r="F2047" s="39" t="s">
        <v>186</v>
      </c>
      <c r="G2047" s="27">
        <v>8</v>
      </c>
      <c r="H2047" s="27"/>
      <c r="I2047" s="13"/>
      <c r="J2047" s="47"/>
    </row>
    <row r="2048" s="1" customFormat="1" ht="18" customHeight="1" spans="1:10">
      <c r="A2048" s="15" t="s">
        <v>5101</v>
      </c>
      <c r="B2048" s="16"/>
      <c r="C2048" s="16"/>
      <c r="D2048" s="16"/>
      <c r="E2048" s="16"/>
      <c r="F2048" s="16"/>
      <c r="G2048" s="16"/>
      <c r="H2048" s="16"/>
      <c r="I2048" s="16"/>
      <c r="J2048" s="48"/>
    </row>
    <row r="2049" s="1" customFormat="1" ht="18" customHeight="1" spans="1:10">
      <c r="A2049" s="49" t="s">
        <v>5102</v>
      </c>
      <c r="B2049" s="49"/>
      <c r="C2049" s="49"/>
      <c r="D2049" s="49"/>
      <c r="E2049" s="49"/>
      <c r="F2049" s="49"/>
      <c r="G2049" s="49"/>
      <c r="H2049" s="49"/>
      <c r="I2049" s="49"/>
      <c r="J2049" s="49"/>
    </row>
    <row r="2050" s="1" customFormat="1" ht="39.75" customHeight="1" spans="1:10">
      <c r="A2050" s="2" t="s">
        <v>5085</v>
      </c>
      <c r="B2050" s="2"/>
      <c r="C2050" s="2"/>
      <c r="D2050" s="2"/>
      <c r="E2050" s="2"/>
      <c r="F2050" s="2"/>
      <c r="G2050" s="2"/>
      <c r="H2050" s="19"/>
      <c r="I2050" s="19"/>
      <c r="J2050" s="19"/>
    </row>
    <row r="2051" s="1" customFormat="1" ht="28.5" customHeight="1" spans="1:10">
      <c r="A2051" s="20" t="s">
        <v>5042</v>
      </c>
      <c r="B2051" s="20"/>
      <c r="C2051" s="20"/>
      <c r="D2051" s="20"/>
      <c r="E2051" s="20" t="s">
        <v>5043</v>
      </c>
      <c r="F2051" s="20"/>
      <c r="G2051" s="20"/>
      <c r="H2051" s="21" t="s">
        <v>6298</v>
      </c>
      <c r="I2051" s="21"/>
      <c r="J2051" s="21"/>
    </row>
    <row r="2052" s="1" customFormat="1" ht="17.25" customHeight="1" spans="1:10">
      <c r="A2052" s="22" t="s">
        <v>2</v>
      </c>
      <c r="B2052" s="23" t="s">
        <v>5087</v>
      </c>
      <c r="C2052" s="23" t="s">
        <v>5088</v>
      </c>
      <c r="D2052" s="23" t="s">
        <v>5089</v>
      </c>
      <c r="E2052" s="23"/>
      <c r="F2052" s="23" t="s">
        <v>5090</v>
      </c>
      <c r="G2052" s="23" t="s">
        <v>5091</v>
      </c>
      <c r="H2052" s="23"/>
      <c r="I2052" s="23" t="s">
        <v>4985</v>
      </c>
      <c r="J2052" s="24"/>
    </row>
    <row r="2053" s="1" customFormat="1" ht="28.5" customHeight="1" spans="1:10">
      <c r="A2053" s="25"/>
      <c r="B2053" s="39"/>
      <c r="C2053" s="39"/>
      <c r="D2053" s="39"/>
      <c r="E2053" s="39"/>
      <c r="F2053" s="39"/>
      <c r="G2053" s="39"/>
      <c r="H2053" s="39"/>
      <c r="I2053" s="39" t="s">
        <v>5092</v>
      </c>
      <c r="J2053" s="40" t="s">
        <v>5093</v>
      </c>
    </row>
    <row r="2054" s="1" customFormat="1" ht="219.75" customHeight="1" spans="1:10">
      <c r="A2054" s="25">
        <v>380</v>
      </c>
      <c r="B2054" s="26" t="s">
        <v>6299</v>
      </c>
      <c r="C2054" s="26" t="s">
        <v>5877</v>
      </c>
      <c r="D2054" s="26" t="s">
        <v>5878</v>
      </c>
      <c r="E2054" s="26"/>
      <c r="F2054" s="39" t="s">
        <v>5125</v>
      </c>
      <c r="G2054" s="27">
        <v>140</v>
      </c>
      <c r="H2054" s="27"/>
      <c r="I2054" s="13"/>
      <c r="J2054" s="47"/>
    </row>
    <row r="2055" s="1" customFormat="1" ht="15.75" customHeight="1" spans="1:10">
      <c r="A2055" s="25">
        <v>381</v>
      </c>
      <c r="B2055" s="26" t="s">
        <v>6300</v>
      </c>
      <c r="C2055" s="26" t="s">
        <v>5164</v>
      </c>
      <c r="D2055" s="26" t="s">
        <v>5164</v>
      </c>
      <c r="E2055" s="26"/>
      <c r="F2055" s="39" t="s">
        <v>5125</v>
      </c>
      <c r="G2055" s="27">
        <v>80</v>
      </c>
      <c r="H2055" s="27"/>
      <c r="I2055" s="13"/>
      <c r="J2055" s="47"/>
    </row>
    <row r="2056" s="1" customFormat="1" ht="28.5" customHeight="1" spans="1:10">
      <c r="A2056" s="25"/>
      <c r="B2056" s="26"/>
      <c r="C2056" s="26" t="s">
        <v>6301</v>
      </c>
      <c r="D2056" s="26"/>
      <c r="E2056" s="26"/>
      <c r="F2056" s="26"/>
      <c r="G2056" s="27"/>
      <c r="H2056" s="27"/>
      <c r="I2056" s="27"/>
      <c r="J2056" s="54"/>
    </row>
    <row r="2057" s="1" customFormat="1" ht="232.5" customHeight="1" spans="1:10">
      <c r="A2057" s="25">
        <v>382</v>
      </c>
      <c r="B2057" s="26" t="s">
        <v>6302</v>
      </c>
      <c r="C2057" s="26" t="s">
        <v>6175</v>
      </c>
      <c r="D2057" s="26" t="s">
        <v>6221</v>
      </c>
      <c r="E2057" s="26"/>
      <c r="F2057" s="39" t="s">
        <v>81</v>
      </c>
      <c r="G2057" s="27">
        <v>4</v>
      </c>
      <c r="H2057" s="27"/>
      <c r="I2057" s="13"/>
      <c r="J2057" s="47"/>
    </row>
    <row r="2058" s="1" customFormat="1" ht="18" customHeight="1" spans="1:10">
      <c r="A2058" s="15" t="s">
        <v>5101</v>
      </c>
      <c r="B2058" s="16"/>
      <c r="C2058" s="16"/>
      <c r="D2058" s="16"/>
      <c r="E2058" s="16"/>
      <c r="F2058" s="16"/>
      <c r="G2058" s="16"/>
      <c r="H2058" s="16"/>
      <c r="I2058" s="16"/>
      <c r="J2058" s="48"/>
    </row>
    <row r="2059" s="1" customFormat="1" ht="18" customHeight="1" spans="1:10">
      <c r="A2059" s="49" t="s">
        <v>5102</v>
      </c>
      <c r="B2059" s="49"/>
      <c r="C2059" s="49"/>
      <c r="D2059" s="49"/>
      <c r="E2059" s="49"/>
      <c r="F2059" s="49"/>
      <c r="G2059" s="49"/>
      <c r="H2059" s="49"/>
      <c r="I2059" s="49"/>
      <c r="J2059" s="49"/>
    </row>
    <row r="2060" s="1" customFormat="1" ht="39.75" customHeight="1" spans="1:10">
      <c r="A2060" s="2" t="s">
        <v>5085</v>
      </c>
      <c r="B2060" s="2"/>
      <c r="C2060" s="2"/>
      <c r="D2060" s="2"/>
      <c r="E2060" s="2"/>
      <c r="F2060" s="2"/>
      <c r="G2060" s="2"/>
      <c r="H2060" s="19"/>
      <c r="I2060" s="19"/>
      <c r="J2060" s="19"/>
    </row>
    <row r="2061" s="1" customFormat="1" ht="28.5" customHeight="1" spans="1:10">
      <c r="A2061" s="20" t="s">
        <v>5042</v>
      </c>
      <c r="B2061" s="20"/>
      <c r="C2061" s="20"/>
      <c r="D2061" s="20"/>
      <c r="E2061" s="20" t="s">
        <v>5043</v>
      </c>
      <c r="F2061" s="20"/>
      <c r="G2061" s="20"/>
      <c r="H2061" s="21" t="s">
        <v>6303</v>
      </c>
      <c r="I2061" s="21"/>
      <c r="J2061" s="21"/>
    </row>
    <row r="2062" s="1" customFormat="1" ht="17.25" customHeight="1" spans="1:10">
      <c r="A2062" s="22" t="s">
        <v>2</v>
      </c>
      <c r="B2062" s="23" t="s">
        <v>5087</v>
      </c>
      <c r="C2062" s="23" t="s">
        <v>5088</v>
      </c>
      <c r="D2062" s="23" t="s">
        <v>5089</v>
      </c>
      <c r="E2062" s="23"/>
      <c r="F2062" s="23" t="s">
        <v>5090</v>
      </c>
      <c r="G2062" s="23" t="s">
        <v>5091</v>
      </c>
      <c r="H2062" s="23"/>
      <c r="I2062" s="23" t="s">
        <v>4985</v>
      </c>
      <c r="J2062" s="24"/>
    </row>
    <row r="2063" s="1" customFormat="1" ht="28.5" customHeight="1" spans="1:10">
      <c r="A2063" s="25"/>
      <c r="B2063" s="39"/>
      <c r="C2063" s="39"/>
      <c r="D2063" s="39"/>
      <c r="E2063" s="39"/>
      <c r="F2063" s="39"/>
      <c r="G2063" s="39"/>
      <c r="H2063" s="39"/>
      <c r="I2063" s="39" t="s">
        <v>5092</v>
      </c>
      <c r="J2063" s="40" t="s">
        <v>5093</v>
      </c>
    </row>
    <row r="2064" s="1" customFormat="1" ht="207" customHeight="1" spans="1:10">
      <c r="A2064" s="25">
        <v>383</v>
      </c>
      <c r="B2064" s="26" t="s">
        <v>6304</v>
      </c>
      <c r="C2064" s="26" t="s">
        <v>6182</v>
      </c>
      <c r="D2064" s="26" t="s">
        <v>6183</v>
      </c>
      <c r="E2064" s="26"/>
      <c r="F2064" s="39" t="s">
        <v>138</v>
      </c>
      <c r="G2064" s="27">
        <v>1</v>
      </c>
      <c r="H2064" s="27"/>
      <c r="I2064" s="13"/>
      <c r="J2064" s="47"/>
    </row>
    <row r="2065" s="1" customFormat="1" ht="18" customHeight="1" spans="1:10">
      <c r="A2065" s="15" t="s">
        <v>5101</v>
      </c>
      <c r="B2065" s="16"/>
      <c r="C2065" s="16"/>
      <c r="D2065" s="16"/>
      <c r="E2065" s="16"/>
      <c r="F2065" s="16"/>
      <c r="G2065" s="16"/>
      <c r="H2065" s="16"/>
      <c r="I2065" s="16"/>
      <c r="J2065" s="48"/>
    </row>
    <row r="2066" s="1" customFormat="1" ht="18" customHeight="1" spans="1:10">
      <c r="A2066" s="49" t="s">
        <v>5102</v>
      </c>
      <c r="B2066" s="49"/>
      <c r="C2066" s="49"/>
      <c r="D2066" s="49"/>
      <c r="E2066" s="49"/>
      <c r="F2066" s="49"/>
      <c r="G2066" s="49"/>
      <c r="H2066" s="49"/>
      <c r="I2066" s="49"/>
      <c r="J2066" s="49"/>
    </row>
    <row r="2067" s="1" customFormat="1" ht="39.75" customHeight="1" spans="1:10">
      <c r="A2067" s="2" t="s">
        <v>5085</v>
      </c>
      <c r="B2067" s="2"/>
      <c r="C2067" s="2"/>
      <c r="D2067" s="2"/>
      <c r="E2067" s="2"/>
      <c r="F2067" s="2"/>
      <c r="G2067" s="2"/>
      <c r="H2067" s="19"/>
      <c r="I2067" s="19"/>
      <c r="J2067" s="19"/>
    </row>
    <row r="2068" s="1" customFormat="1" ht="28.5" customHeight="1" spans="1:10">
      <c r="A2068" s="20" t="s">
        <v>5042</v>
      </c>
      <c r="B2068" s="20"/>
      <c r="C2068" s="20"/>
      <c r="D2068" s="20"/>
      <c r="E2068" s="20" t="s">
        <v>5043</v>
      </c>
      <c r="F2068" s="20"/>
      <c r="G2068" s="20"/>
      <c r="H2068" s="21" t="s">
        <v>6305</v>
      </c>
      <c r="I2068" s="21"/>
      <c r="J2068" s="21"/>
    </row>
    <row r="2069" s="1" customFormat="1" ht="17.25" customHeight="1" spans="1:10">
      <c r="A2069" s="22" t="s">
        <v>2</v>
      </c>
      <c r="B2069" s="23" t="s">
        <v>5087</v>
      </c>
      <c r="C2069" s="23" t="s">
        <v>5088</v>
      </c>
      <c r="D2069" s="23" t="s">
        <v>5089</v>
      </c>
      <c r="E2069" s="23"/>
      <c r="F2069" s="23" t="s">
        <v>5090</v>
      </c>
      <c r="G2069" s="23" t="s">
        <v>5091</v>
      </c>
      <c r="H2069" s="23"/>
      <c r="I2069" s="23" t="s">
        <v>4985</v>
      </c>
      <c r="J2069" s="24"/>
    </row>
    <row r="2070" s="1" customFormat="1" ht="28.5" customHeight="1" spans="1:10">
      <c r="A2070" s="25"/>
      <c r="B2070" s="39"/>
      <c r="C2070" s="39"/>
      <c r="D2070" s="39"/>
      <c r="E2070" s="39"/>
      <c r="F2070" s="39"/>
      <c r="G2070" s="39"/>
      <c r="H2070" s="39"/>
      <c r="I2070" s="39" t="s">
        <v>5092</v>
      </c>
      <c r="J2070" s="40" t="s">
        <v>5093</v>
      </c>
    </row>
    <row r="2071" s="1" customFormat="1" ht="409.5" customHeight="1" spans="1:10">
      <c r="A2071" s="25">
        <v>384</v>
      </c>
      <c r="B2071" s="26" t="s">
        <v>6306</v>
      </c>
      <c r="C2071" s="26" t="s">
        <v>6191</v>
      </c>
      <c r="D2071" s="26" t="s">
        <v>6307</v>
      </c>
      <c r="E2071" s="26"/>
      <c r="F2071" s="39" t="s">
        <v>138</v>
      </c>
      <c r="G2071" s="27">
        <v>1</v>
      </c>
      <c r="H2071" s="27"/>
      <c r="I2071" s="13"/>
      <c r="J2071" s="47"/>
    </row>
    <row r="2072" s="1" customFormat="1" ht="18" customHeight="1" spans="1:10">
      <c r="A2072" s="15" t="s">
        <v>5101</v>
      </c>
      <c r="B2072" s="16"/>
      <c r="C2072" s="16"/>
      <c r="D2072" s="16"/>
      <c r="E2072" s="16"/>
      <c r="F2072" s="16"/>
      <c r="G2072" s="16"/>
      <c r="H2072" s="16"/>
      <c r="I2072" s="16"/>
      <c r="J2072" s="48"/>
    </row>
    <row r="2073" s="1" customFormat="1" ht="18" customHeight="1" spans="1:10">
      <c r="A2073" s="49" t="s">
        <v>5102</v>
      </c>
      <c r="B2073" s="49"/>
      <c r="C2073" s="49"/>
      <c r="D2073" s="49"/>
      <c r="E2073" s="49"/>
      <c r="F2073" s="49"/>
      <c r="G2073" s="49"/>
      <c r="H2073" s="49"/>
      <c r="I2073" s="49"/>
      <c r="J2073" s="49"/>
    </row>
    <row r="2074" s="1" customFormat="1" ht="39.75" customHeight="1" spans="1:10">
      <c r="A2074" s="2" t="s">
        <v>5085</v>
      </c>
      <c r="B2074" s="2"/>
      <c r="C2074" s="2"/>
      <c r="D2074" s="2"/>
      <c r="E2074" s="2"/>
      <c r="F2074" s="2"/>
      <c r="G2074" s="2"/>
      <c r="H2074" s="19"/>
      <c r="I2074" s="19"/>
      <c r="J2074" s="19"/>
    </row>
    <row r="2075" s="1" customFormat="1" ht="28.5" customHeight="1" spans="1:10">
      <c r="A2075" s="20" t="s">
        <v>5042</v>
      </c>
      <c r="B2075" s="20"/>
      <c r="C2075" s="20"/>
      <c r="D2075" s="20"/>
      <c r="E2075" s="20" t="s">
        <v>5043</v>
      </c>
      <c r="F2075" s="20"/>
      <c r="G2075" s="20"/>
      <c r="H2075" s="21" t="s">
        <v>6308</v>
      </c>
      <c r="I2075" s="21"/>
      <c r="J2075" s="21"/>
    </row>
    <row r="2076" s="1" customFormat="1" ht="17.25" customHeight="1" spans="1:10">
      <c r="A2076" s="22" t="s">
        <v>2</v>
      </c>
      <c r="B2076" s="23" t="s">
        <v>5087</v>
      </c>
      <c r="C2076" s="23" t="s">
        <v>5088</v>
      </c>
      <c r="D2076" s="23" t="s">
        <v>5089</v>
      </c>
      <c r="E2076" s="23"/>
      <c r="F2076" s="23" t="s">
        <v>5090</v>
      </c>
      <c r="G2076" s="23" t="s">
        <v>5091</v>
      </c>
      <c r="H2076" s="23"/>
      <c r="I2076" s="23" t="s">
        <v>4985</v>
      </c>
      <c r="J2076" s="24"/>
    </row>
    <row r="2077" s="1" customFormat="1" ht="28.5" customHeight="1" spans="1:10">
      <c r="A2077" s="25"/>
      <c r="B2077" s="39"/>
      <c r="C2077" s="39"/>
      <c r="D2077" s="39"/>
      <c r="E2077" s="39"/>
      <c r="F2077" s="39"/>
      <c r="G2077" s="39"/>
      <c r="H2077" s="39"/>
      <c r="I2077" s="39" t="s">
        <v>5092</v>
      </c>
      <c r="J2077" s="40" t="s">
        <v>5093</v>
      </c>
    </row>
    <row r="2078" s="1" customFormat="1" ht="31.5" customHeight="1" spans="1:10">
      <c r="A2078" s="25"/>
      <c r="B2078" s="26"/>
      <c r="C2078" s="26"/>
      <c r="D2078" s="26" t="s">
        <v>6309</v>
      </c>
      <c r="E2078" s="26"/>
      <c r="F2078" s="39"/>
      <c r="G2078" s="27"/>
      <c r="H2078" s="27"/>
      <c r="I2078" s="13"/>
      <c r="J2078" s="47"/>
    </row>
    <row r="2079" s="1" customFormat="1" ht="321.75" customHeight="1" spans="1:10">
      <c r="A2079" s="25">
        <v>385</v>
      </c>
      <c r="B2079" s="26" t="s">
        <v>6310</v>
      </c>
      <c r="C2079" s="26" t="s">
        <v>6229</v>
      </c>
      <c r="D2079" s="26" t="s">
        <v>6230</v>
      </c>
      <c r="E2079" s="26"/>
      <c r="F2079" s="39" t="s">
        <v>138</v>
      </c>
      <c r="G2079" s="27">
        <v>1</v>
      </c>
      <c r="H2079" s="27"/>
      <c r="I2079" s="13"/>
      <c r="J2079" s="47"/>
    </row>
    <row r="2080" s="1" customFormat="1" ht="194.25" customHeight="1" spans="1:10">
      <c r="A2080" s="25">
        <v>386</v>
      </c>
      <c r="B2080" s="26" t="s">
        <v>6311</v>
      </c>
      <c r="C2080" s="26" t="s">
        <v>6103</v>
      </c>
      <c r="D2080" s="26" t="s">
        <v>6001</v>
      </c>
      <c r="E2080" s="26"/>
      <c r="F2080" s="39" t="s">
        <v>138</v>
      </c>
      <c r="G2080" s="27">
        <v>1</v>
      </c>
      <c r="H2080" s="27"/>
      <c r="I2080" s="13"/>
      <c r="J2080" s="47"/>
    </row>
    <row r="2081" s="1" customFormat="1" ht="18" customHeight="1" spans="1:10">
      <c r="A2081" s="15" t="s">
        <v>5101</v>
      </c>
      <c r="B2081" s="16"/>
      <c r="C2081" s="16"/>
      <c r="D2081" s="16"/>
      <c r="E2081" s="16"/>
      <c r="F2081" s="16"/>
      <c r="G2081" s="16"/>
      <c r="H2081" s="16"/>
      <c r="I2081" s="16"/>
      <c r="J2081" s="48"/>
    </row>
    <row r="2082" s="1" customFormat="1" ht="18" customHeight="1" spans="1:10">
      <c r="A2082" s="49" t="s">
        <v>5102</v>
      </c>
      <c r="B2082" s="49"/>
      <c r="C2082" s="49"/>
      <c r="D2082" s="49"/>
      <c r="E2082" s="49"/>
      <c r="F2082" s="49"/>
      <c r="G2082" s="49"/>
      <c r="H2082" s="49"/>
      <c r="I2082" s="49"/>
      <c r="J2082" s="49"/>
    </row>
    <row r="2083" s="1" customFormat="1" ht="39.75" customHeight="1" spans="1:10">
      <c r="A2083" s="2" t="s">
        <v>5085</v>
      </c>
      <c r="B2083" s="2"/>
      <c r="C2083" s="2"/>
      <c r="D2083" s="2"/>
      <c r="E2083" s="2"/>
      <c r="F2083" s="2"/>
      <c r="G2083" s="2"/>
      <c r="H2083" s="19"/>
      <c r="I2083" s="19"/>
      <c r="J2083" s="19"/>
    </row>
    <row r="2084" s="1" customFormat="1" ht="28.5" customHeight="1" spans="1:10">
      <c r="A2084" s="20" t="s">
        <v>5042</v>
      </c>
      <c r="B2084" s="20"/>
      <c r="C2084" s="20"/>
      <c r="D2084" s="20"/>
      <c r="E2084" s="20" t="s">
        <v>5043</v>
      </c>
      <c r="F2084" s="20"/>
      <c r="G2084" s="20"/>
      <c r="H2084" s="21" t="s">
        <v>6312</v>
      </c>
      <c r="I2084" s="21"/>
      <c r="J2084" s="21"/>
    </row>
    <row r="2085" s="1" customFormat="1" ht="17.25" customHeight="1" spans="1:10">
      <c r="A2085" s="22" t="s">
        <v>2</v>
      </c>
      <c r="B2085" s="23" t="s">
        <v>5087</v>
      </c>
      <c r="C2085" s="23" t="s">
        <v>5088</v>
      </c>
      <c r="D2085" s="23" t="s">
        <v>5089</v>
      </c>
      <c r="E2085" s="23"/>
      <c r="F2085" s="23" t="s">
        <v>5090</v>
      </c>
      <c r="G2085" s="23" t="s">
        <v>5091</v>
      </c>
      <c r="H2085" s="23"/>
      <c r="I2085" s="23" t="s">
        <v>4985</v>
      </c>
      <c r="J2085" s="24"/>
    </row>
    <row r="2086" s="1" customFormat="1" ht="28.5" customHeight="1" spans="1:10">
      <c r="A2086" s="25"/>
      <c r="B2086" s="39"/>
      <c r="C2086" s="39"/>
      <c r="D2086" s="39"/>
      <c r="E2086" s="39"/>
      <c r="F2086" s="39"/>
      <c r="G2086" s="39"/>
      <c r="H2086" s="39"/>
      <c r="I2086" s="39" t="s">
        <v>5092</v>
      </c>
      <c r="J2086" s="40" t="s">
        <v>5093</v>
      </c>
    </row>
    <row r="2087" s="1" customFormat="1" ht="232.5" customHeight="1" spans="1:10">
      <c r="A2087" s="25">
        <v>387</v>
      </c>
      <c r="B2087" s="26" t="s">
        <v>6313</v>
      </c>
      <c r="C2087" s="26" t="s">
        <v>6236</v>
      </c>
      <c r="D2087" s="26" t="s">
        <v>6314</v>
      </c>
      <c r="E2087" s="26"/>
      <c r="F2087" s="39" t="s">
        <v>138</v>
      </c>
      <c r="G2087" s="27">
        <v>1</v>
      </c>
      <c r="H2087" s="27"/>
      <c r="I2087" s="13"/>
      <c r="J2087" s="47"/>
    </row>
    <row r="2088" s="1" customFormat="1" ht="18" customHeight="1" spans="1:10">
      <c r="A2088" s="15" t="s">
        <v>5101</v>
      </c>
      <c r="B2088" s="16"/>
      <c r="C2088" s="16"/>
      <c r="D2088" s="16"/>
      <c r="E2088" s="16"/>
      <c r="F2088" s="16"/>
      <c r="G2088" s="16"/>
      <c r="H2088" s="16"/>
      <c r="I2088" s="16"/>
      <c r="J2088" s="48"/>
    </row>
    <row r="2089" s="1" customFormat="1" ht="18" customHeight="1" spans="1:10">
      <c r="A2089" s="49" t="s">
        <v>5102</v>
      </c>
      <c r="B2089" s="49"/>
      <c r="C2089" s="49"/>
      <c r="D2089" s="49"/>
      <c r="E2089" s="49"/>
      <c r="F2089" s="49"/>
      <c r="G2089" s="49"/>
      <c r="H2089" s="49"/>
      <c r="I2089" s="49"/>
      <c r="J2089" s="49"/>
    </row>
    <row r="2090" s="1" customFormat="1" ht="39.75" customHeight="1" spans="1:10">
      <c r="A2090" s="2" t="s">
        <v>5085</v>
      </c>
      <c r="B2090" s="2"/>
      <c r="C2090" s="2"/>
      <c r="D2090" s="2"/>
      <c r="E2090" s="2"/>
      <c r="F2090" s="2"/>
      <c r="G2090" s="2"/>
      <c r="H2090" s="19"/>
      <c r="I2090" s="19"/>
      <c r="J2090" s="19"/>
    </row>
    <row r="2091" s="1" customFormat="1" ht="28.5" customHeight="1" spans="1:10">
      <c r="A2091" s="20" t="s">
        <v>5042</v>
      </c>
      <c r="B2091" s="20"/>
      <c r="C2091" s="20"/>
      <c r="D2091" s="20"/>
      <c r="E2091" s="20" t="s">
        <v>5043</v>
      </c>
      <c r="F2091" s="20"/>
      <c r="G2091" s="20"/>
      <c r="H2091" s="21" t="s">
        <v>6315</v>
      </c>
      <c r="I2091" s="21"/>
      <c r="J2091" s="21"/>
    </row>
    <row r="2092" s="1" customFormat="1" ht="17.25" customHeight="1" spans="1:10">
      <c r="A2092" s="22" t="s">
        <v>2</v>
      </c>
      <c r="B2092" s="23" t="s">
        <v>5087</v>
      </c>
      <c r="C2092" s="23" t="s">
        <v>5088</v>
      </c>
      <c r="D2092" s="23" t="s">
        <v>5089</v>
      </c>
      <c r="E2092" s="23"/>
      <c r="F2092" s="23" t="s">
        <v>5090</v>
      </c>
      <c r="G2092" s="23" t="s">
        <v>5091</v>
      </c>
      <c r="H2092" s="23"/>
      <c r="I2092" s="23" t="s">
        <v>4985</v>
      </c>
      <c r="J2092" s="24"/>
    </row>
    <row r="2093" s="1" customFormat="1" ht="28.5" customHeight="1" spans="1:10">
      <c r="A2093" s="25"/>
      <c r="B2093" s="39"/>
      <c r="C2093" s="39"/>
      <c r="D2093" s="39"/>
      <c r="E2093" s="39"/>
      <c r="F2093" s="39"/>
      <c r="G2093" s="39"/>
      <c r="H2093" s="39"/>
      <c r="I2093" s="39" t="s">
        <v>5092</v>
      </c>
      <c r="J2093" s="40" t="s">
        <v>5093</v>
      </c>
    </row>
    <row r="2094" s="1" customFormat="1" ht="372.75" customHeight="1" spans="1:10">
      <c r="A2094" s="25">
        <v>388</v>
      </c>
      <c r="B2094" s="26" t="s">
        <v>6316</v>
      </c>
      <c r="C2094" s="26" t="s">
        <v>6240</v>
      </c>
      <c r="D2094" s="26" t="s">
        <v>6241</v>
      </c>
      <c r="E2094" s="26"/>
      <c r="F2094" s="39" t="s">
        <v>138</v>
      </c>
      <c r="G2094" s="27">
        <v>1</v>
      </c>
      <c r="H2094" s="27"/>
      <c r="I2094" s="13"/>
      <c r="J2094" s="47"/>
    </row>
    <row r="2095" s="1" customFormat="1" ht="18" customHeight="1" spans="1:10">
      <c r="A2095" s="15" t="s">
        <v>5101</v>
      </c>
      <c r="B2095" s="16"/>
      <c r="C2095" s="16"/>
      <c r="D2095" s="16"/>
      <c r="E2095" s="16"/>
      <c r="F2095" s="16"/>
      <c r="G2095" s="16"/>
      <c r="H2095" s="16"/>
      <c r="I2095" s="16"/>
      <c r="J2095" s="48"/>
    </row>
    <row r="2096" s="1" customFormat="1" ht="18" customHeight="1" spans="1:10">
      <c r="A2096" s="49" t="s">
        <v>5102</v>
      </c>
      <c r="B2096" s="49"/>
      <c r="C2096" s="49"/>
      <c r="D2096" s="49"/>
      <c r="E2096" s="49"/>
      <c r="F2096" s="49"/>
      <c r="G2096" s="49"/>
      <c r="H2096" s="49"/>
      <c r="I2096" s="49"/>
      <c r="J2096" s="49"/>
    </row>
    <row r="2097" s="1" customFormat="1" ht="39.75" customHeight="1" spans="1:10">
      <c r="A2097" s="2" t="s">
        <v>5085</v>
      </c>
      <c r="B2097" s="2"/>
      <c r="C2097" s="2"/>
      <c r="D2097" s="2"/>
      <c r="E2097" s="2"/>
      <c r="F2097" s="2"/>
      <c r="G2097" s="2"/>
      <c r="H2097" s="19"/>
      <c r="I2097" s="19"/>
      <c r="J2097" s="19"/>
    </row>
    <row r="2098" s="1" customFormat="1" ht="28.5" customHeight="1" spans="1:10">
      <c r="A2098" s="20" t="s">
        <v>5042</v>
      </c>
      <c r="B2098" s="20"/>
      <c r="C2098" s="20"/>
      <c r="D2098" s="20"/>
      <c r="E2098" s="20" t="s">
        <v>5043</v>
      </c>
      <c r="F2098" s="20"/>
      <c r="G2098" s="20"/>
      <c r="H2098" s="21" t="s">
        <v>6317</v>
      </c>
      <c r="I2098" s="21"/>
      <c r="J2098" s="21"/>
    </row>
    <row r="2099" s="1" customFormat="1" ht="17.25" customHeight="1" spans="1:10">
      <c r="A2099" s="22" t="s">
        <v>2</v>
      </c>
      <c r="B2099" s="23" t="s">
        <v>5087</v>
      </c>
      <c r="C2099" s="23" t="s">
        <v>5088</v>
      </c>
      <c r="D2099" s="23" t="s">
        <v>5089</v>
      </c>
      <c r="E2099" s="23"/>
      <c r="F2099" s="23" t="s">
        <v>5090</v>
      </c>
      <c r="G2099" s="23" t="s">
        <v>5091</v>
      </c>
      <c r="H2099" s="23"/>
      <c r="I2099" s="23" t="s">
        <v>4985</v>
      </c>
      <c r="J2099" s="24"/>
    </row>
    <row r="2100" s="1" customFormat="1" ht="28.5" customHeight="1" spans="1:10">
      <c r="A2100" s="25"/>
      <c r="B2100" s="39"/>
      <c r="C2100" s="39"/>
      <c r="D2100" s="39"/>
      <c r="E2100" s="39"/>
      <c r="F2100" s="39"/>
      <c r="G2100" s="39"/>
      <c r="H2100" s="39"/>
      <c r="I2100" s="39" t="s">
        <v>5092</v>
      </c>
      <c r="J2100" s="40" t="s">
        <v>5093</v>
      </c>
    </row>
    <row r="2101" s="1" customFormat="1" ht="409.5" customHeight="1" spans="1:10">
      <c r="A2101" s="25">
        <v>389</v>
      </c>
      <c r="B2101" s="26" t="s">
        <v>6318</v>
      </c>
      <c r="C2101" s="26" t="s">
        <v>6119</v>
      </c>
      <c r="D2101" s="26" t="s">
        <v>5857</v>
      </c>
      <c r="E2101" s="26"/>
      <c r="F2101" s="39" t="s">
        <v>75</v>
      </c>
      <c r="G2101" s="27">
        <v>1</v>
      </c>
      <c r="H2101" s="27"/>
      <c r="I2101" s="13"/>
      <c r="J2101" s="47"/>
    </row>
    <row r="2102" s="1" customFormat="1" ht="18" customHeight="1" spans="1:10">
      <c r="A2102" s="15" t="s">
        <v>5101</v>
      </c>
      <c r="B2102" s="16"/>
      <c r="C2102" s="16"/>
      <c r="D2102" s="16"/>
      <c r="E2102" s="16"/>
      <c r="F2102" s="16"/>
      <c r="G2102" s="16"/>
      <c r="H2102" s="16"/>
      <c r="I2102" s="16"/>
      <c r="J2102" s="48"/>
    </row>
    <row r="2103" s="1" customFormat="1" ht="18" customHeight="1" spans="1:10">
      <c r="A2103" s="49" t="s">
        <v>5102</v>
      </c>
      <c r="B2103" s="49"/>
      <c r="C2103" s="49"/>
      <c r="D2103" s="49"/>
      <c r="E2103" s="49"/>
      <c r="F2103" s="49"/>
      <c r="G2103" s="49"/>
      <c r="H2103" s="49"/>
      <c r="I2103" s="49"/>
      <c r="J2103" s="49"/>
    </row>
    <row r="2104" s="1" customFormat="1" ht="39.75" customHeight="1" spans="1:10">
      <c r="A2104" s="2" t="s">
        <v>5085</v>
      </c>
      <c r="B2104" s="2"/>
      <c r="C2104" s="2"/>
      <c r="D2104" s="2"/>
      <c r="E2104" s="2"/>
      <c r="F2104" s="2"/>
      <c r="G2104" s="2"/>
      <c r="H2104" s="19"/>
      <c r="I2104" s="19"/>
      <c r="J2104" s="19"/>
    </row>
    <row r="2105" s="1" customFormat="1" ht="28.5" customHeight="1" spans="1:10">
      <c r="A2105" s="20" t="s">
        <v>5042</v>
      </c>
      <c r="B2105" s="20"/>
      <c r="C2105" s="20"/>
      <c r="D2105" s="20"/>
      <c r="E2105" s="20" t="s">
        <v>5043</v>
      </c>
      <c r="F2105" s="20"/>
      <c r="G2105" s="20"/>
      <c r="H2105" s="21" t="s">
        <v>6319</v>
      </c>
      <c r="I2105" s="21"/>
      <c r="J2105" s="21"/>
    </row>
    <row r="2106" s="1" customFormat="1" ht="17.25" customHeight="1" spans="1:10">
      <c r="A2106" s="22" t="s">
        <v>2</v>
      </c>
      <c r="B2106" s="23" t="s">
        <v>5087</v>
      </c>
      <c r="C2106" s="23" t="s">
        <v>5088</v>
      </c>
      <c r="D2106" s="23" t="s">
        <v>5089</v>
      </c>
      <c r="E2106" s="23"/>
      <c r="F2106" s="23" t="s">
        <v>5090</v>
      </c>
      <c r="G2106" s="23" t="s">
        <v>5091</v>
      </c>
      <c r="H2106" s="23"/>
      <c r="I2106" s="23" t="s">
        <v>4985</v>
      </c>
      <c r="J2106" s="24"/>
    </row>
    <row r="2107" s="1" customFormat="1" ht="28.5" customHeight="1" spans="1:10">
      <c r="A2107" s="25"/>
      <c r="B2107" s="39"/>
      <c r="C2107" s="39"/>
      <c r="D2107" s="39"/>
      <c r="E2107" s="39"/>
      <c r="F2107" s="39"/>
      <c r="G2107" s="39"/>
      <c r="H2107" s="39"/>
      <c r="I2107" s="39" t="s">
        <v>5092</v>
      </c>
      <c r="J2107" s="40" t="s">
        <v>5093</v>
      </c>
    </row>
    <row r="2108" s="1" customFormat="1" ht="18" customHeight="1" spans="1:10">
      <c r="A2108" s="9" t="s">
        <v>5101</v>
      </c>
      <c r="B2108" s="10"/>
      <c r="C2108" s="10"/>
      <c r="D2108" s="10"/>
      <c r="E2108" s="10"/>
      <c r="F2108" s="10"/>
      <c r="G2108" s="10"/>
      <c r="H2108" s="10"/>
      <c r="I2108" s="10"/>
      <c r="J2108" s="47"/>
    </row>
    <row r="2109" s="1" customFormat="1" ht="409.5" customHeight="1" spans="1:10">
      <c r="A2109" s="25"/>
      <c r="B2109" s="26"/>
      <c r="C2109" s="26"/>
      <c r="D2109" s="26" t="s">
        <v>6121</v>
      </c>
      <c r="E2109" s="26"/>
      <c r="F2109" s="39"/>
      <c r="G2109" s="27"/>
      <c r="H2109" s="27"/>
      <c r="I2109" s="13"/>
      <c r="J2109" s="47"/>
    </row>
    <row r="2110" s="1" customFormat="1" ht="18" customHeight="1" spans="1:10">
      <c r="A2110" s="15" t="s">
        <v>5101</v>
      </c>
      <c r="B2110" s="16"/>
      <c r="C2110" s="16"/>
      <c r="D2110" s="16"/>
      <c r="E2110" s="16"/>
      <c r="F2110" s="16"/>
      <c r="G2110" s="16"/>
      <c r="H2110" s="16"/>
      <c r="I2110" s="16"/>
      <c r="J2110" s="48"/>
    </row>
    <row r="2111" s="1" customFormat="1" ht="18" customHeight="1" spans="1:10">
      <c r="A2111" s="49" t="s">
        <v>5102</v>
      </c>
      <c r="B2111" s="49"/>
      <c r="C2111" s="49"/>
      <c r="D2111" s="49"/>
      <c r="E2111" s="49"/>
      <c r="F2111" s="49"/>
      <c r="G2111" s="49"/>
      <c r="H2111" s="49"/>
      <c r="I2111" s="49"/>
      <c r="J2111" s="49"/>
    </row>
    <row r="2112" s="1" customFormat="1" ht="39.75" customHeight="1" spans="1:10">
      <c r="A2112" s="2" t="s">
        <v>5085</v>
      </c>
      <c r="B2112" s="2"/>
      <c r="C2112" s="2"/>
      <c r="D2112" s="2"/>
      <c r="E2112" s="2"/>
      <c r="F2112" s="2"/>
      <c r="G2112" s="2"/>
      <c r="H2112" s="19"/>
      <c r="I2112" s="19"/>
      <c r="J2112" s="19"/>
    </row>
    <row r="2113" s="1" customFormat="1" ht="28.5" customHeight="1" spans="1:10">
      <c r="A2113" s="20" t="s">
        <v>5042</v>
      </c>
      <c r="B2113" s="20"/>
      <c r="C2113" s="20"/>
      <c r="D2113" s="20"/>
      <c r="E2113" s="20" t="s">
        <v>5043</v>
      </c>
      <c r="F2113" s="20"/>
      <c r="G2113" s="20"/>
      <c r="H2113" s="21" t="s">
        <v>6320</v>
      </c>
      <c r="I2113" s="21"/>
      <c r="J2113" s="21"/>
    </row>
    <row r="2114" s="1" customFormat="1" ht="17.25" customHeight="1" spans="1:10">
      <c r="A2114" s="22" t="s">
        <v>2</v>
      </c>
      <c r="B2114" s="23" t="s">
        <v>5087</v>
      </c>
      <c r="C2114" s="23" t="s">
        <v>5088</v>
      </c>
      <c r="D2114" s="23" t="s">
        <v>5089</v>
      </c>
      <c r="E2114" s="23"/>
      <c r="F2114" s="23" t="s">
        <v>5090</v>
      </c>
      <c r="G2114" s="23" t="s">
        <v>5091</v>
      </c>
      <c r="H2114" s="23"/>
      <c r="I2114" s="23" t="s">
        <v>4985</v>
      </c>
      <c r="J2114" s="24"/>
    </row>
    <row r="2115" s="1" customFormat="1" ht="28.5" customHeight="1" spans="1:10">
      <c r="A2115" s="25"/>
      <c r="B2115" s="39"/>
      <c r="C2115" s="39"/>
      <c r="D2115" s="39"/>
      <c r="E2115" s="39"/>
      <c r="F2115" s="39"/>
      <c r="G2115" s="39"/>
      <c r="H2115" s="39"/>
      <c r="I2115" s="39" t="s">
        <v>5092</v>
      </c>
      <c r="J2115" s="40" t="s">
        <v>5093</v>
      </c>
    </row>
    <row r="2116" s="1" customFormat="1" ht="159" customHeight="1" spans="1:10">
      <c r="A2116" s="25"/>
      <c r="B2116" s="26"/>
      <c r="C2116" s="26"/>
      <c r="D2116" s="26" t="s">
        <v>6123</v>
      </c>
      <c r="E2116" s="26"/>
      <c r="F2116" s="39"/>
      <c r="G2116" s="27"/>
      <c r="H2116" s="27"/>
      <c r="I2116" s="13"/>
      <c r="J2116" s="47"/>
    </row>
    <row r="2117" s="1" customFormat="1" ht="347.25" customHeight="1" spans="1:10">
      <c r="A2117" s="25">
        <v>390</v>
      </c>
      <c r="B2117" s="26" t="s">
        <v>6321</v>
      </c>
      <c r="C2117" s="26" t="s">
        <v>6063</v>
      </c>
      <c r="D2117" s="26" t="s">
        <v>5853</v>
      </c>
      <c r="E2117" s="26"/>
      <c r="F2117" s="39" t="s">
        <v>75</v>
      </c>
      <c r="G2117" s="27">
        <v>2</v>
      </c>
      <c r="H2117" s="27"/>
      <c r="I2117" s="13"/>
      <c r="J2117" s="47"/>
    </row>
    <row r="2118" s="1" customFormat="1" ht="18" customHeight="1" spans="1:10">
      <c r="A2118" s="15" t="s">
        <v>5101</v>
      </c>
      <c r="B2118" s="16"/>
      <c r="C2118" s="16"/>
      <c r="D2118" s="16"/>
      <c r="E2118" s="16"/>
      <c r="F2118" s="16"/>
      <c r="G2118" s="16"/>
      <c r="H2118" s="16"/>
      <c r="I2118" s="16"/>
      <c r="J2118" s="48"/>
    </row>
    <row r="2119" s="1" customFormat="1" ht="18" customHeight="1" spans="1:10">
      <c r="A2119" s="49" t="s">
        <v>5102</v>
      </c>
      <c r="B2119" s="49"/>
      <c r="C2119" s="49"/>
      <c r="D2119" s="49"/>
      <c r="E2119" s="49"/>
      <c r="F2119" s="49"/>
      <c r="G2119" s="49"/>
      <c r="H2119" s="49"/>
      <c r="I2119" s="49"/>
      <c r="J2119" s="49"/>
    </row>
    <row r="2120" s="1" customFormat="1" ht="39.75" customHeight="1" spans="1:10">
      <c r="A2120" s="2" t="s">
        <v>5085</v>
      </c>
      <c r="B2120" s="2"/>
      <c r="C2120" s="2"/>
      <c r="D2120" s="2"/>
      <c r="E2120" s="2"/>
      <c r="F2120" s="2"/>
      <c r="G2120" s="2"/>
      <c r="H2120" s="19"/>
      <c r="I2120" s="19"/>
      <c r="J2120" s="19"/>
    </row>
    <row r="2121" s="1" customFormat="1" ht="28.5" customHeight="1" spans="1:10">
      <c r="A2121" s="20" t="s">
        <v>5042</v>
      </c>
      <c r="B2121" s="20"/>
      <c r="C2121" s="20"/>
      <c r="D2121" s="20"/>
      <c r="E2121" s="20" t="s">
        <v>5043</v>
      </c>
      <c r="F2121" s="20"/>
      <c r="G2121" s="20"/>
      <c r="H2121" s="21" t="s">
        <v>6322</v>
      </c>
      <c r="I2121" s="21"/>
      <c r="J2121" s="21"/>
    </row>
    <row r="2122" s="1" customFormat="1" ht="17.25" customHeight="1" spans="1:10">
      <c r="A2122" s="22" t="s">
        <v>2</v>
      </c>
      <c r="B2122" s="23" t="s">
        <v>5087</v>
      </c>
      <c r="C2122" s="23" t="s">
        <v>5088</v>
      </c>
      <c r="D2122" s="23" t="s">
        <v>5089</v>
      </c>
      <c r="E2122" s="23"/>
      <c r="F2122" s="23" t="s">
        <v>5090</v>
      </c>
      <c r="G2122" s="23" t="s">
        <v>5091</v>
      </c>
      <c r="H2122" s="23"/>
      <c r="I2122" s="23" t="s">
        <v>4985</v>
      </c>
      <c r="J2122" s="24"/>
    </row>
    <row r="2123" s="1" customFormat="1" ht="28.5" customHeight="1" spans="1:10">
      <c r="A2123" s="25"/>
      <c r="B2123" s="39"/>
      <c r="C2123" s="39"/>
      <c r="D2123" s="39"/>
      <c r="E2123" s="39"/>
      <c r="F2123" s="39"/>
      <c r="G2123" s="39"/>
      <c r="H2123" s="39"/>
      <c r="I2123" s="39" t="s">
        <v>5092</v>
      </c>
      <c r="J2123" s="40" t="s">
        <v>5093</v>
      </c>
    </row>
    <row r="2124" s="1" customFormat="1" ht="168.75" customHeight="1" spans="1:10">
      <c r="A2124" s="25">
        <v>391</v>
      </c>
      <c r="B2124" s="26" t="s">
        <v>6323</v>
      </c>
      <c r="C2124" s="26" t="s">
        <v>6052</v>
      </c>
      <c r="D2124" s="26" t="s">
        <v>6116</v>
      </c>
      <c r="E2124" s="26"/>
      <c r="F2124" s="39" t="s">
        <v>138</v>
      </c>
      <c r="G2124" s="27">
        <v>1</v>
      </c>
      <c r="H2124" s="27"/>
      <c r="I2124" s="13"/>
      <c r="J2124" s="47"/>
    </row>
    <row r="2125" s="1" customFormat="1" ht="41.25" customHeight="1" spans="1:10">
      <c r="A2125" s="25">
        <v>392</v>
      </c>
      <c r="B2125" s="26" t="s">
        <v>6324</v>
      </c>
      <c r="C2125" s="26" t="s">
        <v>5969</v>
      </c>
      <c r="D2125" s="26" t="s">
        <v>5970</v>
      </c>
      <c r="E2125" s="26"/>
      <c r="F2125" s="39" t="s">
        <v>138</v>
      </c>
      <c r="G2125" s="27">
        <v>1</v>
      </c>
      <c r="H2125" s="27"/>
      <c r="I2125" s="13"/>
      <c r="J2125" s="47"/>
    </row>
    <row r="2126" s="1" customFormat="1" ht="28.5" customHeight="1" spans="1:10">
      <c r="A2126" s="25">
        <v>393</v>
      </c>
      <c r="B2126" s="26" t="s">
        <v>6325</v>
      </c>
      <c r="C2126" s="26" t="s">
        <v>5479</v>
      </c>
      <c r="D2126" s="26" t="s">
        <v>6082</v>
      </c>
      <c r="E2126" s="26"/>
      <c r="F2126" s="39" t="s">
        <v>186</v>
      </c>
      <c r="G2126" s="27">
        <v>10</v>
      </c>
      <c r="H2126" s="27"/>
      <c r="I2126" s="13"/>
      <c r="J2126" s="47"/>
    </row>
    <row r="2127" s="1" customFormat="1" ht="219.75" customHeight="1" spans="1:10">
      <c r="A2127" s="25">
        <v>394</v>
      </c>
      <c r="B2127" s="26" t="s">
        <v>6326</v>
      </c>
      <c r="C2127" s="26" t="s">
        <v>5877</v>
      </c>
      <c r="D2127" s="26" t="s">
        <v>5878</v>
      </c>
      <c r="E2127" s="26"/>
      <c r="F2127" s="39" t="s">
        <v>5125</v>
      </c>
      <c r="G2127" s="27">
        <v>90</v>
      </c>
      <c r="H2127" s="27"/>
      <c r="I2127" s="13"/>
      <c r="J2127" s="47"/>
    </row>
    <row r="2128" s="1" customFormat="1" ht="15.75" customHeight="1" spans="1:10">
      <c r="A2128" s="25">
        <v>395</v>
      </c>
      <c r="B2128" s="26" t="s">
        <v>6327</v>
      </c>
      <c r="C2128" s="26" t="s">
        <v>5164</v>
      </c>
      <c r="D2128" s="26" t="s">
        <v>5164</v>
      </c>
      <c r="E2128" s="26"/>
      <c r="F2128" s="39" t="s">
        <v>5125</v>
      </c>
      <c r="G2128" s="27">
        <v>60</v>
      </c>
      <c r="H2128" s="27"/>
      <c r="I2128" s="13"/>
      <c r="J2128" s="47"/>
    </row>
    <row r="2129" s="1" customFormat="1" ht="28.5" customHeight="1" spans="1:10">
      <c r="A2129" s="25"/>
      <c r="B2129" s="26"/>
      <c r="C2129" s="26" t="s">
        <v>6328</v>
      </c>
      <c r="D2129" s="26"/>
      <c r="E2129" s="26"/>
      <c r="F2129" s="26"/>
      <c r="G2129" s="27"/>
      <c r="H2129" s="27"/>
      <c r="I2129" s="27"/>
      <c r="J2129" s="54"/>
    </row>
    <row r="2130" s="1" customFormat="1" ht="18" customHeight="1" spans="1:10">
      <c r="A2130" s="15" t="s">
        <v>5101</v>
      </c>
      <c r="B2130" s="16"/>
      <c r="C2130" s="16"/>
      <c r="D2130" s="16"/>
      <c r="E2130" s="16"/>
      <c r="F2130" s="16"/>
      <c r="G2130" s="16"/>
      <c r="H2130" s="16"/>
      <c r="I2130" s="16"/>
      <c r="J2130" s="48"/>
    </row>
    <row r="2131" s="1" customFormat="1" ht="18" customHeight="1" spans="1:10">
      <c r="A2131" s="49" t="s">
        <v>5102</v>
      </c>
      <c r="B2131" s="49"/>
      <c r="C2131" s="49"/>
      <c r="D2131" s="49"/>
      <c r="E2131" s="49"/>
      <c r="F2131" s="49"/>
      <c r="G2131" s="49"/>
      <c r="H2131" s="49"/>
      <c r="I2131" s="49"/>
      <c r="J2131" s="49"/>
    </row>
    <row r="2132" s="1" customFormat="1" ht="39.75" customHeight="1" spans="1:10">
      <c r="A2132" s="2" t="s">
        <v>5085</v>
      </c>
      <c r="B2132" s="2"/>
      <c r="C2132" s="2"/>
      <c r="D2132" s="2"/>
      <c r="E2132" s="2"/>
      <c r="F2132" s="2"/>
      <c r="G2132" s="2"/>
      <c r="H2132" s="19"/>
      <c r="I2132" s="19"/>
      <c r="J2132" s="19"/>
    </row>
    <row r="2133" s="1" customFormat="1" ht="28.5" customHeight="1" spans="1:10">
      <c r="A2133" s="20" t="s">
        <v>5042</v>
      </c>
      <c r="B2133" s="20"/>
      <c r="C2133" s="20"/>
      <c r="D2133" s="20"/>
      <c r="E2133" s="20" t="s">
        <v>5043</v>
      </c>
      <c r="F2133" s="20"/>
      <c r="G2133" s="20"/>
      <c r="H2133" s="21" t="s">
        <v>6329</v>
      </c>
      <c r="I2133" s="21"/>
      <c r="J2133" s="21"/>
    </row>
    <row r="2134" s="1" customFormat="1" ht="17.25" customHeight="1" spans="1:10">
      <c r="A2134" s="22" t="s">
        <v>2</v>
      </c>
      <c r="B2134" s="23" t="s">
        <v>5087</v>
      </c>
      <c r="C2134" s="23" t="s">
        <v>5088</v>
      </c>
      <c r="D2134" s="23" t="s">
        <v>5089</v>
      </c>
      <c r="E2134" s="23"/>
      <c r="F2134" s="23" t="s">
        <v>5090</v>
      </c>
      <c r="G2134" s="23" t="s">
        <v>5091</v>
      </c>
      <c r="H2134" s="23"/>
      <c r="I2134" s="23" t="s">
        <v>4985</v>
      </c>
      <c r="J2134" s="24"/>
    </row>
    <row r="2135" s="1" customFormat="1" ht="28.5" customHeight="1" spans="1:10">
      <c r="A2135" s="25"/>
      <c r="B2135" s="39"/>
      <c r="C2135" s="39"/>
      <c r="D2135" s="39"/>
      <c r="E2135" s="39"/>
      <c r="F2135" s="39"/>
      <c r="G2135" s="39"/>
      <c r="H2135" s="39"/>
      <c r="I2135" s="39" t="s">
        <v>5092</v>
      </c>
      <c r="J2135" s="40" t="s">
        <v>5093</v>
      </c>
    </row>
    <row r="2136" s="1" customFormat="1" ht="143.25" customHeight="1" spans="1:10">
      <c r="A2136" s="25">
        <v>396</v>
      </c>
      <c r="B2136" s="26" t="s">
        <v>6330</v>
      </c>
      <c r="C2136" s="26" t="s">
        <v>6175</v>
      </c>
      <c r="D2136" s="26" t="s">
        <v>6176</v>
      </c>
      <c r="E2136" s="26"/>
      <c r="F2136" s="39" t="s">
        <v>81</v>
      </c>
      <c r="G2136" s="27">
        <v>2</v>
      </c>
      <c r="H2136" s="27"/>
      <c r="I2136" s="13"/>
      <c r="J2136" s="47"/>
    </row>
    <row r="2137" s="1" customFormat="1" ht="18" customHeight="1" spans="1:10">
      <c r="A2137" s="15" t="s">
        <v>5101</v>
      </c>
      <c r="B2137" s="16"/>
      <c r="C2137" s="16"/>
      <c r="D2137" s="16"/>
      <c r="E2137" s="16"/>
      <c r="F2137" s="16"/>
      <c r="G2137" s="16"/>
      <c r="H2137" s="16"/>
      <c r="I2137" s="16"/>
      <c r="J2137" s="48"/>
    </row>
    <row r="2138" s="1" customFormat="1" ht="18" customHeight="1" spans="1:10">
      <c r="A2138" s="49" t="s">
        <v>5102</v>
      </c>
      <c r="B2138" s="49"/>
      <c r="C2138" s="49"/>
      <c r="D2138" s="49"/>
      <c r="E2138" s="49"/>
      <c r="F2138" s="49"/>
      <c r="G2138" s="49"/>
      <c r="H2138" s="49"/>
      <c r="I2138" s="49"/>
      <c r="J2138" s="49"/>
    </row>
    <row r="2139" s="1" customFormat="1" ht="39.75" customHeight="1" spans="1:10">
      <c r="A2139" s="2" t="s">
        <v>5085</v>
      </c>
      <c r="B2139" s="2"/>
      <c r="C2139" s="2"/>
      <c r="D2139" s="2"/>
      <c r="E2139" s="2"/>
      <c r="F2139" s="2"/>
      <c r="G2139" s="2"/>
      <c r="H2139" s="19"/>
      <c r="I2139" s="19"/>
      <c r="J2139" s="19"/>
    </row>
    <row r="2140" s="1" customFormat="1" ht="28.5" customHeight="1" spans="1:10">
      <c r="A2140" s="20" t="s">
        <v>5042</v>
      </c>
      <c r="B2140" s="20"/>
      <c r="C2140" s="20"/>
      <c r="D2140" s="20"/>
      <c r="E2140" s="20" t="s">
        <v>5043</v>
      </c>
      <c r="F2140" s="20"/>
      <c r="G2140" s="20"/>
      <c r="H2140" s="21" t="s">
        <v>6331</v>
      </c>
      <c r="I2140" s="21"/>
      <c r="J2140" s="21"/>
    </row>
    <row r="2141" s="1" customFormat="1" ht="17.25" customHeight="1" spans="1:10">
      <c r="A2141" s="22" t="s">
        <v>2</v>
      </c>
      <c r="B2141" s="23" t="s">
        <v>5087</v>
      </c>
      <c r="C2141" s="23" t="s">
        <v>5088</v>
      </c>
      <c r="D2141" s="23" t="s">
        <v>5089</v>
      </c>
      <c r="E2141" s="23"/>
      <c r="F2141" s="23" t="s">
        <v>5090</v>
      </c>
      <c r="G2141" s="23" t="s">
        <v>5091</v>
      </c>
      <c r="H2141" s="23"/>
      <c r="I2141" s="23" t="s">
        <v>4985</v>
      </c>
      <c r="J2141" s="24"/>
    </row>
    <row r="2142" s="1" customFormat="1" ht="28.5" customHeight="1" spans="1:10">
      <c r="A2142" s="25"/>
      <c r="B2142" s="39"/>
      <c r="C2142" s="39"/>
      <c r="D2142" s="39"/>
      <c r="E2142" s="39"/>
      <c r="F2142" s="39"/>
      <c r="G2142" s="39"/>
      <c r="H2142" s="39"/>
      <c r="I2142" s="39" t="s">
        <v>5092</v>
      </c>
      <c r="J2142" s="40" t="s">
        <v>5093</v>
      </c>
    </row>
    <row r="2143" s="1" customFormat="1" ht="409.5" customHeight="1" spans="1:10">
      <c r="A2143" s="25">
        <v>397</v>
      </c>
      <c r="B2143" s="26" t="s">
        <v>6332</v>
      </c>
      <c r="C2143" s="26" t="s">
        <v>6333</v>
      </c>
      <c r="D2143" s="26" t="s">
        <v>6334</v>
      </c>
      <c r="E2143" s="26"/>
      <c r="F2143" s="39" t="s">
        <v>138</v>
      </c>
      <c r="G2143" s="27">
        <v>1</v>
      </c>
      <c r="H2143" s="27"/>
      <c r="I2143" s="13"/>
      <c r="J2143" s="47"/>
    </row>
    <row r="2144" s="1" customFormat="1" ht="18" customHeight="1" spans="1:10">
      <c r="A2144" s="15" t="s">
        <v>5101</v>
      </c>
      <c r="B2144" s="16"/>
      <c r="C2144" s="16"/>
      <c r="D2144" s="16"/>
      <c r="E2144" s="16"/>
      <c r="F2144" s="16"/>
      <c r="G2144" s="16"/>
      <c r="H2144" s="16"/>
      <c r="I2144" s="16"/>
      <c r="J2144" s="48"/>
    </row>
    <row r="2145" s="1" customFormat="1" ht="18" customHeight="1" spans="1:10">
      <c r="A2145" s="49" t="s">
        <v>5102</v>
      </c>
      <c r="B2145" s="49"/>
      <c r="C2145" s="49"/>
      <c r="D2145" s="49"/>
      <c r="E2145" s="49"/>
      <c r="F2145" s="49"/>
      <c r="G2145" s="49"/>
      <c r="H2145" s="49"/>
      <c r="I2145" s="49"/>
      <c r="J2145" s="49"/>
    </row>
    <row r="2146" s="1" customFormat="1" ht="39.75" customHeight="1" spans="1:10">
      <c r="A2146" s="2" t="s">
        <v>5085</v>
      </c>
      <c r="B2146" s="2"/>
      <c r="C2146" s="2"/>
      <c r="D2146" s="2"/>
      <c r="E2146" s="2"/>
      <c r="F2146" s="2"/>
      <c r="G2146" s="2"/>
      <c r="H2146" s="19"/>
      <c r="I2146" s="19"/>
      <c r="J2146" s="19"/>
    </row>
    <row r="2147" s="1" customFormat="1" ht="28.5" customHeight="1" spans="1:10">
      <c r="A2147" s="20" t="s">
        <v>5042</v>
      </c>
      <c r="B2147" s="20"/>
      <c r="C2147" s="20"/>
      <c r="D2147" s="20"/>
      <c r="E2147" s="20" t="s">
        <v>5043</v>
      </c>
      <c r="F2147" s="20"/>
      <c r="G2147" s="20"/>
      <c r="H2147" s="21" t="s">
        <v>6335</v>
      </c>
      <c r="I2147" s="21"/>
      <c r="J2147" s="21"/>
    </row>
    <row r="2148" s="1" customFormat="1" ht="17.25" customHeight="1" spans="1:10">
      <c r="A2148" s="22" t="s">
        <v>2</v>
      </c>
      <c r="B2148" s="23" t="s">
        <v>5087</v>
      </c>
      <c r="C2148" s="23" t="s">
        <v>5088</v>
      </c>
      <c r="D2148" s="23" t="s">
        <v>5089</v>
      </c>
      <c r="E2148" s="23"/>
      <c r="F2148" s="23" t="s">
        <v>5090</v>
      </c>
      <c r="G2148" s="23" t="s">
        <v>5091</v>
      </c>
      <c r="H2148" s="23"/>
      <c r="I2148" s="23" t="s">
        <v>4985</v>
      </c>
      <c r="J2148" s="24"/>
    </row>
    <row r="2149" s="1" customFormat="1" ht="28.5" customHeight="1" spans="1:10">
      <c r="A2149" s="25"/>
      <c r="B2149" s="39"/>
      <c r="C2149" s="39"/>
      <c r="D2149" s="39"/>
      <c r="E2149" s="39"/>
      <c r="F2149" s="39"/>
      <c r="G2149" s="39"/>
      <c r="H2149" s="39"/>
      <c r="I2149" s="39" t="s">
        <v>5092</v>
      </c>
      <c r="J2149" s="40" t="s">
        <v>5093</v>
      </c>
    </row>
    <row r="2150" s="1" customFormat="1" ht="108" customHeight="1" spans="1:10">
      <c r="A2150" s="25"/>
      <c r="B2150" s="26"/>
      <c r="C2150" s="26"/>
      <c r="D2150" s="26" t="s">
        <v>6336</v>
      </c>
      <c r="E2150" s="26"/>
      <c r="F2150" s="39"/>
      <c r="G2150" s="27"/>
      <c r="H2150" s="27"/>
      <c r="I2150" s="13"/>
      <c r="J2150" s="47"/>
    </row>
    <row r="2151" s="1" customFormat="1" ht="18" customHeight="1" spans="1:10">
      <c r="A2151" s="15" t="s">
        <v>5101</v>
      </c>
      <c r="B2151" s="16"/>
      <c r="C2151" s="16"/>
      <c r="D2151" s="16"/>
      <c r="E2151" s="16"/>
      <c r="F2151" s="16"/>
      <c r="G2151" s="16"/>
      <c r="H2151" s="16"/>
      <c r="I2151" s="16"/>
      <c r="J2151" s="48"/>
    </row>
    <row r="2152" s="1" customFormat="1" ht="18" customHeight="1" spans="1:10">
      <c r="A2152" s="49" t="s">
        <v>5102</v>
      </c>
      <c r="B2152" s="49"/>
      <c r="C2152" s="49"/>
      <c r="D2152" s="49"/>
      <c r="E2152" s="49"/>
      <c r="F2152" s="49"/>
      <c r="G2152" s="49"/>
      <c r="H2152" s="49"/>
      <c r="I2152" s="49"/>
      <c r="J2152" s="49"/>
    </row>
    <row r="2153" s="1" customFormat="1" ht="39.75" customHeight="1" spans="1:10">
      <c r="A2153" s="2" t="s">
        <v>5085</v>
      </c>
      <c r="B2153" s="2"/>
      <c r="C2153" s="2"/>
      <c r="D2153" s="2"/>
      <c r="E2153" s="2"/>
      <c r="F2153" s="2"/>
      <c r="G2153" s="2"/>
      <c r="H2153" s="19"/>
      <c r="I2153" s="19"/>
      <c r="J2153" s="19"/>
    </row>
    <row r="2154" s="1" customFormat="1" ht="28.5" customHeight="1" spans="1:10">
      <c r="A2154" s="20" t="s">
        <v>5042</v>
      </c>
      <c r="B2154" s="20"/>
      <c r="C2154" s="20"/>
      <c r="D2154" s="20"/>
      <c r="E2154" s="20" t="s">
        <v>5043</v>
      </c>
      <c r="F2154" s="20"/>
      <c r="G2154" s="20"/>
      <c r="H2154" s="21" t="s">
        <v>6337</v>
      </c>
      <c r="I2154" s="21"/>
      <c r="J2154" s="21"/>
    </row>
    <row r="2155" s="1" customFormat="1" ht="17.25" customHeight="1" spans="1:10">
      <c r="A2155" s="22" t="s">
        <v>2</v>
      </c>
      <c r="B2155" s="23" t="s">
        <v>5087</v>
      </c>
      <c r="C2155" s="23" t="s">
        <v>5088</v>
      </c>
      <c r="D2155" s="23" t="s">
        <v>5089</v>
      </c>
      <c r="E2155" s="23"/>
      <c r="F2155" s="23" t="s">
        <v>5090</v>
      </c>
      <c r="G2155" s="23" t="s">
        <v>5091</v>
      </c>
      <c r="H2155" s="23"/>
      <c r="I2155" s="23" t="s">
        <v>4985</v>
      </c>
      <c r="J2155" s="24"/>
    </row>
    <row r="2156" s="1" customFormat="1" ht="28.5" customHeight="1" spans="1:10">
      <c r="A2156" s="25"/>
      <c r="B2156" s="39"/>
      <c r="C2156" s="39"/>
      <c r="D2156" s="39"/>
      <c r="E2156" s="39"/>
      <c r="F2156" s="39"/>
      <c r="G2156" s="39"/>
      <c r="H2156" s="39"/>
      <c r="I2156" s="39" t="s">
        <v>5092</v>
      </c>
      <c r="J2156" s="40" t="s">
        <v>5093</v>
      </c>
    </row>
    <row r="2157" s="1" customFormat="1" ht="409.5" customHeight="1" spans="1:10">
      <c r="A2157" s="25">
        <v>398</v>
      </c>
      <c r="B2157" s="26" t="s">
        <v>6338</v>
      </c>
      <c r="C2157" s="26" t="s">
        <v>6119</v>
      </c>
      <c r="D2157" s="26" t="s">
        <v>5857</v>
      </c>
      <c r="E2157" s="26"/>
      <c r="F2157" s="39" t="s">
        <v>75</v>
      </c>
      <c r="G2157" s="27">
        <v>1</v>
      </c>
      <c r="H2157" s="27"/>
      <c r="I2157" s="13"/>
      <c r="J2157" s="47"/>
    </row>
    <row r="2158" s="1" customFormat="1" ht="18" customHeight="1" spans="1:10">
      <c r="A2158" s="15" t="s">
        <v>5101</v>
      </c>
      <c r="B2158" s="16"/>
      <c r="C2158" s="16"/>
      <c r="D2158" s="16"/>
      <c r="E2158" s="16"/>
      <c r="F2158" s="16"/>
      <c r="G2158" s="16"/>
      <c r="H2158" s="16"/>
      <c r="I2158" s="16"/>
      <c r="J2158" s="48"/>
    </row>
    <row r="2159" s="1" customFormat="1" ht="18" customHeight="1" spans="1:10">
      <c r="A2159" s="49" t="s">
        <v>5102</v>
      </c>
      <c r="B2159" s="49"/>
      <c r="C2159" s="49"/>
      <c r="D2159" s="49"/>
      <c r="E2159" s="49"/>
      <c r="F2159" s="49"/>
      <c r="G2159" s="49"/>
      <c r="H2159" s="49"/>
      <c r="I2159" s="49"/>
      <c r="J2159" s="49"/>
    </row>
    <row r="2160" s="1" customFormat="1" ht="39.75" customHeight="1" spans="1:10">
      <c r="A2160" s="2" t="s">
        <v>5085</v>
      </c>
      <c r="B2160" s="2"/>
      <c r="C2160" s="2"/>
      <c r="D2160" s="2"/>
      <c r="E2160" s="2"/>
      <c r="F2160" s="2"/>
      <c r="G2160" s="2"/>
      <c r="H2160" s="19"/>
      <c r="I2160" s="19"/>
      <c r="J2160" s="19"/>
    </row>
    <row r="2161" s="1" customFormat="1" ht="28.5" customHeight="1" spans="1:10">
      <c r="A2161" s="20" t="s">
        <v>5042</v>
      </c>
      <c r="B2161" s="20"/>
      <c r="C2161" s="20"/>
      <c r="D2161" s="20"/>
      <c r="E2161" s="20" t="s">
        <v>5043</v>
      </c>
      <c r="F2161" s="20"/>
      <c r="G2161" s="20"/>
      <c r="H2161" s="21" t="s">
        <v>6339</v>
      </c>
      <c r="I2161" s="21"/>
      <c r="J2161" s="21"/>
    </row>
    <row r="2162" s="1" customFormat="1" ht="17.25" customHeight="1" spans="1:10">
      <c r="A2162" s="22" t="s">
        <v>2</v>
      </c>
      <c r="B2162" s="23" t="s">
        <v>5087</v>
      </c>
      <c r="C2162" s="23" t="s">
        <v>5088</v>
      </c>
      <c r="D2162" s="23" t="s">
        <v>5089</v>
      </c>
      <c r="E2162" s="23"/>
      <c r="F2162" s="23" t="s">
        <v>5090</v>
      </c>
      <c r="G2162" s="23" t="s">
        <v>5091</v>
      </c>
      <c r="H2162" s="23"/>
      <c r="I2162" s="23" t="s">
        <v>4985</v>
      </c>
      <c r="J2162" s="24"/>
    </row>
    <row r="2163" s="1" customFormat="1" ht="28.5" customHeight="1" spans="1:10">
      <c r="A2163" s="25"/>
      <c r="B2163" s="39"/>
      <c r="C2163" s="39"/>
      <c r="D2163" s="39"/>
      <c r="E2163" s="39"/>
      <c r="F2163" s="39"/>
      <c r="G2163" s="39"/>
      <c r="H2163" s="39"/>
      <c r="I2163" s="39" t="s">
        <v>5092</v>
      </c>
      <c r="J2163" s="40" t="s">
        <v>5093</v>
      </c>
    </row>
    <row r="2164" s="1" customFormat="1" ht="18" customHeight="1" spans="1:10">
      <c r="A2164" s="9" t="s">
        <v>5101</v>
      </c>
      <c r="B2164" s="10"/>
      <c r="C2164" s="10"/>
      <c r="D2164" s="10"/>
      <c r="E2164" s="10"/>
      <c r="F2164" s="10"/>
      <c r="G2164" s="10"/>
      <c r="H2164" s="10"/>
      <c r="I2164" s="10"/>
      <c r="J2164" s="47"/>
    </row>
    <row r="2165" s="1" customFormat="1" ht="409.5" customHeight="1" spans="1:10">
      <c r="A2165" s="25"/>
      <c r="B2165" s="26"/>
      <c r="C2165" s="26"/>
      <c r="D2165" s="26" t="s">
        <v>6121</v>
      </c>
      <c r="E2165" s="26"/>
      <c r="F2165" s="39"/>
      <c r="G2165" s="27"/>
      <c r="H2165" s="27"/>
      <c r="I2165" s="13"/>
      <c r="J2165" s="47"/>
    </row>
    <row r="2166" s="1" customFormat="1" ht="18" customHeight="1" spans="1:10">
      <c r="A2166" s="15" t="s">
        <v>5101</v>
      </c>
      <c r="B2166" s="16"/>
      <c r="C2166" s="16"/>
      <c r="D2166" s="16"/>
      <c r="E2166" s="16"/>
      <c r="F2166" s="16"/>
      <c r="G2166" s="16"/>
      <c r="H2166" s="16"/>
      <c r="I2166" s="16"/>
      <c r="J2166" s="48"/>
    </row>
    <row r="2167" s="1" customFormat="1" ht="18" customHeight="1" spans="1:10">
      <c r="A2167" s="49" t="s">
        <v>5102</v>
      </c>
      <c r="B2167" s="49"/>
      <c r="C2167" s="49"/>
      <c r="D2167" s="49"/>
      <c r="E2167" s="49"/>
      <c r="F2167" s="49"/>
      <c r="G2167" s="49"/>
      <c r="H2167" s="49"/>
      <c r="I2167" s="49"/>
      <c r="J2167" s="49"/>
    </row>
    <row r="2168" s="1" customFormat="1" ht="39.75" customHeight="1" spans="1:10">
      <c r="A2168" s="2" t="s">
        <v>5085</v>
      </c>
      <c r="B2168" s="2"/>
      <c r="C2168" s="2"/>
      <c r="D2168" s="2"/>
      <c r="E2168" s="2"/>
      <c r="F2168" s="2"/>
      <c r="G2168" s="2"/>
      <c r="H2168" s="19"/>
      <c r="I2168" s="19"/>
      <c r="J2168" s="19"/>
    </row>
    <row r="2169" s="1" customFormat="1" ht="28.5" customHeight="1" spans="1:10">
      <c r="A2169" s="20" t="s">
        <v>5042</v>
      </c>
      <c r="B2169" s="20"/>
      <c r="C2169" s="20"/>
      <c r="D2169" s="20"/>
      <c r="E2169" s="20" t="s">
        <v>5043</v>
      </c>
      <c r="F2169" s="20"/>
      <c r="G2169" s="20"/>
      <c r="H2169" s="21" t="s">
        <v>6340</v>
      </c>
      <c r="I2169" s="21"/>
      <c r="J2169" s="21"/>
    </row>
    <row r="2170" s="1" customFormat="1" ht="17.25" customHeight="1" spans="1:10">
      <c r="A2170" s="22" t="s">
        <v>2</v>
      </c>
      <c r="B2170" s="23" t="s">
        <v>5087</v>
      </c>
      <c r="C2170" s="23" t="s">
        <v>5088</v>
      </c>
      <c r="D2170" s="23" t="s">
        <v>5089</v>
      </c>
      <c r="E2170" s="23"/>
      <c r="F2170" s="23" t="s">
        <v>5090</v>
      </c>
      <c r="G2170" s="23" t="s">
        <v>5091</v>
      </c>
      <c r="H2170" s="23"/>
      <c r="I2170" s="23" t="s">
        <v>4985</v>
      </c>
      <c r="J2170" s="24"/>
    </row>
    <row r="2171" s="1" customFormat="1" ht="28.5" customHeight="1" spans="1:10">
      <c r="A2171" s="25"/>
      <c r="B2171" s="39"/>
      <c r="C2171" s="39"/>
      <c r="D2171" s="39"/>
      <c r="E2171" s="39"/>
      <c r="F2171" s="39"/>
      <c r="G2171" s="39"/>
      <c r="H2171" s="39"/>
      <c r="I2171" s="39" t="s">
        <v>5092</v>
      </c>
      <c r="J2171" s="40" t="s">
        <v>5093</v>
      </c>
    </row>
    <row r="2172" s="1" customFormat="1" ht="159" customHeight="1" spans="1:10">
      <c r="A2172" s="25"/>
      <c r="B2172" s="26"/>
      <c r="C2172" s="26"/>
      <c r="D2172" s="26" t="s">
        <v>6123</v>
      </c>
      <c r="E2172" s="26"/>
      <c r="F2172" s="39"/>
      <c r="G2172" s="27"/>
      <c r="H2172" s="27"/>
      <c r="I2172" s="13"/>
      <c r="J2172" s="47"/>
    </row>
    <row r="2173" s="1" customFormat="1" ht="347.25" customHeight="1" spans="1:10">
      <c r="A2173" s="25">
        <v>399</v>
      </c>
      <c r="B2173" s="26" t="s">
        <v>6341</v>
      </c>
      <c r="C2173" s="26" t="s">
        <v>6063</v>
      </c>
      <c r="D2173" s="26" t="s">
        <v>5853</v>
      </c>
      <c r="E2173" s="26"/>
      <c r="F2173" s="39" t="s">
        <v>75</v>
      </c>
      <c r="G2173" s="27">
        <v>2</v>
      </c>
      <c r="H2173" s="27"/>
      <c r="I2173" s="13"/>
      <c r="J2173" s="47"/>
    </row>
    <row r="2174" s="1" customFormat="1" ht="41.25" customHeight="1" spans="1:10">
      <c r="A2174" s="25">
        <v>400</v>
      </c>
      <c r="B2174" s="26" t="s">
        <v>6342</v>
      </c>
      <c r="C2174" s="26" t="s">
        <v>5969</v>
      </c>
      <c r="D2174" s="26" t="s">
        <v>5970</v>
      </c>
      <c r="E2174" s="26"/>
      <c r="F2174" s="39" t="s">
        <v>138</v>
      </c>
      <c r="G2174" s="27">
        <v>1</v>
      </c>
      <c r="H2174" s="27"/>
      <c r="I2174" s="13"/>
      <c r="J2174" s="47"/>
    </row>
    <row r="2175" s="1" customFormat="1" ht="28.5" customHeight="1" spans="1:10">
      <c r="A2175" s="25">
        <v>401</v>
      </c>
      <c r="B2175" s="26" t="s">
        <v>6343</v>
      </c>
      <c r="C2175" s="26" t="s">
        <v>5479</v>
      </c>
      <c r="D2175" s="26" t="s">
        <v>6082</v>
      </c>
      <c r="E2175" s="26"/>
      <c r="F2175" s="39" t="s">
        <v>186</v>
      </c>
      <c r="G2175" s="27">
        <v>10</v>
      </c>
      <c r="H2175" s="27"/>
      <c r="I2175" s="13"/>
      <c r="J2175" s="47"/>
    </row>
    <row r="2176" s="1" customFormat="1" ht="18" customHeight="1" spans="1:10">
      <c r="A2176" s="15" t="s">
        <v>5101</v>
      </c>
      <c r="B2176" s="16"/>
      <c r="C2176" s="16"/>
      <c r="D2176" s="16"/>
      <c r="E2176" s="16"/>
      <c r="F2176" s="16"/>
      <c r="G2176" s="16"/>
      <c r="H2176" s="16"/>
      <c r="I2176" s="16"/>
      <c r="J2176" s="48"/>
    </row>
    <row r="2177" s="1" customFormat="1" ht="18" customHeight="1" spans="1:10">
      <c r="A2177" s="49" t="s">
        <v>5102</v>
      </c>
      <c r="B2177" s="49"/>
      <c r="C2177" s="49"/>
      <c r="D2177" s="49"/>
      <c r="E2177" s="49"/>
      <c r="F2177" s="49"/>
      <c r="G2177" s="49"/>
      <c r="H2177" s="49"/>
      <c r="I2177" s="49"/>
      <c r="J2177" s="49"/>
    </row>
    <row r="2178" s="1" customFormat="1" ht="39.75" customHeight="1" spans="1:10">
      <c r="A2178" s="2" t="s">
        <v>5085</v>
      </c>
      <c r="B2178" s="2"/>
      <c r="C2178" s="2"/>
      <c r="D2178" s="2"/>
      <c r="E2178" s="2"/>
      <c r="F2178" s="2"/>
      <c r="G2178" s="2"/>
      <c r="H2178" s="19"/>
      <c r="I2178" s="19"/>
      <c r="J2178" s="19"/>
    </row>
    <row r="2179" s="1" customFormat="1" ht="28.5" customHeight="1" spans="1:10">
      <c r="A2179" s="20" t="s">
        <v>5042</v>
      </c>
      <c r="B2179" s="20"/>
      <c r="C2179" s="20"/>
      <c r="D2179" s="20"/>
      <c r="E2179" s="20" t="s">
        <v>5043</v>
      </c>
      <c r="F2179" s="20"/>
      <c r="G2179" s="20"/>
      <c r="H2179" s="21" t="s">
        <v>6344</v>
      </c>
      <c r="I2179" s="21"/>
      <c r="J2179" s="21"/>
    </row>
    <row r="2180" s="1" customFormat="1" ht="17.25" customHeight="1" spans="1:10">
      <c r="A2180" s="22" t="s">
        <v>2</v>
      </c>
      <c r="B2180" s="23" t="s">
        <v>5087</v>
      </c>
      <c r="C2180" s="23" t="s">
        <v>5088</v>
      </c>
      <c r="D2180" s="23" t="s">
        <v>5089</v>
      </c>
      <c r="E2180" s="23"/>
      <c r="F2180" s="23" t="s">
        <v>5090</v>
      </c>
      <c r="G2180" s="23" t="s">
        <v>5091</v>
      </c>
      <c r="H2180" s="23"/>
      <c r="I2180" s="23" t="s">
        <v>4985</v>
      </c>
      <c r="J2180" s="24"/>
    </row>
    <row r="2181" s="1" customFormat="1" ht="28.5" customHeight="1" spans="1:10">
      <c r="A2181" s="25"/>
      <c r="B2181" s="39"/>
      <c r="C2181" s="39"/>
      <c r="D2181" s="39"/>
      <c r="E2181" s="39"/>
      <c r="F2181" s="39"/>
      <c r="G2181" s="39"/>
      <c r="H2181" s="39"/>
      <c r="I2181" s="39" t="s">
        <v>5092</v>
      </c>
      <c r="J2181" s="40" t="s">
        <v>5093</v>
      </c>
    </row>
    <row r="2182" s="1" customFormat="1" ht="219.75" customHeight="1" spans="1:10">
      <c r="A2182" s="25">
        <v>402</v>
      </c>
      <c r="B2182" s="26" t="s">
        <v>6345</v>
      </c>
      <c r="C2182" s="26" t="s">
        <v>5877</v>
      </c>
      <c r="D2182" s="26" t="s">
        <v>5878</v>
      </c>
      <c r="E2182" s="26"/>
      <c r="F2182" s="39" t="s">
        <v>5125</v>
      </c>
      <c r="G2182" s="27">
        <v>90</v>
      </c>
      <c r="H2182" s="27"/>
      <c r="I2182" s="13"/>
      <c r="J2182" s="47"/>
    </row>
    <row r="2183" s="1" customFormat="1" ht="15.75" customHeight="1" spans="1:10">
      <c r="A2183" s="25">
        <v>403</v>
      </c>
      <c r="B2183" s="26" t="s">
        <v>6346</v>
      </c>
      <c r="C2183" s="26" t="s">
        <v>5164</v>
      </c>
      <c r="D2183" s="26" t="s">
        <v>5164</v>
      </c>
      <c r="E2183" s="26"/>
      <c r="F2183" s="39" t="s">
        <v>5125</v>
      </c>
      <c r="G2183" s="27">
        <v>90</v>
      </c>
      <c r="H2183" s="27"/>
      <c r="I2183" s="13"/>
      <c r="J2183" s="47"/>
    </row>
    <row r="2184" s="1" customFormat="1" ht="28.5" customHeight="1" spans="1:10">
      <c r="A2184" s="25"/>
      <c r="B2184" s="26"/>
      <c r="C2184" s="26" t="s">
        <v>6347</v>
      </c>
      <c r="D2184" s="26"/>
      <c r="E2184" s="26"/>
      <c r="F2184" s="26"/>
      <c r="G2184" s="27"/>
      <c r="H2184" s="27"/>
      <c r="I2184" s="27"/>
      <c r="J2184" s="54"/>
    </row>
    <row r="2185" s="1" customFormat="1" ht="18" customHeight="1" spans="1:10">
      <c r="A2185" s="15" t="s">
        <v>5101</v>
      </c>
      <c r="B2185" s="16"/>
      <c r="C2185" s="16"/>
      <c r="D2185" s="16"/>
      <c r="E2185" s="16"/>
      <c r="F2185" s="16"/>
      <c r="G2185" s="16"/>
      <c r="H2185" s="16"/>
      <c r="I2185" s="16"/>
      <c r="J2185" s="48"/>
    </row>
    <row r="2186" s="1" customFormat="1" ht="18" customHeight="1" spans="1:10">
      <c r="A2186" s="49" t="s">
        <v>5102</v>
      </c>
      <c r="B2186" s="49"/>
      <c r="C2186" s="49"/>
      <c r="D2186" s="49"/>
      <c r="E2186" s="49"/>
      <c r="F2186" s="49"/>
      <c r="G2186" s="49"/>
      <c r="H2186" s="49"/>
      <c r="I2186" s="49"/>
      <c r="J2186" s="49"/>
    </row>
    <row r="2187" s="1" customFormat="1" ht="39.75" customHeight="1" spans="1:10">
      <c r="A2187" s="2" t="s">
        <v>5085</v>
      </c>
      <c r="B2187" s="2"/>
      <c r="C2187" s="2"/>
      <c r="D2187" s="2"/>
      <c r="E2187" s="2"/>
      <c r="F2187" s="2"/>
      <c r="G2187" s="2"/>
      <c r="H2187" s="19"/>
      <c r="I2187" s="19"/>
      <c r="J2187" s="19"/>
    </row>
    <row r="2188" s="1" customFormat="1" ht="28.5" customHeight="1" spans="1:10">
      <c r="A2188" s="20" t="s">
        <v>5042</v>
      </c>
      <c r="B2188" s="20"/>
      <c r="C2188" s="20"/>
      <c r="D2188" s="20"/>
      <c r="E2188" s="20" t="s">
        <v>5043</v>
      </c>
      <c r="F2188" s="20"/>
      <c r="G2188" s="20"/>
      <c r="H2188" s="21" t="s">
        <v>6348</v>
      </c>
      <c r="I2188" s="21"/>
      <c r="J2188" s="21"/>
    </row>
    <row r="2189" s="1" customFormat="1" ht="17.25" customHeight="1" spans="1:10">
      <c r="A2189" s="22" t="s">
        <v>2</v>
      </c>
      <c r="B2189" s="23" t="s">
        <v>5087</v>
      </c>
      <c r="C2189" s="23" t="s">
        <v>5088</v>
      </c>
      <c r="D2189" s="23" t="s">
        <v>5089</v>
      </c>
      <c r="E2189" s="23"/>
      <c r="F2189" s="23" t="s">
        <v>5090</v>
      </c>
      <c r="G2189" s="23" t="s">
        <v>5091</v>
      </c>
      <c r="H2189" s="23"/>
      <c r="I2189" s="23" t="s">
        <v>4985</v>
      </c>
      <c r="J2189" s="24"/>
    </row>
    <row r="2190" s="1" customFormat="1" ht="28.5" customHeight="1" spans="1:10">
      <c r="A2190" s="25"/>
      <c r="B2190" s="39"/>
      <c r="C2190" s="39"/>
      <c r="D2190" s="39"/>
      <c r="E2190" s="39"/>
      <c r="F2190" s="39"/>
      <c r="G2190" s="39"/>
      <c r="H2190" s="39"/>
      <c r="I2190" s="39" t="s">
        <v>5092</v>
      </c>
      <c r="J2190" s="40" t="s">
        <v>5093</v>
      </c>
    </row>
    <row r="2191" s="1" customFormat="1" ht="409.5" customHeight="1" spans="1:10">
      <c r="A2191" s="25">
        <v>404</v>
      </c>
      <c r="B2191" s="26" t="s">
        <v>6349</v>
      </c>
      <c r="C2191" s="26" t="s">
        <v>6350</v>
      </c>
      <c r="D2191" s="26" t="s">
        <v>6351</v>
      </c>
      <c r="E2191" s="26"/>
      <c r="F2191" s="39" t="s">
        <v>75</v>
      </c>
      <c r="G2191" s="27">
        <v>1</v>
      </c>
      <c r="H2191" s="27"/>
      <c r="I2191" s="13"/>
      <c r="J2191" s="47"/>
    </row>
    <row r="2192" s="1" customFormat="1" ht="18" customHeight="1" spans="1:10">
      <c r="A2192" s="15" t="s">
        <v>5101</v>
      </c>
      <c r="B2192" s="16"/>
      <c r="C2192" s="16"/>
      <c r="D2192" s="16"/>
      <c r="E2192" s="16"/>
      <c r="F2192" s="16"/>
      <c r="G2192" s="16"/>
      <c r="H2192" s="16"/>
      <c r="I2192" s="16"/>
      <c r="J2192" s="48"/>
    </row>
    <row r="2193" s="1" customFormat="1" ht="18" customHeight="1" spans="1:10">
      <c r="A2193" s="49" t="s">
        <v>5102</v>
      </c>
      <c r="B2193" s="49"/>
      <c r="C2193" s="49"/>
      <c r="D2193" s="49"/>
      <c r="E2193" s="49"/>
      <c r="F2193" s="49"/>
      <c r="G2193" s="49"/>
      <c r="H2193" s="49"/>
      <c r="I2193" s="49"/>
      <c r="J2193" s="49"/>
    </row>
    <row r="2194" s="1" customFormat="1" ht="39.75" customHeight="1" spans="1:10">
      <c r="A2194" s="2" t="s">
        <v>5085</v>
      </c>
      <c r="B2194" s="2"/>
      <c r="C2194" s="2"/>
      <c r="D2194" s="2"/>
      <c r="E2194" s="2"/>
      <c r="F2194" s="2"/>
      <c r="G2194" s="2"/>
      <c r="H2194" s="19"/>
      <c r="I2194" s="19"/>
      <c r="J2194" s="19"/>
    </row>
    <row r="2195" s="1" customFormat="1" ht="28.5" customHeight="1" spans="1:10">
      <c r="A2195" s="20" t="s">
        <v>5042</v>
      </c>
      <c r="B2195" s="20"/>
      <c r="C2195" s="20"/>
      <c r="D2195" s="20"/>
      <c r="E2195" s="20" t="s">
        <v>5043</v>
      </c>
      <c r="F2195" s="20"/>
      <c r="G2195" s="20"/>
      <c r="H2195" s="21" t="s">
        <v>6352</v>
      </c>
      <c r="I2195" s="21"/>
      <c r="J2195" s="21"/>
    </row>
    <row r="2196" s="1" customFormat="1" ht="17.25" customHeight="1" spans="1:10">
      <c r="A2196" s="22" t="s">
        <v>2</v>
      </c>
      <c r="B2196" s="23" t="s">
        <v>5087</v>
      </c>
      <c r="C2196" s="23" t="s">
        <v>5088</v>
      </c>
      <c r="D2196" s="23" t="s">
        <v>5089</v>
      </c>
      <c r="E2196" s="23"/>
      <c r="F2196" s="23" t="s">
        <v>5090</v>
      </c>
      <c r="G2196" s="23" t="s">
        <v>5091</v>
      </c>
      <c r="H2196" s="23"/>
      <c r="I2196" s="23" t="s">
        <v>4985</v>
      </c>
      <c r="J2196" s="24"/>
    </row>
    <row r="2197" s="1" customFormat="1" ht="28.5" customHeight="1" spans="1:10">
      <c r="A2197" s="25"/>
      <c r="B2197" s="39"/>
      <c r="C2197" s="39"/>
      <c r="D2197" s="39"/>
      <c r="E2197" s="39"/>
      <c r="F2197" s="39"/>
      <c r="G2197" s="39"/>
      <c r="H2197" s="39"/>
      <c r="I2197" s="39" t="s">
        <v>5092</v>
      </c>
      <c r="J2197" s="40" t="s">
        <v>5093</v>
      </c>
    </row>
    <row r="2198" s="1" customFormat="1" ht="18" customHeight="1" spans="1:10">
      <c r="A2198" s="9" t="s">
        <v>5101</v>
      </c>
      <c r="B2198" s="10"/>
      <c r="C2198" s="10"/>
      <c r="D2198" s="10"/>
      <c r="E2198" s="10"/>
      <c r="F2198" s="10"/>
      <c r="G2198" s="10"/>
      <c r="H2198" s="10"/>
      <c r="I2198" s="10"/>
      <c r="J2198" s="47"/>
    </row>
    <row r="2199" s="1" customFormat="1" ht="409.5" customHeight="1" spans="1:10">
      <c r="A2199" s="25"/>
      <c r="B2199" s="26"/>
      <c r="C2199" s="26"/>
      <c r="D2199" s="26" t="s">
        <v>6353</v>
      </c>
      <c r="E2199" s="26"/>
      <c r="F2199" s="39"/>
      <c r="G2199" s="27"/>
      <c r="H2199" s="27"/>
      <c r="I2199" s="13"/>
      <c r="J2199" s="47"/>
    </row>
    <row r="2200" s="1" customFormat="1" ht="18" customHeight="1" spans="1:10">
      <c r="A2200" s="15" t="s">
        <v>5101</v>
      </c>
      <c r="B2200" s="16"/>
      <c r="C2200" s="16"/>
      <c r="D2200" s="16"/>
      <c r="E2200" s="16"/>
      <c r="F2200" s="16"/>
      <c r="G2200" s="16"/>
      <c r="H2200" s="16"/>
      <c r="I2200" s="16"/>
      <c r="J2200" s="48"/>
    </row>
    <row r="2201" s="1" customFormat="1" ht="18" customHeight="1" spans="1:10">
      <c r="A2201" s="49" t="s">
        <v>5102</v>
      </c>
      <c r="B2201" s="49"/>
      <c r="C2201" s="49"/>
      <c r="D2201" s="49"/>
      <c r="E2201" s="49"/>
      <c r="F2201" s="49"/>
      <c r="G2201" s="49"/>
      <c r="H2201" s="49"/>
      <c r="I2201" s="49"/>
      <c r="J2201" s="49"/>
    </row>
    <row r="2202" s="1" customFormat="1" ht="39.75" customHeight="1" spans="1:10">
      <c r="A2202" s="2" t="s">
        <v>5085</v>
      </c>
      <c r="B2202" s="2"/>
      <c r="C2202" s="2"/>
      <c r="D2202" s="2"/>
      <c r="E2202" s="2"/>
      <c r="F2202" s="2"/>
      <c r="G2202" s="2"/>
      <c r="H2202" s="19"/>
      <c r="I2202" s="19"/>
      <c r="J2202" s="19"/>
    </row>
    <row r="2203" s="1" customFormat="1" ht="28.5" customHeight="1" spans="1:10">
      <c r="A2203" s="20" t="s">
        <v>5042</v>
      </c>
      <c r="B2203" s="20"/>
      <c r="C2203" s="20"/>
      <c r="D2203" s="20"/>
      <c r="E2203" s="20" t="s">
        <v>5043</v>
      </c>
      <c r="F2203" s="20"/>
      <c r="G2203" s="20"/>
      <c r="H2203" s="21" t="s">
        <v>6354</v>
      </c>
      <c r="I2203" s="21"/>
      <c r="J2203" s="21"/>
    </row>
    <row r="2204" s="1" customFormat="1" ht="17.25" customHeight="1" spans="1:10">
      <c r="A2204" s="22" t="s">
        <v>2</v>
      </c>
      <c r="B2204" s="23" t="s">
        <v>5087</v>
      </c>
      <c r="C2204" s="23" t="s">
        <v>5088</v>
      </c>
      <c r="D2204" s="23" t="s">
        <v>5089</v>
      </c>
      <c r="E2204" s="23"/>
      <c r="F2204" s="23" t="s">
        <v>5090</v>
      </c>
      <c r="G2204" s="23" t="s">
        <v>5091</v>
      </c>
      <c r="H2204" s="23"/>
      <c r="I2204" s="23" t="s">
        <v>4985</v>
      </c>
      <c r="J2204" s="24"/>
    </row>
    <row r="2205" s="1" customFormat="1" ht="28.5" customHeight="1" spans="1:10">
      <c r="A2205" s="25"/>
      <c r="B2205" s="39"/>
      <c r="C2205" s="39"/>
      <c r="D2205" s="39"/>
      <c r="E2205" s="39"/>
      <c r="F2205" s="39"/>
      <c r="G2205" s="39"/>
      <c r="H2205" s="39"/>
      <c r="I2205" s="39" t="s">
        <v>5092</v>
      </c>
      <c r="J2205" s="40" t="s">
        <v>5093</v>
      </c>
    </row>
    <row r="2206" s="1" customFormat="1" ht="409.5" customHeight="1" spans="1:10">
      <c r="A2206" s="25"/>
      <c r="B2206" s="26"/>
      <c r="C2206" s="26"/>
      <c r="D2206" s="26" t="s">
        <v>6355</v>
      </c>
      <c r="E2206" s="26"/>
      <c r="F2206" s="39"/>
      <c r="G2206" s="27"/>
      <c r="H2206" s="27"/>
      <c r="I2206" s="13"/>
      <c r="J2206" s="47"/>
    </row>
    <row r="2207" s="1" customFormat="1" ht="18" customHeight="1" spans="1:10">
      <c r="A2207" s="15" t="s">
        <v>5101</v>
      </c>
      <c r="B2207" s="16"/>
      <c r="C2207" s="16"/>
      <c r="D2207" s="16"/>
      <c r="E2207" s="16"/>
      <c r="F2207" s="16"/>
      <c r="G2207" s="16"/>
      <c r="H2207" s="16"/>
      <c r="I2207" s="16"/>
      <c r="J2207" s="48"/>
    </row>
    <row r="2208" s="1" customFormat="1" ht="18" customHeight="1" spans="1:10">
      <c r="A2208" s="49" t="s">
        <v>5102</v>
      </c>
      <c r="B2208" s="49"/>
      <c r="C2208" s="49"/>
      <c r="D2208" s="49"/>
      <c r="E2208" s="49"/>
      <c r="F2208" s="49"/>
      <c r="G2208" s="49"/>
      <c r="H2208" s="49"/>
      <c r="I2208" s="49"/>
      <c r="J2208" s="49"/>
    </row>
    <row r="2209" s="1" customFormat="1" ht="39.75" customHeight="1" spans="1:10">
      <c r="A2209" s="2" t="s">
        <v>5085</v>
      </c>
      <c r="B2209" s="2"/>
      <c r="C2209" s="2"/>
      <c r="D2209" s="2"/>
      <c r="E2209" s="2"/>
      <c r="F2209" s="2"/>
      <c r="G2209" s="2"/>
      <c r="H2209" s="19"/>
      <c r="I2209" s="19"/>
      <c r="J2209" s="19"/>
    </row>
    <row r="2210" s="1" customFormat="1" ht="28.5" customHeight="1" spans="1:10">
      <c r="A2210" s="20" t="s">
        <v>5042</v>
      </c>
      <c r="B2210" s="20"/>
      <c r="C2210" s="20"/>
      <c r="D2210" s="20"/>
      <c r="E2210" s="20" t="s">
        <v>5043</v>
      </c>
      <c r="F2210" s="20"/>
      <c r="G2210" s="20"/>
      <c r="H2210" s="21" t="s">
        <v>6356</v>
      </c>
      <c r="I2210" s="21"/>
      <c r="J2210" s="21"/>
    </row>
    <row r="2211" s="1" customFormat="1" ht="17.25" customHeight="1" spans="1:10">
      <c r="A2211" s="22" t="s">
        <v>2</v>
      </c>
      <c r="B2211" s="23" t="s">
        <v>5087</v>
      </c>
      <c r="C2211" s="23" t="s">
        <v>5088</v>
      </c>
      <c r="D2211" s="23" t="s">
        <v>5089</v>
      </c>
      <c r="E2211" s="23"/>
      <c r="F2211" s="23" t="s">
        <v>5090</v>
      </c>
      <c r="G2211" s="23" t="s">
        <v>5091</v>
      </c>
      <c r="H2211" s="23"/>
      <c r="I2211" s="23" t="s">
        <v>4985</v>
      </c>
      <c r="J2211" s="24"/>
    </row>
    <row r="2212" s="1" customFormat="1" ht="28.5" customHeight="1" spans="1:10">
      <c r="A2212" s="25"/>
      <c r="B2212" s="39"/>
      <c r="C2212" s="39"/>
      <c r="D2212" s="39"/>
      <c r="E2212" s="39"/>
      <c r="F2212" s="39"/>
      <c r="G2212" s="39"/>
      <c r="H2212" s="39"/>
      <c r="I2212" s="39" t="s">
        <v>5092</v>
      </c>
      <c r="J2212" s="40" t="s">
        <v>5093</v>
      </c>
    </row>
    <row r="2213" s="1" customFormat="1" ht="409.5" customHeight="1" spans="1:10">
      <c r="A2213" s="25">
        <v>405</v>
      </c>
      <c r="B2213" s="26" t="s">
        <v>6357</v>
      </c>
      <c r="C2213" s="26" t="s">
        <v>6358</v>
      </c>
      <c r="D2213" s="26" t="s">
        <v>6359</v>
      </c>
      <c r="E2213" s="26"/>
      <c r="F2213" s="39" t="s">
        <v>138</v>
      </c>
      <c r="G2213" s="27">
        <v>2</v>
      </c>
      <c r="H2213" s="27"/>
      <c r="I2213" s="13"/>
      <c r="J2213" s="47"/>
    </row>
    <row r="2214" s="1" customFormat="1" ht="18" customHeight="1" spans="1:10">
      <c r="A2214" s="15" t="s">
        <v>5101</v>
      </c>
      <c r="B2214" s="16"/>
      <c r="C2214" s="16"/>
      <c r="D2214" s="16"/>
      <c r="E2214" s="16"/>
      <c r="F2214" s="16"/>
      <c r="G2214" s="16"/>
      <c r="H2214" s="16"/>
      <c r="I2214" s="16"/>
      <c r="J2214" s="48"/>
    </row>
    <row r="2215" s="1" customFormat="1" ht="18" customHeight="1" spans="1:10">
      <c r="A2215" s="49" t="s">
        <v>5102</v>
      </c>
      <c r="B2215" s="49"/>
      <c r="C2215" s="49"/>
      <c r="D2215" s="49"/>
      <c r="E2215" s="49"/>
      <c r="F2215" s="49"/>
      <c r="G2215" s="49"/>
      <c r="H2215" s="49"/>
      <c r="I2215" s="49"/>
      <c r="J2215" s="49"/>
    </row>
    <row r="2216" s="1" customFormat="1" ht="39.75" customHeight="1" spans="1:10">
      <c r="A2216" s="2" t="s">
        <v>5085</v>
      </c>
      <c r="B2216" s="2"/>
      <c r="C2216" s="2"/>
      <c r="D2216" s="2"/>
      <c r="E2216" s="2"/>
      <c r="F2216" s="2"/>
      <c r="G2216" s="2"/>
      <c r="H2216" s="19"/>
      <c r="I2216" s="19"/>
      <c r="J2216" s="19"/>
    </row>
    <row r="2217" s="1" customFormat="1" ht="28.5" customHeight="1" spans="1:10">
      <c r="A2217" s="20" t="s">
        <v>5042</v>
      </c>
      <c r="B2217" s="20"/>
      <c r="C2217" s="20"/>
      <c r="D2217" s="20"/>
      <c r="E2217" s="20" t="s">
        <v>5043</v>
      </c>
      <c r="F2217" s="20"/>
      <c r="G2217" s="20"/>
      <c r="H2217" s="21" t="s">
        <v>6360</v>
      </c>
      <c r="I2217" s="21"/>
      <c r="J2217" s="21"/>
    </row>
    <row r="2218" s="1" customFormat="1" ht="17.25" customHeight="1" spans="1:10">
      <c r="A2218" s="22" t="s">
        <v>2</v>
      </c>
      <c r="B2218" s="23" t="s">
        <v>5087</v>
      </c>
      <c r="C2218" s="23" t="s">
        <v>5088</v>
      </c>
      <c r="D2218" s="23" t="s">
        <v>5089</v>
      </c>
      <c r="E2218" s="23"/>
      <c r="F2218" s="23" t="s">
        <v>5090</v>
      </c>
      <c r="G2218" s="23" t="s">
        <v>5091</v>
      </c>
      <c r="H2218" s="23"/>
      <c r="I2218" s="23" t="s">
        <v>4985</v>
      </c>
      <c r="J2218" s="24"/>
    </row>
    <row r="2219" s="1" customFormat="1" ht="28.5" customHeight="1" spans="1:10">
      <c r="A2219" s="25"/>
      <c r="B2219" s="39"/>
      <c r="C2219" s="39"/>
      <c r="D2219" s="39"/>
      <c r="E2219" s="39"/>
      <c r="F2219" s="39"/>
      <c r="G2219" s="39"/>
      <c r="H2219" s="39"/>
      <c r="I2219" s="39" t="s">
        <v>5092</v>
      </c>
      <c r="J2219" s="40" t="s">
        <v>5093</v>
      </c>
    </row>
    <row r="2220" s="1" customFormat="1" ht="18" customHeight="1" spans="1:10">
      <c r="A2220" s="9" t="s">
        <v>5101</v>
      </c>
      <c r="B2220" s="10"/>
      <c r="C2220" s="10"/>
      <c r="D2220" s="10"/>
      <c r="E2220" s="10"/>
      <c r="F2220" s="10"/>
      <c r="G2220" s="10"/>
      <c r="H2220" s="10"/>
      <c r="I2220" s="10"/>
      <c r="J2220" s="47"/>
    </row>
    <row r="2221" s="1" customFormat="1" ht="409.5" customHeight="1" spans="1:10">
      <c r="A2221" s="25"/>
      <c r="B2221" s="26"/>
      <c r="C2221" s="26"/>
      <c r="D2221" s="26" t="s">
        <v>6361</v>
      </c>
      <c r="E2221" s="26"/>
      <c r="F2221" s="39"/>
      <c r="G2221" s="27"/>
      <c r="H2221" s="27"/>
      <c r="I2221" s="13"/>
      <c r="J2221" s="47"/>
    </row>
    <row r="2222" s="1" customFormat="1" ht="18" customHeight="1" spans="1:10">
      <c r="A2222" s="15" t="s">
        <v>5101</v>
      </c>
      <c r="B2222" s="16"/>
      <c r="C2222" s="16"/>
      <c r="D2222" s="16"/>
      <c r="E2222" s="16"/>
      <c r="F2222" s="16"/>
      <c r="G2222" s="16"/>
      <c r="H2222" s="16"/>
      <c r="I2222" s="16"/>
      <c r="J2222" s="48"/>
    </row>
    <row r="2223" s="1" customFormat="1" ht="18" customHeight="1" spans="1:10">
      <c r="A2223" s="49" t="s">
        <v>5102</v>
      </c>
      <c r="B2223" s="49"/>
      <c r="C2223" s="49"/>
      <c r="D2223" s="49"/>
      <c r="E2223" s="49"/>
      <c r="F2223" s="49"/>
      <c r="G2223" s="49"/>
      <c r="H2223" s="49"/>
      <c r="I2223" s="49"/>
      <c r="J2223" s="49"/>
    </row>
    <row r="2224" s="1" customFormat="1" ht="39.75" customHeight="1" spans="1:10">
      <c r="A2224" s="2" t="s">
        <v>5085</v>
      </c>
      <c r="B2224" s="2"/>
      <c r="C2224" s="2"/>
      <c r="D2224" s="2"/>
      <c r="E2224" s="2"/>
      <c r="F2224" s="2"/>
      <c r="G2224" s="2"/>
      <c r="H2224" s="19"/>
      <c r="I2224" s="19"/>
      <c r="J2224" s="19"/>
    </row>
    <row r="2225" s="1" customFormat="1" ht="28.5" customHeight="1" spans="1:10">
      <c r="A2225" s="20" t="s">
        <v>5042</v>
      </c>
      <c r="B2225" s="20"/>
      <c r="C2225" s="20"/>
      <c r="D2225" s="20"/>
      <c r="E2225" s="20" t="s">
        <v>5043</v>
      </c>
      <c r="F2225" s="20"/>
      <c r="G2225" s="20"/>
      <c r="H2225" s="21" t="s">
        <v>6362</v>
      </c>
      <c r="I2225" s="21"/>
      <c r="J2225" s="21"/>
    </row>
    <row r="2226" s="1" customFormat="1" ht="17.25" customHeight="1" spans="1:10">
      <c r="A2226" s="22" t="s">
        <v>2</v>
      </c>
      <c r="B2226" s="23" t="s">
        <v>5087</v>
      </c>
      <c r="C2226" s="23" t="s">
        <v>5088</v>
      </c>
      <c r="D2226" s="23" t="s">
        <v>5089</v>
      </c>
      <c r="E2226" s="23"/>
      <c r="F2226" s="23" t="s">
        <v>5090</v>
      </c>
      <c r="G2226" s="23" t="s">
        <v>5091</v>
      </c>
      <c r="H2226" s="23"/>
      <c r="I2226" s="23" t="s">
        <v>4985</v>
      </c>
      <c r="J2226" s="24"/>
    </row>
    <row r="2227" s="1" customFormat="1" ht="28.5" customHeight="1" spans="1:10">
      <c r="A2227" s="25"/>
      <c r="B2227" s="39"/>
      <c r="C2227" s="39"/>
      <c r="D2227" s="39"/>
      <c r="E2227" s="39"/>
      <c r="F2227" s="39"/>
      <c r="G2227" s="39"/>
      <c r="H2227" s="39"/>
      <c r="I2227" s="39" t="s">
        <v>5092</v>
      </c>
      <c r="J2227" s="40" t="s">
        <v>5093</v>
      </c>
    </row>
    <row r="2228" s="1" customFormat="1" ht="18" customHeight="1" spans="1:10">
      <c r="A2228" s="9" t="s">
        <v>5101</v>
      </c>
      <c r="B2228" s="10"/>
      <c r="C2228" s="10"/>
      <c r="D2228" s="10"/>
      <c r="E2228" s="10"/>
      <c r="F2228" s="10"/>
      <c r="G2228" s="10"/>
      <c r="H2228" s="10"/>
      <c r="I2228" s="10"/>
      <c r="J2228" s="47"/>
    </row>
    <row r="2229" s="1" customFormat="1" ht="409.5" customHeight="1" spans="1:10">
      <c r="A2229" s="25"/>
      <c r="B2229" s="26"/>
      <c r="C2229" s="26"/>
      <c r="D2229" s="26" t="s">
        <v>6363</v>
      </c>
      <c r="E2229" s="26"/>
      <c r="F2229" s="39"/>
      <c r="G2229" s="27"/>
      <c r="H2229" s="27"/>
      <c r="I2229" s="13"/>
      <c r="J2229" s="47"/>
    </row>
    <row r="2230" s="1" customFormat="1" ht="18" customHeight="1" spans="1:10">
      <c r="A2230" s="15" t="s">
        <v>5101</v>
      </c>
      <c r="B2230" s="16"/>
      <c r="C2230" s="16"/>
      <c r="D2230" s="16"/>
      <c r="E2230" s="16"/>
      <c r="F2230" s="16"/>
      <c r="G2230" s="16"/>
      <c r="H2230" s="16"/>
      <c r="I2230" s="16"/>
      <c r="J2230" s="48"/>
    </row>
    <row r="2231" s="1" customFormat="1" ht="18" customHeight="1" spans="1:10">
      <c r="A2231" s="49" t="s">
        <v>5102</v>
      </c>
      <c r="B2231" s="49"/>
      <c r="C2231" s="49"/>
      <c r="D2231" s="49"/>
      <c r="E2231" s="49"/>
      <c r="F2231" s="49"/>
      <c r="G2231" s="49"/>
      <c r="H2231" s="49"/>
      <c r="I2231" s="49"/>
      <c r="J2231" s="49"/>
    </row>
    <row r="2232" s="1" customFormat="1" ht="39.75" customHeight="1" spans="1:10">
      <c r="A2232" s="2" t="s">
        <v>5085</v>
      </c>
      <c r="B2232" s="2"/>
      <c r="C2232" s="2"/>
      <c r="D2232" s="2"/>
      <c r="E2232" s="2"/>
      <c r="F2232" s="2"/>
      <c r="G2232" s="2"/>
      <c r="H2232" s="19"/>
      <c r="I2232" s="19"/>
      <c r="J2232" s="19"/>
    </row>
    <row r="2233" s="1" customFormat="1" ht="28.5" customHeight="1" spans="1:10">
      <c r="A2233" s="20" t="s">
        <v>5042</v>
      </c>
      <c r="B2233" s="20"/>
      <c r="C2233" s="20"/>
      <c r="D2233" s="20"/>
      <c r="E2233" s="20" t="s">
        <v>5043</v>
      </c>
      <c r="F2233" s="20"/>
      <c r="G2233" s="20"/>
      <c r="H2233" s="21" t="s">
        <v>6364</v>
      </c>
      <c r="I2233" s="21"/>
      <c r="J2233" s="21"/>
    </row>
    <row r="2234" s="1" customFormat="1" ht="17.25" customHeight="1" spans="1:10">
      <c r="A2234" s="22" t="s">
        <v>2</v>
      </c>
      <c r="B2234" s="23" t="s">
        <v>5087</v>
      </c>
      <c r="C2234" s="23" t="s">
        <v>5088</v>
      </c>
      <c r="D2234" s="23" t="s">
        <v>5089</v>
      </c>
      <c r="E2234" s="23"/>
      <c r="F2234" s="23" t="s">
        <v>5090</v>
      </c>
      <c r="G2234" s="23" t="s">
        <v>5091</v>
      </c>
      <c r="H2234" s="23"/>
      <c r="I2234" s="23" t="s">
        <v>4985</v>
      </c>
      <c r="J2234" s="24"/>
    </row>
    <row r="2235" s="1" customFormat="1" ht="28.5" customHeight="1" spans="1:10">
      <c r="A2235" s="25"/>
      <c r="B2235" s="39"/>
      <c r="C2235" s="39"/>
      <c r="D2235" s="39"/>
      <c r="E2235" s="39"/>
      <c r="F2235" s="39"/>
      <c r="G2235" s="39"/>
      <c r="H2235" s="39"/>
      <c r="I2235" s="39" t="s">
        <v>5092</v>
      </c>
      <c r="J2235" s="40" t="s">
        <v>5093</v>
      </c>
    </row>
    <row r="2236" s="1" customFormat="1" ht="18" customHeight="1" spans="1:10">
      <c r="A2236" s="9" t="s">
        <v>5101</v>
      </c>
      <c r="B2236" s="10"/>
      <c r="C2236" s="10"/>
      <c r="D2236" s="10"/>
      <c r="E2236" s="10"/>
      <c r="F2236" s="10"/>
      <c r="G2236" s="10"/>
      <c r="H2236" s="10"/>
      <c r="I2236" s="10"/>
      <c r="J2236" s="47"/>
    </row>
    <row r="2237" s="1" customFormat="1" ht="409.5" customHeight="1" spans="1:10">
      <c r="A2237" s="25"/>
      <c r="B2237" s="26"/>
      <c r="C2237" s="26"/>
      <c r="D2237" s="26" t="s">
        <v>6365</v>
      </c>
      <c r="E2237" s="26"/>
      <c r="F2237" s="39"/>
      <c r="G2237" s="27"/>
      <c r="H2237" s="27"/>
      <c r="I2237" s="13"/>
      <c r="J2237" s="47"/>
    </row>
    <row r="2238" s="1" customFormat="1" ht="18" customHeight="1" spans="1:10">
      <c r="A2238" s="15" t="s">
        <v>5101</v>
      </c>
      <c r="B2238" s="16"/>
      <c r="C2238" s="16"/>
      <c r="D2238" s="16"/>
      <c r="E2238" s="16"/>
      <c r="F2238" s="16"/>
      <c r="G2238" s="16"/>
      <c r="H2238" s="16"/>
      <c r="I2238" s="16"/>
      <c r="J2238" s="48"/>
    </row>
    <row r="2239" s="1" customFormat="1" ht="18" customHeight="1" spans="1:10">
      <c r="A2239" s="49" t="s">
        <v>5102</v>
      </c>
      <c r="B2239" s="49"/>
      <c r="C2239" s="49"/>
      <c r="D2239" s="49"/>
      <c r="E2239" s="49"/>
      <c r="F2239" s="49"/>
      <c r="G2239" s="49"/>
      <c r="H2239" s="49"/>
      <c r="I2239" s="49"/>
      <c r="J2239" s="49"/>
    </row>
    <row r="2240" s="1" customFormat="1" ht="39.75" customHeight="1" spans="1:10">
      <c r="A2240" s="2" t="s">
        <v>5085</v>
      </c>
      <c r="B2240" s="2"/>
      <c r="C2240" s="2"/>
      <c r="D2240" s="2"/>
      <c r="E2240" s="2"/>
      <c r="F2240" s="2"/>
      <c r="G2240" s="2"/>
      <c r="H2240" s="19"/>
      <c r="I2240" s="19"/>
      <c r="J2240" s="19"/>
    </row>
    <row r="2241" s="1" customFormat="1" ht="28.5" customHeight="1" spans="1:10">
      <c r="A2241" s="20" t="s">
        <v>5042</v>
      </c>
      <c r="B2241" s="20"/>
      <c r="C2241" s="20"/>
      <c r="D2241" s="20"/>
      <c r="E2241" s="20" t="s">
        <v>5043</v>
      </c>
      <c r="F2241" s="20"/>
      <c r="G2241" s="20"/>
      <c r="H2241" s="21" t="s">
        <v>6366</v>
      </c>
      <c r="I2241" s="21"/>
      <c r="J2241" s="21"/>
    </row>
    <row r="2242" s="1" customFormat="1" ht="17.25" customHeight="1" spans="1:10">
      <c r="A2242" s="22" t="s">
        <v>2</v>
      </c>
      <c r="B2242" s="23" t="s">
        <v>5087</v>
      </c>
      <c r="C2242" s="23" t="s">
        <v>5088</v>
      </c>
      <c r="D2242" s="23" t="s">
        <v>5089</v>
      </c>
      <c r="E2242" s="23"/>
      <c r="F2242" s="23" t="s">
        <v>5090</v>
      </c>
      <c r="G2242" s="23" t="s">
        <v>5091</v>
      </c>
      <c r="H2242" s="23"/>
      <c r="I2242" s="23" t="s">
        <v>4985</v>
      </c>
      <c r="J2242" s="24"/>
    </row>
    <row r="2243" s="1" customFormat="1" ht="28.5" customHeight="1" spans="1:10">
      <c r="A2243" s="25"/>
      <c r="B2243" s="39"/>
      <c r="C2243" s="39"/>
      <c r="D2243" s="39"/>
      <c r="E2243" s="39"/>
      <c r="F2243" s="39"/>
      <c r="G2243" s="39"/>
      <c r="H2243" s="39"/>
      <c r="I2243" s="39" t="s">
        <v>5092</v>
      </c>
      <c r="J2243" s="40" t="s">
        <v>5093</v>
      </c>
    </row>
    <row r="2244" s="1" customFormat="1" ht="108" customHeight="1" spans="1:10">
      <c r="A2244" s="25"/>
      <c r="B2244" s="26"/>
      <c r="C2244" s="26"/>
      <c r="D2244" s="26" t="s">
        <v>6367</v>
      </c>
      <c r="E2244" s="26"/>
      <c r="F2244" s="39"/>
      <c r="G2244" s="27"/>
      <c r="H2244" s="27"/>
      <c r="I2244" s="13"/>
      <c r="J2244" s="47"/>
    </row>
    <row r="2245" s="1" customFormat="1" ht="18" customHeight="1" spans="1:10">
      <c r="A2245" s="15" t="s">
        <v>5101</v>
      </c>
      <c r="B2245" s="16"/>
      <c r="C2245" s="16"/>
      <c r="D2245" s="16"/>
      <c r="E2245" s="16"/>
      <c r="F2245" s="16"/>
      <c r="G2245" s="16"/>
      <c r="H2245" s="16"/>
      <c r="I2245" s="16"/>
      <c r="J2245" s="48"/>
    </row>
    <row r="2246" s="1" customFormat="1" ht="18" customHeight="1" spans="1:10">
      <c r="A2246" s="49" t="s">
        <v>5102</v>
      </c>
      <c r="B2246" s="49"/>
      <c r="C2246" s="49"/>
      <c r="D2246" s="49"/>
      <c r="E2246" s="49"/>
      <c r="F2246" s="49"/>
      <c r="G2246" s="49"/>
      <c r="H2246" s="49"/>
      <c r="I2246" s="49"/>
      <c r="J2246" s="49"/>
    </row>
    <row r="2247" s="1" customFormat="1" ht="39.75" customHeight="1" spans="1:10">
      <c r="A2247" s="2" t="s">
        <v>5085</v>
      </c>
      <c r="B2247" s="2"/>
      <c r="C2247" s="2"/>
      <c r="D2247" s="2"/>
      <c r="E2247" s="2"/>
      <c r="F2247" s="2"/>
      <c r="G2247" s="2"/>
      <c r="H2247" s="19"/>
      <c r="I2247" s="19"/>
      <c r="J2247" s="19"/>
    </row>
    <row r="2248" s="1" customFormat="1" ht="28.5" customHeight="1" spans="1:10">
      <c r="A2248" s="20" t="s">
        <v>5042</v>
      </c>
      <c r="B2248" s="20"/>
      <c r="C2248" s="20"/>
      <c r="D2248" s="20"/>
      <c r="E2248" s="20" t="s">
        <v>5043</v>
      </c>
      <c r="F2248" s="20"/>
      <c r="G2248" s="20"/>
      <c r="H2248" s="21" t="s">
        <v>6368</v>
      </c>
      <c r="I2248" s="21"/>
      <c r="J2248" s="21"/>
    </row>
    <row r="2249" s="1" customFormat="1" ht="17.25" customHeight="1" spans="1:10">
      <c r="A2249" s="22" t="s">
        <v>2</v>
      </c>
      <c r="B2249" s="23" t="s">
        <v>5087</v>
      </c>
      <c r="C2249" s="23" t="s">
        <v>5088</v>
      </c>
      <c r="D2249" s="23" t="s">
        <v>5089</v>
      </c>
      <c r="E2249" s="23"/>
      <c r="F2249" s="23" t="s">
        <v>5090</v>
      </c>
      <c r="G2249" s="23" t="s">
        <v>5091</v>
      </c>
      <c r="H2249" s="23"/>
      <c r="I2249" s="23" t="s">
        <v>4985</v>
      </c>
      <c r="J2249" s="24"/>
    </row>
    <row r="2250" s="1" customFormat="1" ht="28.5" customHeight="1" spans="1:10">
      <c r="A2250" s="25"/>
      <c r="B2250" s="39"/>
      <c r="C2250" s="39"/>
      <c r="D2250" s="39"/>
      <c r="E2250" s="39"/>
      <c r="F2250" s="39"/>
      <c r="G2250" s="39"/>
      <c r="H2250" s="39"/>
      <c r="I2250" s="39" t="s">
        <v>5092</v>
      </c>
      <c r="J2250" s="40" t="s">
        <v>5093</v>
      </c>
    </row>
    <row r="2251" s="1" customFormat="1" ht="409.5" customHeight="1" spans="1:10">
      <c r="A2251" s="25">
        <v>406</v>
      </c>
      <c r="B2251" s="26" t="s">
        <v>6369</v>
      </c>
      <c r="C2251" s="26" t="s">
        <v>6370</v>
      </c>
      <c r="D2251" s="26" t="s">
        <v>6371</v>
      </c>
      <c r="E2251" s="26"/>
      <c r="F2251" s="39" t="s">
        <v>138</v>
      </c>
      <c r="G2251" s="27">
        <v>1</v>
      </c>
      <c r="H2251" s="27"/>
      <c r="I2251" s="13"/>
      <c r="J2251" s="47"/>
    </row>
    <row r="2252" s="1" customFormat="1" ht="18" customHeight="1" spans="1:10">
      <c r="A2252" s="15" t="s">
        <v>5101</v>
      </c>
      <c r="B2252" s="16"/>
      <c r="C2252" s="16"/>
      <c r="D2252" s="16"/>
      <c r="E2252" s="16"/>
      <c r="F2252" s="16"/>
      <c r="G2252" s="16"/>
      <c r="H2252" s="16"/>
      <c r="I2252" s="16"/>
      <c r="J2252" s="48"/>
    </row>
    <row r="2253" s="1" customFormat="1" ht="18" customHeight="1" spans="1:10">
      <c r="A2253" s="49" t="s">
        <v>5102</v>
      </c>
      <c r="B2253" s="49"/>
      <c r="C2253" s="49"/>
      <c r="D2253" s="49"/>
      <c r="E2253" s="49"/>
      <c r="F2253" s="49"/>
      <c r="G2253" s="49"/>
      <c r="H2253" s="49"/>
      <c r="I2253" s="49"/>
      <c r="J2253" s="49"/>
    </row>
    <row r="2254" s="1" customFormat="1" ht="39.75" customHeight="1" spans="1:10">
      <c r="A2254" s="2" t="s">
        <v>5085</v>
      </c>
      <c r="B2254" s="2"/>
      <c r="C2254" s="2"/>
      <c r="D2254" s="2"/>
      <c r="E2254" s="2"/>
      <c r="F2254" s="2"/>
      <c r="G2254" s="2"/>
      <c r="H2254" s="19"/>
      <c r="I2254" s="19"/>
      <c r="J2254" s="19"/>
    </row>
    <row r="2255" s="1" customFormat="1" ht="28.5" customHeight="1" spans="1:10">
      <c r="A2255" s="20" t="s">
        <v>5042</v>
      </c>
      <c r="B2255" s="20"/>
      <c r="C2255" s="20"/>
      <c r="D2255" s="20"/>
      <c r="E2255" s="20" t="s">
        <v>5043</v>
      </c>
      <c r="F2255" s="20"/>
      <c r="G2255" s="20"/>
      <c r="H2255" s="21" t="s">
        <v>6372</v>
      </c>
      <c r="I2255" s="21"/>
      <c r="J2255" s="21"/>
    </row>
    <row r="2256" s="1" customFormat="1" ht="17.25" customHeight="1" spans="1:10">
      <c r="A2256" s="22" t="s">
        <v>2</v>
      </c>
      <c r="B2256" s="23" t="s">
        <v>5087</v>
      </c>
      <c r="C2256" s="23" t="s">
        <v>5088</v>
      </c>
      <c r="D2256" s="23" t="s">
        <v>5089</v>
      </c>
      <c r="E2256" s="23"/>
      <c r="F2256" s="23" t="s">
        <v>5090</v>
      </c>
      <c r="G2256" s="23" t="s">
        <v>5091</v>
      </c>
      <c r="H2256" s="23"/>
      <c r="I2256" s="23" t="s">
        <v>4985</v>
      </c>
      <c r="J2256" s="24"/>
    </row>
    <row r="2257" s="1" customFormat="1" ht="28.5" customHeight="1" spans="1:10">
      <c r="A2257" s="25"/>
      <c r="B2257" s="39"/>
      <c r="C2257" s="39"/>
      <c r="D2257" s="39"/>
      <c r="E2257" s="39"/>
      <c r="F2257" s="39"/>
      <c r="G2257" s="39"/>
      <c r="H2257" s="39"/>
      <c r="I2257" s="39" t="s">
        <v>5092</v>
      </c>
      <c r="J2257" s="40" t="s">
        <v>5093</v>
      </c>
    </row>
    <row r="2258" s="1" customFormat="1" ht="18" customHeight="1" spans="1:10">
      <c r="A2258" s="9" t="s">
        <v>5101</v>
      </c>
      <c r="B2258" s="10"/>
      <c r="C2258" s="10"/>
      <c r="D2258" s="10"/>
      <c r="E2258" s="10"/>
      <c r="F2258" s="10"/>
      <c r="G2258" s="10"/>
      <c r="H2258" s="10"/>
      <c r="I2258" s="10"/>
      <c r="J2258" s="47"/>
    </row>
    <row r="2259" s="1" customFormat="1" ht="409.5" customHeight="1" spans="1:10">
      <c r="A2259" s="25"/>
      <c r="B2259" s="26"/>
      <c r="C2259" s="26"/>
      <c r="D2259" s="26" t="s">
        <v>6373</v>
      </c>
      <c r="E2259" s="26"/>
      <c r="F2259" s="39"/>
      <c r="G2259" s="27"/>
      <c r="H2259" s="27"/>
      <c r="I2259" s="13"/>
      <c r="J2259" s="47"/>
    </row>
    <row r="2260" s="1" customFormat="1" ht="18" customHeight="1" spans="1:10">
      <c r="A2260" s="15" t="s">
        <v>5101</v>
      </c>
      <c r="B2260" s="16"/>
      <c r="C2260" s="16"/>
      <c r="D2260" s="16"/>
      <c r="E2260" s="16"/>
      <c r="F2260" s="16"/>
      <c r="G2260" s="16"/>
      <c r="H2260" s="16"/>
      <c r="I2260" s="16"/>
      <c r="J2260" s="48"/>
    </row>
    <row r="2261" s="1" customFormat="1" ht="18" customHeight="1" spans="1:10">
      <c r="A2261" s="49" t="s">
        <v>5102</v>
      </c>
      <c r="B2261" s="49"/>
      <c r="C2261" s="49"/>
      <c r="D2261" s="49"/>
      <c r="E2261" s="49"/>
      <c r="F2261" s="49"/>
      <c r="G2261" s="49"/>
      <c r="H2261" s="49"/>
      <c r="I2261" s="49"/>
      <c r="J2261" s="49"/>
    </row>
    <row r="2262" s="1" customFormat="1" ht="39.75" customHeight="1" spans="1:10">
      <c r="A2262" s="2" t="s">
        <v>5085</v>
      </c>
      <c r="B2262" s="2"/>
      <c r="C2262" s="2"/>
      <c r="D2262" s="2"/>
      <c r="E2262" s="2"/>
      <c r="F2262" s="2"/>
      <c r="G2262" s="2"/>
      <c r="H2262" s="19"/>
      <c r="I2262" s="19"/>
      <c r="J2262" s="19"/>
    </row>
    <row r="2263" s="1" customFormat="1" ht="28.5" customHeight="1" spans="1:10">
      <c r="A2263" s="20" t="s">
        <v>5042</v>
      </c>
      <c r="B2263" s="20"/>
      <c r="C2263" s="20"/>
      <c r="D2263" s="20"/>
      <c r="E2263" s="20" t="s">
        <v>5043</v>
      </c>
      <c r="F2263" s="20"/>
      <c r="G2263" s="20"/>
      <c r="H2263" s="21" t="s">
        <v>6374</v>
      </c>
      <c r="I2263" s="21"/>
      <c r="J2263" s="21"/>
    </row>
    <row r="2264" s="1" customFormat="1" ht="17.25" customHeight="1" spans="1:10">
      <c r="A2264" s="22" t="s">
        <v>2</v>
      </c>
      <c r="B2264" s="23" t="s">
        <v>5087</v>
      </c>
      <c r="C2264" s="23" t="s">
        <v>5088</v>
      </c>
      <c r="D2264" s="23" t="s">
        <v>5089</v>
      </c>
      <c r="E2264" s="23"/>
      <c r="F2264" s="23" t="s">
        <v>5090</v>
      </c>
      <c r="G2264" s="23" t="s">
        <v>5091</v>
      </c>
      <c r="H2264" s="23"/>
      <c r="I2264" s="23" t="s">
        <v>4985</v>
      </c>
      <c r="J2264" s="24"/>
    </row>
    <row r="2265" s="1" customFormat="1" ht="28.5" customHeight="1" spans="1:10">
      <c r="A2265" s="25"/>
      <c r="B2265" s="39"/>
      <c r="C2265" s="39"/>
      <c r="D2265" s="39"/>
      <c r="E2265" s="39"/>
      <c r="F2265" s="39"/>
      <c r="G2265" s="39"/>
      <c r="H2265" s="39"/>
      <c r="I2265" s="39" t="s">
        <v>5092</v>
      </c>
      <c r="J2265" s="40" t="s">
        <v>5093</v>
      </c>
    </row>
    <row r="2266" s="1" customFormat="1" ht="18" customHeight="1" spans="1:10">
      <c r="A2266" s="9" t="s">
        <v>5101</v>
      </c>
      <c r="B2266" s="10"/>
      <c r="C2266" s="10"/>
      <c r="D2266" s="10"/>
      <c r="E2266" s="10"/>
      <c r="F2266" s="10"/>
      <c r="G2266" s="10"/>
      <c r="H2266" s="10"/>
      <c r="I2266" s="10"/>
      <c r="J2266" s="47"/>
    </row>
    <row r="2267" s="1" customFormat="1" ht="409.5" customHeight="1" spans="1:10">
      <c r="A2267" s="25"/>
      <c r="B2267" s="26"/>
      <c r="C2267" s="26"/>
      <c r="D2267" s="26" t="s">
        <v>6375</v>
      </c>
      <c r="E2267" s="26"/>
      <c r="F2267" s="39"/>
      <c r="G2267" s="27"/>
      <c r="H2267" s="27"/>
      <c r="I2267" s="13"/>
      <c r="J2267" s="47"/>
    </row>
    <row r="2268" s="1" customFormat="1" ht="18" customHeight="1" spans="1:10">
      <c r="A2268" s="15" t="s">
        <v>5101</v>
      </c>
      <c r="B2268" s="16"/>
      <c r="C2268" s="16"/>
      <c r="D2268" s="16"/>
      <c r="E2268" s="16"/>
      <c r="F2268" s="16"/>
      <c r="G2268" s="16"/>
      <c r="H2268" s="16"/>
      <c r="I2268" s="16"/>
      <c r="J2268" s="48"/>
    </row>
    <row r="2269" s="1" customFormat="1" ht="18" customHeight="1" spans="1:10">
      <c r="A2269" s="49" t="s">
        <v>5102</v>
      </c>
      <c r="B2269" s="49"/>
      <c r="C2269" s="49"/>
      <c r="D2269" s="49"/>
      <c r="E2269" s="49"/>
      <c r="F2269" s="49"/>
      <c r="G2269" s="49"/>
      <c r="H2269" s="49"/>
      <c r="I2269" s="49"/>
      <c r="J2269" s="49"/>
    </row>
    <row r="2270" s="1" customFormat="1" ht="39.75" customHeight="1" spans="1:10">
      <c r="A2270" s="2" t="s">
        <v>5085</v>
      </c>
      <c r="B2270" s="2"/>
      <c r="C2270" s="2"/>
      <c r="D2270" s="2"/>
      <c r="E2270" s="2"/>
      <c r="F2270" s="2"/>
      <c r="G2270" s="2"/>
      <c r="H2270" s="19"/>
      <c r="I2270" s="19"/>
      <c r="J2270" s="19"/>
    </row>
    <row r="2271" s="1" customFormat="1" ht="28.5" customHeight="1" spans="1:10">
      <c r="A2271" s="20" t="s">
        <v>5042</v>
      </c>
      <c r="B2271" s="20"/>
      <c r="C2271" s="20"/>
      <c r="D2271" s="20"/>
      <c r="E2271" s="20" t="s">
        <v>5043</v>
      </c>
      <c r="F2271" s="20"/>
      <c r="G2271" s="20"/>
      <c r="H2271" s="21" t="s">
        <v>6376</v>
      </c>
      <c r="I2271" s="21"/>
      <c r="J2271" s="21"/>
    </row>
    <row r="2272" s="1" customFormat="1" ht="17.25" customHeight="1" spans="1:10">
      <c r="A2272" s="22" t="s">
        <v>2</v>
      </c>
      <c r="B2272" s="23" t="s">
        <v>5087</v>
      </c>
      <c r="C2272" s="23" t="s">
        <v>5088</v>
      </c>
      <c r="D2272" s="23" t="s">
        <v>5089</v>
      </c>
      <c r="E2272" s="23"/>
      <c r="F2272" s="23" t="s">
        <v>5090</v>
      </c>
      <c r="G2272" s="23" t="s">
        <v>5091</v>
      </c>
      <c r="H2272" s="23"/>
      <c r="I2272" s="23" t="s">
        <v>4985</v>
      </c>
      <c r="J2272" s="24"/>
    </row>
    <row r="2273" s="1" customFormat="1" ht="28.5" customHeight="1" spans="1:10">
      <c r="A2273" s="25"/>
      <c r="B2273" s="39"/>
      <c r="C2273" s="39"/>
      <c r="D2273" s="39"/>
      <c r="E2273" s="39"/>
      <c r="F2273" s="39"/>
      <c r="G2273" s="39"/>
      <c r="H2273" s="39"/>
      <c r="I2273" s="39" t="s">
        <v>5092</v>
      </c>
      <c r="J2273" s="40" t="s">
        <v>5093</v>
      </c>
    </row>
    <row r="2274" s="1" customFormat="1" ht="18" customHeight="1" spans="1:10">
      <c r="A2274" s="9" t="s">
        <v>5101</v>
      </c>
      <c r="B2274" s="10"/>
      <c r="C2274" s="10"/>
      <c r="D2274" s="10"/>
      <c r="E2274" s="10"/>
      <c r="F2274" s="10"/>
      <c r="G2274" s="10"/>
      <c r="H2274" s="10"/>
      <c r="I2274" s="10"/>
      <c r="J2274" s="47"/>
    </row>
    <row r="2275" s="1" customFormat="1" ht="409.5" customHeight="1" spans="1:10">
      <c r="A2275" s="25"/>
      <c r="B2275" s="26"/>
      <c r="C2275" s="26"/>
      <c r="D2275" s="26" t="s">
        <v>6365</v>
      </c>
      <c r="E2275" s="26"/>
      <c r="F2275" s="39"/>
      <c r="G2275" s="27"/>
      <c r="H2275" s="27"/>
      <c r="I2275" s="13"/>
      <c r="J2275" s="47"/>
    </row>
    <row r="2276" s="1" customFormat="1" ht="18" customHeight="1" spans="1:10">
      <c r="A2276" s="15" t="s">
        <v>5101</v>
      </c>
      <c r="B2276" s="16"/>
      <c r="C2276" s="16"/>
      <c r="D2276" s="16"/>
      <c r="E2276" s="16"/>
      <c r="F2276" s="16"/>
      <c r="G2276" s="16"/>
      <c r="H2276" s="16"/>
      <c r="I2276" s="16"/>
      <c r="J2276" s="48"/>
    </row>
    <row r="2277" s="1" customFormat="1" ht="18" customHeight="1" spans="1:10">
      <c r="A2277" s="49" t="s">
        <v>5102</v>
      </c>
      <c r="B2277" s="49"/>
      <c r="C2277" s="49"/>
      <c r="D2277" s="49"/>
      <c r="E2277" s="49"/>
      <c r="F2277" s="49"/>
      <c r="G2277" s="49"/>
      <c r="H2277" s="49"/>
      <c r="I2277" s="49"/>
      <c r="J2277" s="49"/>
    </row>
    <row r="2278" s="1" customFormat="1" ht="39.75" customHeight="1" spans="1:10">
      <c r="A2278" s="2" t="s">
        <v>5085</v>
      </c>
      <c r="B2278" s="2"/>
      <c r="C2278" s="2"/>
      <c r="D2278" s="2"/>
      <c r="E2278" s="2"/>
      <c r="F2278" s="2"/>
      <c r="G2278" s="2"/>
      <c r="H2278" s="19"/>
      <c r="I2278" s="19"/>
      <c r="J2278" s="19"/>
    </row>
    <row r="2279" s="1" customFormat="1" ht="28.5" customHeight="1" spans="1:10">
      <c r="A2279" s="20" t="s">
        <v>5042</v>
      </c>
      <c r="B2279" s="20"/>
      <c r="C2279" s="20"/>
      <c r="D2279" s="20"/>
      <c r="E2279" s="20" t="s">
        <v>5043</v>
      </c>
      <c r="F2279" s="20"/>
      <c r="G2279" s="20"/>
      <c r="H2279" s="21" t="s">
        <v>6377</v>
      </c>
      <c r="I2279" s="21"/>
      <c r="J2279" s="21"/>
    </row>
    <row r="2280" s="1" customFormat="1" ht="17.25" customHeight="1" spans="1:10">
      <c r="A2280" s="22" t="s">
        <v>2</v>
      </c>
      <c r="B2280" s="23" t="s">
        <v>5087</v>
      </c>
      <c r="C2280" s="23" t="s">
        <v>5088</v>
      </c>
      <c r="D2280" s="23" t="s">
        <v>5089</v>
      </c>
      <c r="E2280" s="23"/>
      <c r="F2280" s="23" t="s">
        <v>5090</v>
      </c>
      <c r="G2280" s="23" t="s">
        <v>5091</v>
      </c>
      <c r="H2280" s="23"/>
      <c r="I2280" s="23" t="s">
        <v>4985</v>
      </c>
      <c r="J2280" s="24"/>
    </row>
    <row r="2281" s="1" customFormat="1" ht="28.5" customHeight="1" spans="1:10">
      <c r="A2281" s="25"/>
      <c r="B2281" s="39"/>
      <c r="C2281" s="39"/>
      <c r="D2281" s="39"/>
      <c r="E2281" s="39"/>
      <c r="F2281" s="39"/>
      <c r="G2281" s="39"/>
      <c r="H2281" s="39"/>
      <c r="I2281" s="39" t="s">
        <v>5092</v>
      </c>
      <c r="J2281" s="40" t="s">
        <v>5093</v>
      </c>
    </row>
    <row r="2282" s="1" customFormat="1" ht="108" customHeight="1" spans="1:10">
      <c r="A2282" s="25"/>
      <c r="B2282" s="26"/>
      <c r="C2282" s="26"/>
      <c r="D2282" s="26" t="s">
        <v>6367</v>
      </c>
      <c r="E2282" s="26"/>
      <c r="F2282" s="39"/>
      <c r="G2282" s="27"/>
      <c r="H2282" s="27"/>
      <c r="I2282" s="13"/>
      <c r="J2282" s="47"/>
    </row>
    <row r="2283" s="1" customFormat="1" ht="18" customHeight="1" spans="1:10">
      <c r="A2283" s="15" t="s">
        <v>5101</v>
      </c>
      <c r="B2283" s="16"/>
      <c r="C2283" s="16"/>
      <c r="D2283" s="16"/>
      <c r="E2283" s="16"/>
      <c r="F2283" s="16"/>
      <c r="G2283" s="16"/>
      <c r="H2283" s="16"/>
      <c r="I2283" s="16"/>
      <c r="J2283" s="48"/>
    </row>
    <row r="2284" s="1" customFormat="1" ht="18" customHeight="1" spans="1:10">
      <c r="A2284" s="49" t="s">
        <v>5102</v>
      </c>
      <c r="B2284" s="49"/>
      <c r="C2284" s="49"/>
      <c r="D2284" s="49"/>
      <c r="E2284" s="49"/>
      <c r="F2284" s="49"/>
      <c r="G2284" s="49"/>
      <c r="H2284" s="49"/>
      <c r="I2284" s="49"/>
      <c r="J2284" s="49"/>
    </row>
    <row r="2285" s="1" customFormat="1" ht="39.75" customHeight="1" spans="1:10">
      <c r="A2285" s="2" t="s">
        <v>5085</v>
      </c>
      <c r="B2285" s="2"/>
      <c r="C2285" s="2"/>
      <c r="D2285" s="2"/>
      <c r="E2285" s="2"/>
      <c r="F2285" s="2"/>
      <c r="G2285" s="2"/>
      <c r="H2285" s="19"/>
      <c r="I2285" s="19"/>
      <c r="J2285" s="19"/>
    </row>
    <row r="2286" s="1" customFormat="1" ht="28.5" customHeight="1" spans="1:10">
      <c r="A2286" s="20" t="s">
        <v>5042</v>
      </c>
      <c r="B2286" s="20"/>
      <c r="C2286" s="20"/>
      <c r="D2286" s="20"/>
      <c r="E2286" s="20" t="s">
        <v>5043</v>
      </c>
      <c r="F2286" s="20"/>
      <c r="G2286" s="20"/>
      <c r="H2286" s="21" t="s">
        <v>6378</v>
      </c>
      <c r="I2286" s="21"/>
      <c r="J2286" s="21"/>
    </row>
    <row r="2287" s="1" customFormat="1" ht="17.25" customHeight="1" spans="1:10">
      <c r="A2287" s="22" t="s">
        <v>2</v>
      </c>
      <c r="B2287" s="23" t="s">
        <v>5087</v>
      </c>
      <c r="C2287" s="23" t="s">
        <v>5088</v>
      </c>
      <c r="D2287" s="23" t="s">
        <v>5089</v>
      </c>
      <c r="E2287" s="23"/>
      <c r="F2287" s="23" t="s">
        <v>5090</v>
      </c>
      <c r="G2287" s="23" t="s">
        <v>5091</v>
      </c>
      <c r="H2287" s="23"/>
      <c r="I2287" s="23" t="s">
        <v>4985</v>
      </c>
      <c r="J2287" s="24"/>
    </row>
    <row r="2288" s="1" customFormat="1" ht="28.5" customHeight="1" spans="1:10">
      <c r="A2288" s="25"/>
      <c r="B2288" s="39"/>
      <c r="C2288" s="39"/>
      <c r="D2288" s="39"/>
      <c r="E2288" s="39"/>
      <c r="F2288" s="39"/>
      <c r="G2288" s="39"/>
      <c r="H2288" s="39"/>
      <c r="I2288" s="39" t="s">
        <v>5092</v>
      </c>
      <c r="J2288" s="40" t="s">
        <v>5093</v>
      </c>
    </row>
    <row r="2289" s="1" customFormat="1" ht="409.5" customHeight="1" spans="1:10">
      <c r="A2289" s="25">
        <v>407</v>
      </c>
      <c r="B2289" s="26" t="s">
        <v>6379</v>
      </c>
      <c r="C2289" s="26" t="s">
        <v>6380</v>
      </c>
      <c r="D2289" s="26" t="s">
        <v>6371</v>
      </c>
      <c r="E2289" s="26"/>
      <c r="F2289" s="39" t="s">
        <v>138</v>
      </c>
      <c r="G2289" s="27">
        <v>6</v>
      </c>
      <c r="H2289" s="27"/>
      <c r="I2289" s="13"/>
      <c r="J2289" s="47"/>
    </row>
    <row r="2290" s="1" customFormat="1" ht="18" customHeight="1" spans="1:10">
      <c r="A2290" s="15" t="s">
        <v>5101</v>
      </c>
      <c r="B2290" s="16"/>
      <c r="C2290" s="16"/>
      <c r="D2290" s="16"/>
      <c r="E2290" s="16"/>
      <c r="F2290" s="16"/>
      <c r="G2290" s="16"/>
      <c r="H2290" s="16"/>
      <c r="I2290" s="16"/>
      <c r="J2290" s="48"/>
    </row>
    <row r="2291" s="1" customFormat="1" ht="18" customHeight="1" spans="1:10">
      <c r="A2291" s="49" t="s">
        <v>5102</v>
      </c>
      <c r="B2291" s="49"/>
      <c r="C2291" s="49"/>
      <c r="D2291" s="49"/>
      <c r="E2291" s="49"/>
      <c r="F2291" s="49"/>
      <c r="G2291" s="49"/>
      <c r="H2291" s="49"/>
      <c r="I2291" s="49"/>
      <c r="J2291" s="49"/>
    </row>
    <row r="2292" s="1" customFormat="1" ht="39.75" customHeight="1" spans="1:10">
      <c r="A2292" s="2" t="s">
        <v>5085</v>
      </c>
      <c r="B2292" s="2"/>
      <c r="C2292" s="2"/>
      <c r="D2292" s="2"/>
      <c r="E2292" s="2"/>
      <c r="F2292" s="2"/>
      <c r="G2292" s="2"/>
      <c r="H2292" s="19"/>
      <c r="I2292" s="19"/>
      <c r="J2292" s="19"/>
    </row>
    <row r="2293" s="1" customFormat="1" ht="28.5" customHeight="1" spans="1:10">
      <c r="A2293" s="20" t="s">
        <v>5042</v>
      </c>
      <c r="B2293" s="20"/>
      <c r="C2293" s="20"/>
      <c r="D2293" s="20"/>
      <c r="E2293" s="20" t="s">
        <v>5043</v>
      </c>
      <c r="F2293" s="20"/>
      <c r="G2293" s="20"/>
      <c r="H2293" s="21" t="s">
        <v>6381</v>
      </c>
      <c r="I2293" s="21"/>
      <c r="J2293" s="21"/>
    </row>
    <row r="2294" s="1" customFormat="1" ht="17.25" customHeight="1" spans="1:10">
      <c r="A2294" s="22" t="s">
        <v>2</v>
      </c>
      <c r="B2294" s="23" t="s">
        <v>5087</v>
      </c>
      <c r="C2294" s="23" t="s">
        <v>5088</v>
      </c>
      <c r="D2294" s="23" t="s">
        <v>5089</v>
      </c>
      <c r="E2294" s="23"/>
      <c r="F2294" s="23" t="s">
        <v>5090</v>
      </c>
      <c r="G2294" s="23" t="s">
        <v>5091</v>
      </c>
      <c r="H2294" s="23"/>
      <c r="I2294" s="23" t="s">
        <v>4985</v>
      </c>
      <c r="J2294" s="24"/>
    </row>
    <row r="2295" s="1" customFormat="1" ht="28.5" customHeight="1" spans="1:10">
      <c r="A2295" s="25"/>
      <c r="B2295" s="39"/>
      <c r="C2295" s="39"/>
      <c r="D2295" s="39"/>
      <c r="E2295" s="39"/>
      <c r="F2295" s="39"/>
      <c r="G2295" s="39"/>
      <c r="H2295" s="39"/>
      <c r="I2295" s="39" t="s">
        <v>5092</v>
      </c>
      <c r="J2295" s="40" t="s">
        <v>5093</v>
      </c>
    </row>
    <row r="2296" s="1" customFormat="1" ht="18" customHeight="1" spans="1:10">
      <c r="A2296" s="9" t="s">
        <v>5101</v>
      </c>
      <c r="B2296" s="10"/>
      <c r="C2296" s="10"/>
      <c r="D2296" s="10"/>
      <c r="E2296" s="10"/>
      <c r="F2296" s="10"/>
      <c r="G2296" s="10"/>
      <c r="H2296" s="10"/>
      <c r="I2296" s="10"/>
      <c r="J2296" s="47"/>
    </row>
    <row r="2297" s="1" customFormat="1" ht="409.5" customHeight="1" spans="1:10">
      <c r="A2297" s="25"/>
      <c r="B2297" s="26"/>
      <c r="C2297" s="26"/>
      <c r="D2297" s="26" t="s">
        <v>6382</v>
      </c>
      <c r="E2297" s="26"/>
      <c r="F2297" s="39"/>
      <c r="G2297" s="27"/>
      <c r="H2297" s="27"/>
      <c r="I2297" s="13"/>
      <c r="J2297" s="47"/>
    </row>
    <row r="2298" s="1" customFormat="1" ht="18" customHeight="1" spans="1:10">
      <c r="A2298" s="15" t="s">
        <v>5101</v>
      </c>
      <c r="B2298" s="16"/>
      <c r="C2298" s="16"/>
      <c r="D2298" s="16"/>
      <c r="E2298" s="16"/>
      <c r="F2298" s="16"/>
      <c r="G2298" s="16"/>
      <c r="H2298" s="16"/>
      <c r="I2298" s="16"/>
      <c r="J2298" s="48"/>
    </row>
    <row r="2299" s="1" customFormat="1" ht="18" customHeight="1" spans="1:10">
      <c r="A2299" s="49" t="s">
        <v>5102</v>
      </c>
      <c r="B2299" s="49"/>
      <c r="C2299" s="49"/>
      <c r="D2299" s="49"/>
      <c r="E2299" s="49"/>
      <c r="F2299" s="49"/>
      <c r="G2299" s="49"/>
      <c r="H2299" s="49"/>
      <c r="I2299" s="49"/>
      <c r="J2299" s="49"/>
    </row>
    <row r="2300" s="1" customFormat="1" ht="39.75" customHeight="1" spans="1:10">
      <c r="A2300" s="2" t="s">
        <v>5085</v>
      </c>
      <c r="B2300" s="2"/>
      <c r="C2300" s="2"/>
      <c r="D2300" s="2"/>
      <c r="E2300" s="2"/>
      <c r="F2300" s="2"/>
      <c r="G2300" s="2"/>
      <c r="H2300" s="19"/>
      <c r="I2300" s="19"/>
      <c r="J2300" s="19"/>
    </row>
    <row r="2301" s="1" customFormat="1" ht="28.5" customHeight="1" spans="1:10">
      <c r="A2301" s="20" t="s">
        <v>5042</v>
      </c>
      <c r="B2301" s="20"/>
      <c r="C2301" s="20"/>
      <c r="D2301" s="20"/>
      <c r="E2301" s="20" t="s">
        <v>5043</v>
      </c>
      <c r="F2301" s="20"/>
      <c r="G2301" s="20"/>
      <c r="H2301" s="21" t="s">
        <v>6383</v>
      </c>
      <c r="I2301" s="21"/>
      <c r="J2301" s="21"/>
    </row>
    <row r="2302" s="1" customFormat="1" ht="17.25" customHeight="1" spans="1:10">
      <c r="A2302" s="22" t="s">
        <v>2</v>
      </c>
      <c r="B2302" s="23" t="s">
        <v>5087</v>
      </c>
      <c r="C2302" s="23" t="s">
        <v>5088</v>
      </c>
      <c r="D2302" s="23" t="s">
        <v>5089</v>
      </c>
      <c r="E2302" s="23"/>
      <c r="F2302" s="23" t="s">
        <v>5090</v>
      </c>
      <c r="G2302" s="23" t="s">
        <v>5091</v>
      </c>
      <c r="H2302" s="23"/>
      <c r="I2302" s="23" t="s">
        <v>4985</v>
      </c>
      <c r="J2302" s="24"/>
    </row>
    <row r="2303" s="1" customFormat="1" ht="28.5" customHeight="1" spans="1:10">
      <c r="A2303" s="25"/>
      <c r="B2303" s="39"/>
      <c r="C2303" s="39"/>
      <c r="D2303" s="39"/>
      <c r="E2303" s="39"/>
      <c r="F2303" s="39"/>
      <c r="G2303" s="39"/>
      <c r="H2303" s="39"/>
      <c r="I2303" s="39" t="s">
        <v>5092</v>
      </c>
      <c r="J2303" s="40" t="s">
        <v>5093</v>
      </c>
    </row>
    <row r="2304" s="1" customFormat="1" ht="18" customHeight="1" spans="1:10">
      <c r="A2304" s="9" t="s">
        <v>5101</v>
      </c>
      <c r="B2304" s="10"/>
      <c r="C2304" s="10"/>
      <c r="D2304" s="10"/>
      <c r="E2304" s="10"/>
      <c r="F2304" s="10"/>
      <c r="G2304" s="10"/>
      <c r="H2304" s="10"/>
      <c r="I2304" s="10"/>
      <c r="J2304" s="47"/>
    </row>
    <row r="2305" s="1" customFormat="1" ht="409.5" customHeight="1" spans="1:10">
      <c r="A2305" s="25"/>
      <c r="B2305" s="26"/>
      <c r="C2305" s="26"/>
      <c r="D2305" s="26" t="s">
        <v>6375</v>
      </c>
      <c r="E2305" s="26"/>
      <c r="F2305" s="39"/>
      <c r="G2305" s="27"/>
      <c r="H2305" s="27"/>
      <c r="I2305" s="13"/>
      <c r="J2305" s="47"/>
    </row>
    <row r="2306" s="1" customFormat="1" ht="18" customHeight="1" spans="1:10">
      <c r="A2306" s="15" t="s">
        <v>5101</v>
      </c>
      <c r="B2306" s="16"/>
      <c r="C2306" s="16"/>
      <c r="D2306" s="16"/>
      <c r="E2306" s="16"/>
      <c r="F2306" s="16"/>
      <c r="G2306" s="16"/>
      <c r="H2306" s="16"/>
      <c r="I2306" s="16"/>
      <c r="J2306" s="48"/>
    </row>
    <row r="2307" s="1" customFormat="1" ht="18" customHeight="1" spans="1:10">
      <c r="A2307" s="49" t="s">
        <v>5102</v>
      </c>
      <c r="B2307" s="49"/>
      <c r="C2307" s="49"/>
      <c r="D2307" s="49"/>
      <c r="E2307" s="49"/>
      <c r="F2307" s="49"/>
      <c r="G2307" s="49"/>
      <c r="H2307" s="49"/>
      <c r="I2307" s="49"/>
      <c r="J2307" s="49"/>
    </row>
    <row r="2308" s="1" customFormat="1" ht="39.75" customHeight="1" spans="1:10">
      <c r="A2308" s="2" t="s">
        <v>5085</v>
      </c>
      <c r="B2308" s="2"/>
      <c r="C2308" s="2"/>
      <c r="D2308" s="2"/>
      <c r="E2308" s="2"/>
      <c r="F2308" s="2"/>
      <c r="G2308" s="2"/>
      <c r="H2308" s="19"/>
      <c r="I2308" s="19"/>
      <c r="J2308" s="19"/>
    </row>
    <row r="2309" s="1" customFormat="1" ht="28.5" customHeight="1" spans="1:10">
      <c r="A2309" s="20" t="s">
        <v>5042</v>
      </c>
      <c r="B2309" s="20"/>
      <c r="C2309" s="20"/>
      <c r="D2309" s="20"/>
      <c r="E2309" s="20" t="s">
        <v>5043</v>
      </c>
      <c r="F2309" s="20"/>
      <c r="G2309" s="20"/>
      <c r="H2309" s="21" t="s">
        <v>6384</v>
      </c>
      <c r="I2309" s="21"/>
      <c r="J2309" s="21"/>
    </row>
    <row r="2310" s="1" customFormat="1" ht="17.25" customHeight="1" spans="1:10">
      <c r="A2310" s="22" t="s">
        <v>2</v>
      </c>
      <c r="B2310" s="23" t="s">
        <v>5087</v>
      </c>
      <c r="C2310" s="23" t="s">
        <v>5088</v>
      </c>
      <c r="D2310" s="23" t="s">
        <v>5089</v>
      </c>
      <c r="E2310" s="23"/>
      <c r="F2310" s="23" t="s">
        <v>5090</v>
      </c>
      <c r="G2310" s="23" t="s">
        <v>5091</v>
      </c>
      <c r="H2310" s="23"/>
      <c r="I2310" s="23" t="s">
        <v>4985</v>
      </c>
      <c r="J2310" s="24"/>
    </row>
    <row r="2311" s="1" customFormat="1" ht="28.5" customHeight="1" spans="1:10">
      <c r="A2311" s="25"/>
      <c r="B2311" s="39"/>
      <c r="C2311" s="39"/>
      <c r="D2311" s="39"/>
      <c r="E2311" s="39"/>
      <c r="F2311" s="39"/>
      <c r="G2311" s="39"/>
      <c r="H2311" s="39"/>
      <c r="I2311" s="39" t="s">
        <v>5092</v>
      </c>
      <c r="J2311" s="40" t="s">
        <v>5093</v>
      </c>
    </row>
    <row r="2312" s="1" customFormat="1" ht="18" customHeight="1" spans="1:10">
      <c r="A2312" s="9" t="s">
        <v>5101</v>
      </c>
      <c r="B2312" s="10"/>
      <c r="C2312" s="10"/>
      <c r="D2312" s="10"/>
      <c r="E2312" s="10"/>
      <c r="F2312" s="10"/>
      <c r="G2312" s="10"/>
      <c r="H2312" s="10"/>
      <c r="I2312" s="10"/>
      <c r="J2312" s="47"/>
    </row>
    <row r="2313" s="1" customFormat="1" ht="409.5" customHeight="1" spans="1:10">
      <c r="A2313" s="25"/>
      <c r="B2313" s="26"/>
      <c r="C2313" s="26"/>
      <c r="D2313" s="26" t="s">
        <v>6385</v>
      </c>
      <c r="E2313" s="26"/>
      <c r="F2313" s="39"/>
      <c r="G2313" s="27"/>
      <c r="H2313" s="27"/>
      <c r="I2313" s="13"/>
      <c r="J2313" s="47"/>
    </row>
    <row r="2314" s="1" customFormat="1" ht="18" customHeight="1" spans="1:10">
      <c r="A2314" s="15" t="s">
        <v>5101</v>
      </c>
      <c r="B2314" s="16"/>
      <c r="C2314" s="16"/>
      <c r="D2314" s="16"/>
      <c r="E2314" s="16"/>
      <c r="F2314" s="16"/>
      <c r="G2314" s="16"/>
      <c r="H2314" s="16"/>
      <c r="I2314" s="16"/>
      <c r="J2314" s="48"/>
    </row>
    <row r="2315" s="1" customFormat="1" ht="18" customHeight="1" spans="1:10">
      <c r="A2315" s="49" t="s">
        <v>5102</v>
      </c>
      <c r="B2315" s="49"/>
      <c r="C2315" s="49"/>
      <c r="D2315" s="49"/>
      <c r="E2315" s="49"/>
      <c r="F2315" s="49"/>
      <c r="G2315" s="49"/>
      <c r="H2315" s="49"/>
      <c r="I2315" s="49"/>
      <c r="J2315" s="49"/>
    </row>
    <row r="2316" s="1" customFormat="1" ht="39.75" customHeight="1" spans="1:10">
      <c r="A2316" s="2" t="s">
        <v>5085</v>
      </c>
      <c r="B2316" s="2"/>
      <c r="C2316" s="2"/>
      <c r="D2316" s="2"/>
      <c r="E2316" s="2"/>
      <c r="F2316" s="2"/>
      <c r="G2316" s="2"/>
      <c r="H2316" s="19"/>
      <c r="I2316" s="19"/>
      <c r="J2316" s="19"/>
    </row>
    <row r="2317" s="1" customFormat="1" ht="28.5" customHeight="1" spans="1:10">
      <c r="A2317" s="20" t="s">
        <v>5042</v>
      </c>
      <c r="B2317" s="20"/>
      <c r="C2317" s="20"/>
      <c r="D2317" s="20"/>
      <c r="E2317" s="20" t="s">
        <v>5043</v>
      </c>
      <c r="F2317" s="20"/>
      <c r="G2317" s="20"/>
      <c r="H2317" s="21" t="s">
        <v>6386</v>
      </c>
      <c r="I2317" s="21"/>
      <c r="J2317" s="21"/>
    </row>
    <row r="2318" s="1" customFormat="1" ht="17.25" customHeight="1" spans="1:10">
      <c r="A2318" s="22" t="s">
        <v>2</v>
      </c>
      <c r="B2318" s="23" t="s">
        <v>5087</v>
      </c>
      <c r="C2318" s="23" t="s">
        <v>5088</v>
      </c>
      <c r="D2318" s="23" t="s">
        <v>5089</v>
      </c>
      <c r="E2318" s="23"/>
      <c r="F2318" s="23" t="s">
        <v>5090</v>
      </c>
      <c r="G2318" s="23" t="s">
        <v>5091</v>
      </c>
      <c r="H2318" s="23"/>
      <c r="I2318" s="23" t="s">
        <v>4985</v>
      </c>
      <c r="J2318" s="24"/>
    </row>
    <row r="2319" s="1" customFormat="1" ht="28.5" customHeight="1" spans="1:10">
      <c r="A2319" s="25"/>
      <c r="B2319" s="39"/>
      <c r="C2319" s="39"/>
      <c r="D2319" s="39"/>
      <c r="E2319" s="39"/>
      <c r="F2319" s="39"/>
      <c r="G2319" s="39"/>
      <c r="H2319" s="39"/>
      <c r="I2319" s="39" t="s">
        <v>5092</v>
      </c>
      <c r="J2319" s="40" t="s">
        <v>5093</v>
      </c>
    </row>
    <row r="2320" s="1" customFormat="1" ht="120.75" customHeight="1" spans="1:10">
      <c r="A2320" s="25"/>
      <c r="B2320" s="26"/>
      <c r="C2320" s="26"/>
      <c r="D2320" s="26" t="s">
        <v>6387</v>
      </c>
      <c r="E2320" s="26"/>
      <c r="F2320" s="39"/>
      <c r="G2320" s="27"/>
      <c r="H2320" s="27"/>
      <c r="I2320" s="13"/>
      <c r="J2320" s="47"/>
    </row>
    <row r="2321" s="1" customFormat="1" ht="18" customHeight="1" spans="1:10">
      <c r="A2321" s="15" t="s">
        <v>5101</v>
      </c>
      <c r="B2321" s="16"/>
      <c r="C2321" s="16"/>
      <c r="D2321" s="16"/>
      <c r="E2321" s="16"/>
      <c r="F2321" s="16"/>
      <c r="G2321" s="16"/>
      <c r="H2321" s="16"/>
      <c r="I2321" s="16"/>
      <c r="J2321" s="48"/>
    </row>
    <row r="2322" s="1" customFormat="1" ht="18" customHeight="1" spans="1:10">
      <c r="A2322" s="49" t="s">
        <v>5102</v>
      </c>
      <c r="B2322" s="49"/>
      <c r="C2322" s="49"/>
      <c r="D2322" s="49"/>
      <c r="E2322" s="49"/>
      <c r="F2322" s="49"/>
      <c r="G2322" s="49"/>
      <c r="H2322" s="49"/>
      <c r="I2322" s="49"/>
      <c r="J2322" s="49"/>
    </row>
    <row r="2323" s="1" customFormat="1" ht="39.75" customHeight="1" spans="1:10">
      <c r="A2323" s="2" t="s">
        <v>5085</v>
      </c>
      <c r="B2323" s="2"/>
      <c r="C2323" s="2"/>
      <c r="D2323" s="2"/>
      <c r="E2323" s="2"/>
      <c r="F2323" s="2"/>
      <c r="G2323" s="2"/>
      <c r="H2323" s="19"/>
      <c r="I2323" s="19"/>
      <c r="J2323" s="19"/>
    </row>
    <row r="2324" s="1" customFormat="1" ht="28.5" customHeight="1" spans="1:10">
      <c r="A2324" s="20" t="s">
        <v>5042</v>
      </c>
      <c r="B2324" s="20"/>
      <c r="C2324" s="20"/>
      <c r="D2324" s="20"/>
      <c r="E2324" s="20" t="s">
        <v>5043</v>
      </c>
      <c r="F2324" s="20"/>
      <c r="G2324" s="20"/>
      <c r="H2324" s="21" t="s">
        <v>6388</v>
      </c>
      <c r="I2324" s="21"/>
      <c r="J2324" s="21"/>
    </row>
    <row r="2325" s="1" customFormat="1" ht="17.25" customHeight="1" spans="1:10">
      <c r="A2325" s="22" t="s">
        <v>2</v>
      </c>
      <c r="B2325" s="23" t="s">
        <v>5087</v>
      </c>
      <c r="C2325" s="23" t="s">
        <v>5088</v>
      </c>
      <c r="D2325" s="23" t="s">
        <v>5089</v>
      </c>
      <c r="E2325" s="23"/>
      <c r="F2325" s="23" t="s">
        <v>5090</v>
      </c>
      <c r="G2325" s="23" t="s">
        <v>5091</v>
      </c>
      <c r="H2325" s="23"/>
      <c r="I2325" s="23" t="s">
        <v>4985</v>
      </c>
      <c r="J2325" s="24"/>
    </row>
    <row r="2326" s="1" customFormat="1" ht="28.5" customHeight="1" spans="1:10">
      <c r="A2326" s="25"/>
      <c r="B2326" s="39"/>
      <c r="C2326" s="39"/>
      <c r="D2326" s="39"/>
      <c r="E2326" s="39"/>
      <c r="F2326" s="39"/>
      <c r="G2326" s="39"/>
      <c r="H2326" s="39"/>
      <c r="I2326" s="39" t="s">
        <v>5092</v>
      </c>
      <c r="J2326" s="40" t="s">
        <v>5093</v>
      </c>
    </row>
    <row r="2327" s="1" customFormat="1" ht="409.5" customHeight="1" spans="1:10">
      <c r="A2327" s="25">
        <v>408</v>
      </c>
      <c r="B2327" s="26" t="s">
        <v>6389</v>
      </c>
      <c r="C2327" s="26" t="s">
        <v>6390</v>
      </c>
      <c r="D2327" s="26" t="s">
        <v>6391</v>
      </c>
      <c r="E2327" s="26"/>
      <c r="F2327" s="39" t="s">
        <v>138</v>
      </c>
      <c r="G2327" s="27">
        <v>3</v>
      </c>
      <c r="H2327" s="27"/>
      <c r="I2327" s="13"/>
      <c r="J2327" s="47"/>
    </row>
    <row r="2328" s="1" customFormat="1" ht="18" customHeight="1" spans="1:10">
      <c r="A2328" s="15" t="s">
        <v>5101</v>
      </c>
      <c r="B2328" s="16"/>
      <c r="C2328" s="16"/>
      <c r="D2328" s="16"/>
      <c r="E2328" s="16"/>
      <c r="F2328" s="16"/>
      <c r="G2328" s="16"/>
      <c r="H2328" s="16"/>
      <c r="I2328" s="16"/>
      <c r="J2328" s="48"/>
    </row>
    <row r="2329" s="1" customFormat="1" ht="18" customHeight="1" spans="1:10">
      <c r="A2329" s="49" t="s">
        <v>5102</v>
      </c>
      <c r="B2329" s="49"/>
      <c r="C2329" s="49"/>
      <c r="D2329" s="49"/>
      <c r="E2329" s="49"/>
      <c r="F2329" s="49"/>
      <c r="G2329" s="49"/>
      <c r="H2329" s="49"/>
      <c r="I2329" s="49"/>
      <c r="J2329" s="49"/>
    </row>
    <row r="2330" s="1" customFormat="1" ht="39.75" customHeight="1" spans="1:10">
      <c r="A2330" s="2" t="s">
        <v>5085</v>
      </c>
      <c r="B2330" s="2"/>
      <c r="C2330" s="2"/>
      <c r="D2330" s="2"/>
      <c r="E2330" s="2"/>
      <c r="F2330" s="2"/>
      <c r="G2330" s="2"/>
      <c r="H2330" s="19"/>
      <c r="I2330" s="19"/>
      <c r="J2330" s="19"/>
    </row>
    <row r="2331" s="1" customFormat="1" ht="28.5" customHeight="1" spans="1:10">
      <c r="A2331" s="20" t="s">
        <v>5042</v>
      </c>
      <c r="B2331" s="20"/>
      <c r="C2331" s="20"/>
      <c r="D2331" s="20"/>
      <c r="E2331" s="20" t="s">
        <v>5043</v>
      </c>
      <c r="F2331" s="20"/>
      <c r="G2331" s="20"/>
      <c r="H2331" s="21" t="s">
        <v>6392</v>
      </c>
      <c r="I2331" s="21"/>
      <c r="J2331" s="21"/>
    </row>
    <row r="2332" s="1" customFormat="1" ht="17.25" customHeight="1" spans="1:10">
      <c r="A2332" s="22" t="s">
        <v>2</v>
      </c>
      <c r="B2332" s="23" t="s">
        <v>5087</v>
      </c>
      <c r="C2332" s="23" t="s">
        <v>5088</v>
      </c>
      <c r="D2332" s="23" t="s">
        <v>5089</v>
      </c>
      <c r="E2332" s="23"/>
      <c r="F2332" s="23" t="s">
        <v>5090</v>
      </c>
      <c r="G2332" s="23" t="s">
        <v>5091</v>
      </c>
      <c r="H2332" s="23"/>
      <c r="I2332" s="23" t="s">
        <v>4985</v>
      </c>
      <c r="J2332" s="24"/>
    </row>
    <row r="2333" s="1" customFormat="1" ht="28.5" customHeight="1" spans="1:10">
      <c r="A2333" s="25"/>
      <c r="B2333" s="39"/>
      <c r="C2333" s="39"/>
      <c r="D2333" s="39"/>
      <c r="E2333" s="39"/>
      <c r="F2333" s="39"/>
      <c r="G2333" s="39"/>
      <c r="H2333" s="39"/>
      <c r="I2333" s="39" t="s">
        <v>5092</v>
      </c>
      <c r="J2333" s="40" t="s">
        <v>5093</v>
      </c>
    </row>
    <row r="2334" s="1" customFormat="1" ht="18" customHeight="1" spans="1:10">
      <c r="A2334" s="9" t="s">
        <v>5101</v>
      </c>
      <c r="B2334" s="10"/>
      <c r="C2334" s="10"/>
      <c r="D2334" s="10"/>
      <c r="E2334" s="10"/>
      <c r="F2334" s="10"/>
      <c r="G2334" s="10"/>
      <c r="H2334" s="10"/>
      <c r="I2334" s="10"/>
      <c r="J2334" s="47"/>
    </row>
    <row r="2335" s="1" customFormat="1" ht="409.5" customHeight="1" spans="1:10">
      <c r="A2335" s="25"/>
      <c r="B2335" s="26"/>
      <c r="C2335" s="26"/>
      <c r="D2335" s="26" t="s">
        <v>6393</v>
      </c>
      <c r="E2335" s="26"/>
      <c r="F2335" s="39"/>
      <c r="G2335" s="27"/>
      <c r="H2335" s="27"/>
      <c r="I2335" s="13"/>
      <c r="J2335" s="47"/>
    </row>
    <row r="2336" s="1" customFormat="1" ht="18" customHeight="1" spans="1:10">
      <c r="A2336" s="15" t="s">
        <v>5101</v>
      </c>
      <c r="B2336" s="16"/>
      <c r="C2336" s="16"/>
      <c r="D2336" s="16"/>
      <c r="E2336" s="16"/>
      <c r="F2336" s="16"/>
      <c r="G2336" s="16"/>
      <c r="H2336" s="16"/>
      <c r="I2336" s="16"/>
      <c r="J2336" s="48"/>
    </row>
    <row r="2337" s="1" customFormat="1" ht="18" customHeight="1" spans="1:10">
      <c r="A2337" s="49" t="s">
        <v>5102</v>
      </c>
      <c r="B2337" s="49"/>
      <c r="C2337" s="49"/>
      <c r="D2337" s="49"/>
      <c r="E2337" s="49"/>
      <c r="F2337" s="49"/>
      <c r="G2337" s="49"/>
      <c r="H2337" s="49"/>
      <c r="I2337" s="49"/>
      <c r="J2337" s="49"/>
    </row>
    <row r="2338" s="1" customFormat="1" ht="39.75" customHeight="1" spans="1:10">
      <c r="A2338" s="2" t="s">
        <v>5085</v>
      </c>
      <c r="B2338" s="2"/>
      <c r="C2338" s="2"/>
      <c r="D2338" s="2"/>
      <c r="E2338" s="2"/>
      <c r="F2338" s="2"/>
      <c r="G2338" s="2"/>
      <c r="H2338" s="19"/>
      <c r="I2338" s="19"/>
      <c r="J2338" s="19"/>
    </row>
    <row r="2339" s="1" customFormat="1" ht="28.5" customHeight="1" spans="1:10">
      <c r="A2339" s="20" t="s">
        <v>5042</v>
      </c>
      <c r="B2339" s="20"/>
      <c r="C2339" s="20"/>
      <c r="D2339" s="20"/>
      <c r="E2339" s="20" t="s">
        <v>5043</v>
      </c>
      <c r="F2339" s="20"/>
      <c r="G2339" s="20"/>
      <c r="H2339" s="21" t="s">
        <v>6394</v>
      </c>
      <c r="I2339" s="21"/>
      <c r="J2339" s="21"/>
    </row>
    <row r="2340" s="1" customFormat="1" ht="17.25" customHeight="1" spans="1:10">
      <c r="A2340" s="22" t="s">
        <v>2</v>
      </c>
      <c r="B2340" s="23" t="s">
        <v>5087</v>
      </c>
      <c r="C2340" s="23" t="s">
        <v>5088</v>
      </c>
      <c r="D2340" s="23" t="s">
        <v>5089</v>
      </c>
      <c r="E2340" s="23"/>
      <c r="F2340" s="23" t="s">
        <v>5090</v>
      </c>
      <c r="G2340" s="23" t="s">
        <v>5091</v>
      </c>
      <c r="H2340" s="23"/>
      <c r="I2340" s="23" t="s">
        <v>4985</v>
      </c>
      <c r="J2340" s="24"/>
    </row>
    <row r="2341" s="1" customFormat="1" ht="28.5" customHeight="1" spans="1:10">
      <c r="A2341" s="25"/>
      <c r="B2341" s="39"/>
      <c r="C2341" s="39"/>
      <c r="D2341" s="39"/>
      <c r="E2341" s="39"/>
      <c r="F2341" s="39"/>
      <c r="G2341" s="39"/>
      <c r="H2341" s="39"/>
      <c r="I2341" s="39" t="s">
        <v>5092</v>
      </c>
      <c r="J2341" s="40" t="s">
        <v>5093</v>
      </c>
    </row>
    <row r="2342" s="1" customFormat="1" ht="18" customHeight="1" spans="1:10">
      <c r="A2342" s="9" t="s">
        <v>5101</v>
      </c>
      <c r="B2342" s="10"/>
      <c r="C2342" s="10"/>
      <c r="D2342" s="10"/>
      <c r="E2342" s="10"/>
      <c r="F2342" s="10"/>
      <c r="G2342" s="10"/>
      <c r="H2342" s="10"/>
      <c r="I2342" s="10"/>
      <c r="J2342" s="47"/>
    </row>
    <row r="2343" s="1" customFormat="1" ht="409.5" customHeight="1" spans="1:10">
      <c r="A2343" s="25"/>
      <c r="B2343" s="26"/>
      <c r="C2343" s="26"/>
      <c r="D2343" s="26" t="s">
        <v>6395</v>
      </c>
      <c r="E2343" s="26"/>
      <c r="F2343" s="39"/>
      <c r="G2343" s="27"/>
      <c r="H2343" s="27"/>
      <c r="I2343" s="13"/>
      <c r="J2343" s="47"/>
    </row>
    <row r="2344" s="1" customFormat="1" ht="18" customHeight="1" spans="1:10">
      <c r="A2344" s="15" t="s">
        <v>5101</v>
      </c>
      <c r="B2344" s="16"/>
      <c r="C2344" s="16"/>
      <c r="D2344" s="16"/>
      <c r="E2344" s="16"/>
      <c r="F2344" s="16"/>
      <c r="G2344" s="16"/>
      <c r="H2344" s="16"/>
      <c r="I2344" s="16"/>
      <c r="J2344" s="48"/>
    </row>
    <row r="2345" s="1" customFormat="1" ht="18" customHeight="1" spans="1:10">
      <c r="A2345" s="49" t="s">
        <v>5102</v>
      </c>
      <c r="B2345" s="49"/>
      <c r="C2345" s="49"/>
      <c r="D2345" s="49"/>
      <c r="E2345" s="49"/>
      <c r="F2345" s="49"/>
      <c r="G2345" s="49"/>
      <c r="H2345" s="49"/>
      <c r="I2345" s="49"/>
      <c r="J2345" s="49"/>
    </row>
    <row r="2346" s="1" customFormat="1" ht="39.75" customHeight="1" spans="1:10">
      <c r="A2346" s="2" t="s">
        <v>5085</v>
      </c>
      <c r="B2346" s="2"/>
      <c r="C2346" s="2"/>
      <c r="D2346" s="2"/>
      <c r="E2346" s="2"/>
      <c r="F2346" s="2"/>
      <c r="G2346" s="2"/>
      <c r="H2346" s="19"/>
      <c r="I2346" s="19"/>
      <c r="J2346" s="19"/>
    </row>
    <row r="2347" s="1" customFormat="1" ht="28.5" customHeight="1" spans="1:10">
      <c r="A2347" s="20" t="s">
        <v>5042</v>
      </c>
      <c r="B2347" s="20"/>
      <c r="C2347" s="20"/>
      <c r="D2347" s="20"/>
      <c r="E2347" s="20" t="s">
        <v>5043</v>
      </c>
      <c r="F2347" s="20"/>
      <c r="G2347" s="20"/>
      <c r="H2347" s="21" t="s">
        <v>6396</v>
      </c>
      <c r="I2347" s="21"/>
      <c r="J2347" s="21"/>
    </row>
    <row r="2348" s="1" customFormat="1" ht="17.25" customHeight="1" spans="1:10">
      <c r="A2348" s="22" t="s">
        <v>2</v>
      </c>
      <c r="B2348" s="23" t="s">
        <v>5087</v>
      </c>
      <c r="C2348" s="23" t="s">
        <v>5088</v>
      </c>
      <c r="D2348" s="23" t="s">
        <v>5089</v>
      </c>
      <c r="E2348" s="23"/>
      <c r="F2348" s="23" t="s">
        <v>5090</v>
      </c>
      <c r="G2348" s="23" t="s">
        <v>5091</v>
      </c>
      <c r="H2348" s="23"/>
      <c r="I2348" s="23" t="s">
        <v>4985</v>
      </c>
      <c r="J2348" s="24"/>
    </row>
    <row r="2349" s="1" customFormat="1" ht="28.5" customHeight="1" spans="1:10">
      <c r="A2349" s="25"/>
      <c r="B2349" s="39"/>
      <c r="C2349" s="39"/>
      <c r="D2349" s="39"/>
      <c r="E2349" s="39"/>
      <c r="F2349" s="39"/>
      <c r="G2349" s="39"/>
      <c r="H2349" s="39"/>
      <c r="I2349" s="39" t="s">
        <v>5092</v>
      </c>
      <c r="J2349" s="40" t="s">
        <v>5093</v>
      </c>
    </row>
    <row r="2350" s="1" customFormat="1" ht="120.75" customHeight="1" spans="1:10">
      <c r="A2350" s="25"/>
      <c r="B2350" s="26"/>
      <c r="C2350" s="26"/>
      <c r="D2350" s="26" t="s">
        <v>6397</v>
      </c>
      <c r="E2350" s="26"/>
      <c r="F2350" s="39"/>
      <c r="G2350" s="27"/>
      <c r="H2350" s="27"/>
      <c r="I2350" s="13"/>
      <c r="J2350" s="47"/>
    </row>
    <row r="2351" s="1" customFormat="1" ht="18" customHeight="1" spans="1:10">
      <c r="A2351" s="15" t="s">
        <v>5101</v>
      </c>
      <c r="B2351" s="16"/>
      <c r="C2351" s="16"/>
      <c r="D2351" s="16"/>
      <c r="E2351" s="16"/>
      <c r="F2351" s="16"/>
      <c r="G2351" s="16"/>
      <c r="H2351" s="16"/>
      <c r="I2351" s="16"/>
      <c r="J2351" s="48"/>
    </row>
    <row r="2352" s="1" customFormat="1" ht="18" customHeight="1" spans="1:10">
      <c r="A2352" s="49" t="s">
        <v>5102</v>
      </c>
      <c r="B2352" s="49"/>
      <c r="C2352" s="49"/>
      <c r="D2352" s="49"/>
      <c r="E2352" s="49"/>
      <c r="F2352" s="49"/>
      <c r="G2352" s="49"/>
      <c r="H2352" s="49"/>
      <c r="I2352" s="49"/>
      <c r="J2352" s="49"/>
    </row>
    <row r="2353" s="1" customFormat="1" ht="39.75" customHeight="1" spans="1:10">
      <c r="A2353" s="2" t="s">
        <v>5085</v>
      </c>
      <c r="B2353" s="2"/>
      <c r="C2353" s="2"/>
      <c r="D2353" s="2"/>
      <c r="E2353" s="2"/>
      <c r="F2353" s="2"/>
      <c r="G2353" s="2"/>
      <c r="H2353" s="19"/>
      <c r="I2353" s="19"/>
      <c r="J2353" s="19"/>
    </row>
    <row r="2354" s="1" customFormat="1" ht="28.5" customHeight="1" spans="1:10">
      <c r="A2354" s="20" t="s">
        <v>5042</v>
      </c>
      <c r="B2354" s="20"/>
      <c r="C2354" s="20"/>
      <c r="D2354" s="20"/>
      <c r="E2354" s="20" t="s">
        <v>5043</v>
      </c>
      <c r="F2354" s="20"/>
      <c r="G2354" s="20"/>
      <c r="H2354" s="21" t="s">
        <v>6398</v>
      </c>
      <c r="I2354" s="21"/>
      <c r="J2354" s="21"/>
    </row>
    <row r="2355" s="1" customFormat="1" ht="17.25" customHeight="1" spans="1:10">
      <c r="A2355" s="22" t="s">
        <v>2</v>
      </c>
      <c r="B2355" s="23" t="s">
        <v>5087</v>
      </c>
      <c r="C2355" s="23" t="s">
        <v>5088</v>
      </c>
      <c r="D2355" s="23" t="s">
        <v>5089</v>
      </c>
      <c r="E2355" s="23"/>
      <c r="F2355" s="23" t="s">
        <v>5090</v>
      </c>
      <c r="G2355" s="23" t="s">
        <v>5091</v>
      </c>
      <c r="H2355" s="23"/>
      <c r="I2355" s="23" t="s">
        <v>4985</v>
      </c>
      <c r="J2355" s="24"/>
    </row>
    <row r="2356" s="1" customFormat="1" ht="28.5" customHeight="1" spans="1:10">
      <c r="A2356" s="25"/>
      <c r="B2356" s="39"/>
      <c r="C2356" s="39"/>
      <c r="D2356" s="39"/>
      <c r="E2356" s="39"/>
      <c r="F2356" s="39"/>
      <c r="G2356" s="39"/>
      <c r="H2356" s="39"/>
      <c r="I2356" s="39" t="s">
        <v>5092</v>
      </c>
      <c r="J2356" s="40" t="s">
        <v>5093</v>
      </c>
    </row>
    <row r="2357" s="1" customFormat="1" ht="409.5" customHeight="1" spans="1:10">
      <c r="A2357" s="25">
        <v>409</v>
      </c>
      <c r="B2357" s="26" t="s">
        <v>6399</v>
      </c>
      <c r="C2357" s="26" t="s">
        <v>6400</v>
      </c>
      <c r="D2357" s="26" t="s">
        <v>6401</v>
      </c>
      <c r="E2357" s="26"/>
      <c r="F2357" s="39" t="s">
        <v>138</v>
      </c>
      <c r="G2357" s="27">
        <v>4</v>
      </c>
      <c r="H2357" s="27"/>
      <c r="I2357" s="13"/>
      <c r="J2357" s="47"/>
    </row>
    <row r="2358" s="1" customFormat="1" ht="18" customHeight="1" spans="1:10">
      <c r="A2358" s="15" t="s">
        <v>5101</v>
      </c>
      <c r="B2358" s="16"/>
      <c r="C2358" s="16"/>
      <c r="D2358" s="16"/>
      <c r="E2358" s="16"/>
      <c r="F2358" s="16"/>
      <c r="G2358" s="16"/>
      <c r="H2358" s="16"/>
      <c r="I2358" s="16"/>
      <c r="J2358" s="48"/>
    </row>
    <row r="2359" s="1" customFormat="1" ht="18" customHeight="1" spans="1:10">
      <c r="A2359" s="49" t="s">
        <v>5102</v>
      </c>
      <c r="B2359" s="49"/>
      <c r="C2359" s="49"/>
      <c r="D2359" s="49"/>
      <c r="E2359" s="49"/>
      <c r="F2359" s="49"/>
      <c r="G2359" s="49"/>
      <c r="H2359" s="49"/>
      <c r="I2359" s="49"/>
      <c r="J2359" s="49"/>
    </row>
    <row r="2360" s="1" customFormat="1" ht="39.75" customHeight="1" spans="1:10">
      <c r="A2360" s="2" t="s">
        <v>5085</v>
      </c>
      <c r="B2360" s="2"/>
      <c r="C2360" s="2"/>
      <c r="D2360" s="2"/>
      <c r="E2360" s="2"/>
      <c r="F2360" s="2"/>
      <c r="G2360" s="2"/>
      <c r="H2360" s="19"/>
      <c r="I2360" s="19"/>
      <c r="J2360" s="19"/>
    </row>
    <row r="2361" s="1" customFormat="1" ht="28.5" customHeight="1" spans="1:10">
      <c r="A2361" s="20" t="s">
        <v>5042</v>
      </c>
      <c r="B2361" s="20"/>
      <c r="C2361" s="20"/>
      <c r="D2361" s="20"/>
      <c r="E2361" s="20" t="s">
        <v>5043</v>
      </c>
      <c r="F2361" s="20"/>
      <c r="G2361" s="20"/>
      <c r="H2361" s="21" t="s">
        <v>6402</v>
      </c>
      <c r="I2361" s="21"/>
      <c r="J2361" s="21"/>
    </row>
    <row r="2362" s="1" customFormat="1" ht="17.25" customHeight="1" spans="1:10">
      <c r="A2362" s="22" t="s">
        <v>2</v>
      </c>
      <c r="B2362" s="23" t="s">
        <v>5087</v>
      </c>
      <c r="C2362" s="23" t="s">
        <v>5088</v>
      </c>
      <c r="D2362" s="23" t="s">
        <v>5089</v>
      </c>
      <c r="E2362" s="23"/>
      <c r="F2362" s="23" t="s">
        <v>5090</v>
      </c>
      <c r="G2362" s="23" t="s">
        <v>5091</v>
      </c>
      <c r="H2362" s="23"/>
      <c r="I2362" s="23" t="s">
        <v>4985</v>
      </c>
      <c r="J2362" s="24"/>
    </row>
    <row r="2363" s="1" customFormat="1" ht="28.5" customHeight="1" spans="1:10">
      <c r="A2363" s="25"/>
      <c r="B2363" s="39"/>
      <c r="C2363" s="39"/>
      <c r="D2363" s="39"/>
      <c r="E2363" s="39"/>
      <c r="F2363" s="39"/>
      <c r="G2363" s="39"/>
      <c r="H2363" s="39"/>
      <c r="I2363" s="39" t="s">
        <v>5092</v>
      </c>
      <c r="J2363" s="40" t="s">
        <v>5093</v>
      </c>
    </row>
    <row r="2364" s="1" customFormat="1" ht="409.5" customHeight="1" spans="1:10">
      <c r="A2364" s="25">
        <v>410</v>
      </c>
      <c r="B2364" s="26" t="s">
        <v>6403</v>
      </c>
      <c r="C2364" s="26" t="s">
        <v>6404</v>
      </c>
      <c r="D2364" s="26" t="s">
        <v>6405</v>
      </c>
      <c r="E2364" s="26"/>
      <c r="F2364" s="39" t="s">
        <v>138</v>
      </c>
      <c r="G2364" s="27">
        <v>1</v>
      </c>
      <c r="H2364" s="27"/>
      <c r="I2364" s="13"/>
      <c r="J2364" s="47"/>
    </row>
    <row r="2365" s="1" customFormat="1" ht="18" customHeight="1" spans="1:10">
      <c r="A2365" s="15" t="s">
        <v>5101</v>
      </c>
      <c r="B2365" s="16"/>
      <c r="C2365" s="16"/>
      <c r="D2365" s="16"/>
      <c r="E2365" s="16"/>
      <c r="F2365" s="16"/>
      <c r="G2365" s="16"/>
      <c r="H2365" s="16"/>
      <c r="I2365" s="16"/>
      <c r="J2365" s="48"/>
    </row>
    <row r="2366" s="1" customFormat="1" ht="18" customHeight="1" spans="1:10">
      <c r="A2366" s="49" t="s">
        <v>5102</v>
      </c>
      <c r="B2366" s="49"/>
      <c r="C2366" s="49"/>
      <c r="D2366" s="49"/>
      <c r="E2366" s="49"/>
      <c r="F2366" s="49"/>
      <c r="G2366" s="49"/>
      <c r="H2366" s="49"/>
      <c r="I2366" s="49"/>
      <c r="J2366" s="49"/>
    </row>
    <row r="2367" s="1" customFormat="1" ht="39.75" customHeight="1" spans="1:10">
      <c r="A2367" s="2" t="s">
        <v>5085</v>
      </c>
      <c r="B2367" s="2"/>
      <c r="C2367" s="2"/>
      <c r="D2367" s="2"/>
      <c r="E2367" s="2"/>
      <c r="F2367" s="2"/>
      <c r="G2367" s="2"/>
      <c r="H2367" s="19"/>
      <c r="I2367" s="19"/>
      <c r="J2367" s="19"/>
    </row>
    <row r="2368" s="1" customFormat="1" ht="28.5" customHeight="1" spans="1:10">
      <c r="A2368" s="20" t="s">
        <v>5042</v>
      </c>
      <c r="B2368" s="20"/>
      <c r="C2368" s="20"/>
      <c r="D2368" s="20"/>
      <c r="E2368" s="20" t="s">
        <v>5043</v>
      </c>
      <c r="F2368" s="20"/>
      <c r="G2368" s="20"/>
      <c r="H2368" s="21" t="s">
        <v>6406</v>
      </c>
      <c r="I2368" s="21"/>
      <c r="J2368" s="21"/>
    </row>
    <row r="2369" s="1" customFormat="1" ht="17.25" customHeight="1" spans="1:10">
      <c r="A2369" s="22" t="s">
        <v>2</v>
      </c>
      <c r="B2369" s="23" t="s">
        <v>5087</v>
      </c>
      <c r="C2369" s="23" t="s">
        <v>5088</v>
      </c>
      <c r="D2369" s="23" t="s">
        <v>5089</v>
      </c>
      <c r="E2369" s="23"/>
      <c r="F2369" s="23" t="s">
        <v>5090</v>
      </c>
      <c r="G2369" s="23" t="s">
        <v>5091</v>
      </c>
      <c r="H2369" s="23"/>
      <c r="I2369" s="23" t="s">
        <v>4985</v>
      </c>
      <c r="J2369" s="24"/>
    </row>
    <row r="2370" s="1" customFormat="1" ht="28.5" customHeight="1" spans="1:10">
      <c r="A2370" s="25"/>
      <c r="B2370" s="39"/>
      <c r="C2370" s="39"/>
      <c r="D2370" s="39"/>
      <c r="E2370" s="39"/>
      <c r="F2370" s="39"/>
      <c r="G2370" s="39"/>
      <c r="H2370" s="39"/>
      <c r="I2370" s="39" t="s">
        <v>5092</v>
      </c>
      <c r="J2370" s="40" t="s">
        <v>5093</v>
      </c>
    </row>
    <row r="2371" s="1" customFormat="1" ht="409.5" customHeight="1" spans="1:10">
      <c r="A2371" s="25">
        <v>411</v>
      </c>
      <c r="B2371" s="26" t="s">
        <v>6407</v>
      </c>
      <c r="C2371" s="26" t="s">
        <v>6408</v>
      </c>
      <c r="D2371" s="26" t="s">
        <v>6409</v>
      </c>
      <c r="E2371" s="26"/>
      <c r="F2371" s="39" t="s">
        <v>138</v>
      </c>
      <c r="G2371" s="27">
        <v>2</v>
      </c>
      <c r="H2371" s="27"/>
      <c r="I2371" s="13"/>
      <c r="J2371" s="47"/>
    </row>
    <row r="2372" s="1" customFormat="1" ht="18" customHeight="1" spans="1:10">
      <c r="A2372" s="15" t="s">
        <v>5101</v>
      </c>
      <c r="B2372" s="16"/>
      <c r="C2372" s="16"/>
      <c r="D2372" s="16"/>
      <c r="E2372" s="16"/>
      <c r="F2372" s="16"/>
      <c r="G2372" s="16"/>
      <c r="H2372" s="16"/>
      <c r="I2372" s="16"/>
      <c r="J2372" s="48"/>
    </row>
    <row r="2373" s="1" customFormat="1" ht="18" customHeight="1" spans="1:10">
      <c r="A2373" s="49" t="s">
        <v>5102</v>
      </c>
      <c r="B2373" s="49"/>
      <c r="C2373" s="49"/>
      <c r="D2373" s="49"/>
      <c r="E2373" s="49"/>
      <c r="F2373" s="49"/>
      <c r="G2373" s="49"/>
      <c r="H2373" s="49"/>
      <c r="I2373" s="49"/>
      <c r="J2373" s="49"/>
    </row>
    <row r="2374" s="1" customFormat="1" ht="39.75" customHeight="1" spans="1:10">
      <c r="A2374" s="2" t="s">
        <v>5085</v>
      </c>
      <c r="B2374" s="2"/>
      <c r="C2374" s="2"/>
      <c r="D2374" s="2"/>
      <c r="E2374" s="2"/>
      <c r="F2374" s="2"/>
      <c r="G2374" s="2"/>
      <c r="H2374" s="19"/>
      <c r="I2374" s="19"/>
      <c r="J2374" s="19"/>
    </row>
    <row r="2375" s="1" customFormat="1" ht="28.5" customHeight="1" spans="1:10">
      <c r="A2375" s="20" t="s">
        <v>5042</v>
      </c>
      <c r="B2375" s="20"/>
      <c r="C2375" s="20"/>
      <c r="D2375" s="20"/>
      <c r="E2375" s="20" t="s">
        <v>5043</v>
      </c>
      <c r="F2375" s="20"/>
      <c r="G2375" s="20"/>
      <c r="H2375" s="21" t="s">
        <v>6410</v>
      </c>
      <c r="I2375" s="21"/>
      <c r="J2375" s="21"/>
    </row>
    <row r="2376" s="1" customFormat="1" ht="17.25" customHeight="1" spans="1:10">
      <c r="A2376" s="22" t="s">
        <v>2</v>
      </c>
      <c r="B2376" s="23" t="s">
        <v>5087</v>
      </c>
      <c r="C2376" s="23" t="s">
        <v>5088</v>
      </c>
      <c r="D2376" s="23" t="s">
        <v>5089</v>
      </c>
      <c r="E2376" s="23"/>
      <c r="F2376" s="23" t="s">
        <v>5090</v>
      </c>
      <c r="G2376" s="23" t="s">
        <v>5091</v>
      </c>
      <c r="H2376" s="23"/>
      <c r="I2376" s="23" t="s">
        <v>4985</v>
      </c>
      <c r="J2376" s="24"/>
    </row>
    <row r="2377" s="1" customFormat="1" ht="28.5" customHeight="1" spans="1:10">
      <c r="A2377" s="25"/>
      <c r="B2377" s="39"/>
      <c r="C2377" s="39"/>
      <c r="D2377" s="39"/>
      <c r="E2377" s="39"/>
      <c r="F2377" s="39"/>
      <c r="G2377" s="39"/>
      <c r="H2377" s="39"/>
      <c r="I2377" s="39" t="s">
        <v>5092</v>
      </c>
      <c r="J2377" s="40" t="s">
        <v>5093</v>
      </c>
    </row>
    <row r="2378" s="1" customFormat="1" ht="57" customHeight="1" spans="1:10">
      <c r="A2378" s="25"/>
      <c r="B2378" s="26"/>
      <c r="C2378" s="26"/>
      <c r="D2378" s="26" t="s">
        <v>6411</v>
      </c>
      <c r="E2378" s="26"/>
      <c r="F2378" s="39"/>
      <c r="G2378" s="27"/>
      <c r="H2378" s="27"/>
      <c r="I2378" s="13"/>
      <c r="J2378" s="47"/>
    </row>
    <row r="2379" s="1" customFormat="1" ht="194.25" customHeight="1" spans="1:10">
      <c r="A2379" s="25">
        <v>412</v>
      </c>
      <c r="B2379" s="26" t="s">
        <v>6412</v>
      </c>
      <c r="C2379" s="26" t="s">
        <v>6413</v>
      </c>
      <c r="D2379" s="26" t="s">
        <v>6414</v>
      </c>
      <c r="E2379" s="26"/>
      <c r="F2379" s="39" t="s">
        <v>138</v>
      </c>
      <c r="G2379" s="27">
        <v>2</v>
      </c>
      <c r="H2379" s="27"/>
      <c r="I2379" s="13"/>
      <c r="J2379" s="47"/>
    </row>
    <row r="2380" s="1" customFormat="1" ht="41.25" customHeight="1" spans="1:10">
      <c r="A2380" s="25">
        <v>413</v>
      </c>
      <c r="B2380" s="26" t="s">
        <v>6415</v>
      </c>
      <c r="C2380" s="26" t="s">
        <v>6416</v>
      </c>
      <c r="D2380" s="26" t="s">
        <v>6417</v>
      </c>
      <c r="E2380" s="26"/>
      <c r="F2380" s="39" t="s">
        <v>112</v>
      </c>
      <c r="G2380" s="27">
        <v>1</v>
      </c>
      <c r="H2380" s="27"/>
      <c r="I2380" s="13"/>
      <c r="J2380" s="47"/>
    </row>
    <row r="2381" s="1" customFormat="1" ht="28.5" customHeight="1" spans="1:10">
      <c r="A2381" s="25"/>
      <c r="B2381" s="26"/>
      <c r="C2381" s="26" t="s">
        <v>6418</v>
      </c>
      <c r="D2381" s="26"/>
      <c r="E2381" s="26"/>
      <c r="F2381" s="26"/>
      <c r="G2381" s="27"/>
      <c r="H2381" s="27"/>
      <c r="I2381" s="27"/>
      <c r="J2381" s="54"/>
    </row>
    <row r="2382" s="1" customFormat="1" ht="79.5" customHeight="1" spans="1:10">
      <c r="A2382" s="25">
        <v>414</v>
      </c>
      <c r="B2382" s="26" t="s">
        <v>6419</v>
      </c>
      <c r="C2382" s="26" t="s">
        <v>6420</v>
      </c>
      <c r="D2382" s="26" t="s">
        <v>6421</v>
      </c>
      <c r="E2382" s="26"/>
      <c r="F2382" s="39" t="s">
        <v>138</v>
      </c>
      <c r="G2382" s="27">
        <v>10</v>
      </c>
      <c r="H2382" s="27"/>
      <c r="I2382" s="13"/>
      <c r="J2382" s="47"/>
    </row>
    <row r="2383" s="1" customFormat="1" ht="18" customHeight="1" spans="1:10">
      <c r="A2383" s="15" t="s">
        <v>5101</v>
      </c>
      <c r="B2383" s="16"/>
      <c r="C2383" s="16"/>
      <c r="D2383" s="16"/>
      <c r="E2383" s="16"/>
      <c r="F2383" s="16"/>
      <c r="G2383" s="16"/>
      <c r="H2383" s="16"/>
      <c r="I2383" s="16"/>
      <c r="J2383" s="48"/>
    </row>
    <row r="2384" s="1" customFormat="1" ht="18" customHeight="1" spans="1:10">
      <c r="A2384" s="49" t="s">
        <v>5102</v>
      </c>
      <c r="B2384" s="49"/>
      <c r="C2384" s="49"/>
      <c r="D2384" s="49"/>
      <c r="E2384" s="49"/>
      <c r="F2384" s="49"/>
      <c r="G2384" s="49"/>
      <c r="H2384" s="49"/>
      <c r="I2384" s="49"/>
      <c r="J2384" s="49"/>
    </row>
    <row r="2385" s="1" customFormat="1" ht="39.75" customHeight="1" spans="1:10">
      <c r="A2385" s="2" t="s">
        <v>5085</v>
      </c>
      <c r="B2385" s="2"/>
      <c r="C2385" s="2"/>
      <c r="D2385" s="2"/>
      <c r="E2385" s="2"/>
      <c r="F2385" s="2"/>
      <c r="G2385" s="2"/>
      <c r="H2385" s="19"/>
      <c r="I2385" s="19"/>
      <c r="J2385" s="19"/>
    </row>
    <row r="2386" s="1" customFormat="1" ht="28.5" customHeight="1" spans="1:10">
      <c r="A2386" s="20" t="s">
        <v>5042</v>
      </c>
      <c r="B2386" s="20"/>
      <c r="C2386" s="20"/>
      <c r="D2386" s="20"/>
      <c r="E2386" s="20" t="s">
        <v>5043</v>
      </c>
      <c r="F2386" s="20"/>
      <c r="G2386" s="20"/>
      <c r="H2386" s="21" t="s">
        <v>6422</v>
      </c>
      <c r="I2386" s="21"/>
      <c r="J2386" s="21"/>
    </row>
    <row r="2387" s="1" customFormat="1" ht="17.25" customHeight="1" spans="1:10">
      <c r="A2387" s="22" t="s">
        <v>2</v>
      </c>
      <c r="B2387" s="23" t="s">
        <v>5087</v>
      </c>
      <c r="C2387" s="23" t="s">
        <v>5088</v>
      </c>
      <c r="D2387" s="23" t="s">
        <v>5089</v>
      </c>
      <c r="E2387" s="23"/>
      <c r="F2387" s="23" t="s">
        <v>5090</v>
      </c>
      <c r="G2387" s="23" t="s">
        <v>5091</v>
      </c>
      <c r="H2387" s="23"/>
      <c r="I2387" s="23" t="s">
        <v>4985</v>
      </c>
      <c r="J2387" s="24"/>
    </row>
    <row r="2388" s="1" customFormat="1" ht="28.5" customHeight="1" spans="1:10">
      <c r="A2388" s="25"/>
      <c r="B2388" s="39"/>
      <c r="C2388" s="39"/>
      <c r="D2388" s="39"/>
      <c r="E2388" s="39"/>
      <c r="F2388" s="39"/>
      <c r="G2388" s="39"/>
      <c r="H2388" s="39"/>
      <c r="I2388" s="39" t="s">
        <v>5092</v>
      </c>
      <c r="J2388" s="40" t="s">
        <v>5093</v>
      </c>
    </row>
    <row r="2389" s="1" customFormat="1" ht="270.75" customHeight="1" spans="1:10">
      <c r="A2389" s="25">
        <v>415</v>
      </c>
      <c r="B2389" s="26" t="s">
        <v>6423</v>
      </c>
      <c r="C2389" s="26" t="s">
        <v>6424</v>
      </c>
      <c r="D2389" s="26" t="s">
        <v>6425</v>
      </c>
      <c r="E2389" s="26"/>
      <c r="F2389" s="39" t="s">
        <v>138</v>
      </c>
      <c r="G2389" s="27">
        <v>10</v>
      </c>
      <c r="H2389" s="27"/>
      <c r="I2389" s="13"/>
      <c r="J2389" s="47"/>
    </row>
    <row r="2390" s="1" customFormat="1" ht="28.5" customHeight="1" spans="1:10">
      <c r="A2390" s="25"/>
      <c r="B2390" s="26"/>
      <c r="C2390" s="26" t="s">
        <v>6426</v>
      </c>
      <c r="D2390" s="26"/>
      <c r="E2390" s="26"/>
      <c r="F2390" s="26"/>
      <c r="G2390" s="27"/>
      <c r="H2390" s="27"/>
      <c r="I2390" s="27"/>
      <c r="J2390" s="54"/>
    </row>
    <row r="2391" s="1" customFormat="1" ht="28.5" customHeight="1" spans="1:10">
      <c r="A2391" s="25"/>
      <c r="B2391" s="26"/>
      <c r="C2391" s="26" t="s">
        <v>6427</v>
      </c>
      <c r="D2391" s="26"/>
      <c r="E2391" s="26"/>
      <c r="F2391" s="26"/>
      <c r="G2391" s="27"/>
      <c r="H2391" s="27"/>
      <c r="I2391" s="27"/>
      <c r="J2391" s="54"/>
    </row>
    <row r="2392" s="1" customFormat="1" ht="18" customHeight="1" spans="1:10">
      <c r="A2392" s="15" t="s">
        <v>5101</v>
      </c>
      <c r="B2392" s="16"/>
      <c r="C2392" s="16"/>
      <c r="D2392" s="16"/>
      <c r="E2392" s="16"/>
      <c r="F2392" s="16"/>
      <c r="G2392" s="16"/>
      <c r="H2392" s="16"/>
      <c r="I2392" s="16"/>
      <c r="J2392" s="48"/>
    </row>
    <row r="2393" s="1" customFormat="1" ht="18" customHeight="1" spans="1:10">
      <c r="A2393" s="49" t="s">
        <v>5102</v>
      </c>
      <c r="B2393" s="49"/>
      <c r="C2393" s="49"/>
      <c r="D2393" s="49"/>
      <c r="E2393" s="49"/>
      <c r="F2393" s="49"/>
      <c r="G2393" s="49"/>
      <c r="H2393" s="49"/>
      <c r="I2393" s="49"/>
      <c r="J2393" s="49"/>
    </row>
    <row r="2394" s="1" customFormat="1" ht="39.75" customHeight="1" spans="1:10">
      <c r="A2394" s="2" t="s">
        <v>5085</v>
      </c>
      <c r="B2394" s="2"/>
      <c r="C2394" s="2"/>
      <c r="D2394" s="2"/>
      <c r="E2394" s="2"/>
      <c r="F2394" s="2"/>
      <c r="G2394" s="2"/>
      <c r="H2394" s="19"/>
      <c r="I2394" s="19"/>
      <c r="J2394" s="19"/>
    </row>
    <row r="2395" s="1" customFormat="1" ht="28.5" customHeight="1" spans="1:10">
      <c r="A2395" s="20" t="s">
        <v>5042</v>
      </c>
      <c r="B2395" s="20"/>
      <c r="C2395" s="20"/>
      <c r="D2395" s="20"/>
      <c r="E2395" s="20" t="s">
        <v>5043</v>
      </c>
      <c r="F2395" s="20"/>
      <c r="G2395" s="20"/>
      <c r="H2395" s="21" t="s">
        <v>6428</v>
      </c>
      <c r="I2395" s="21"/>
      <c r="J2395" s="21"/>
    </row>
    <row r="2396" s="1" customFormat="1" ht="17.25" customHeight="1" spans="1:10">
      <c r="A2396" s="22" t="s">
        <v>2</v>
      </c>
      <c r="B2396" s="23" t="s">
        <v>5087</v>
      </c>
      <c r="C2396" s="23" t="s">
        <v>5088</v>
      </c>
      <c r="D2396" s="23" t="s">
        <v>5089</v>
      </c>
      <c r="E2396" s="23"/>
      <c r="F2396" s="23" t="s">
        <v>5090</v>
      </c>
      <c r="G2396" s="23" t="s">
        <v>5091</v>
      </c>
      <c r="H2396" s="23"/>
      <c r="I2396" s="23" t="s">
        <v>4985</v>
      </c>
      <c r="J2396" s="24"/>
    </row>
    <row r="2397" s="1" customFormat="1" ht="28.5" customHeight="1" spans="1:10">
      <c r="A2397" s="25"/>
      <c r="B2397" s="39"/>
      <c r="C2397" s="39"/>
      <c r="D2397" s="39"/>
      <c r="E2397" s="39"/>
      <c r="F2397" s="39"/>
      <c r="G2397" s="39"/>
      <c r="H2397" s="39"/>
      <c r="I2397" s="39" t="s">
        <v>5092</v>
      </c>
      <c r="J2397" s="40" t="s">
        <v>5093</v>
      </c>
    </row>
    <row r="2398" s="1" customFormat="1" ht="409.5" customHeight="1" spans="1:10">
      <c r="A2398" s="25">
        <v>416</v>
      </c>
      <c r="B2398" s="26" t="s">
        <v>6429</v>
      </c>
      <c r="C2398" s="26" t="s">
        <v>6430</v>
      </c>
      <c r="D2398" s="26" t="s">
        <v>6431</v>
      </c>
      <c r="E2398" s="26"/>
      <c r="F2398" s="39" t="s">
        <v>75</v>
      </c>
      <c r="G2398" s="27">
        <v>1</v>
      </c>
      <c r="H2398" s="27"/>
      <c r="I2398" s="13"/>
      <c r="J2398" s="47"/>
    </row>
    <row r="2399" s="1" customFormat="1" ht="18" customHeight="1" spans="1:10">
      <c r="A2399" s="15" t="s">
        <v>5101</v>
      </c>
      <c r="B2399" s="16"/>
      <c r="C2399" s="16"/>
      <c r="D2399" s="16"/>
      <c r="E2399" s="16"/>
      <c r="F2399" s="16"/>
      <c r="G2399" s="16"/>
      <c r="H2399" s="16"/>
      <c r="I2399" s="16"/>
      <c r="J2399" s="48"/>
    </row>
    <row r="2400" s="1" customFormat="1" ht="18" customHeight="1" spans="1:10">
      <c r="A2400" s="49" t="s">
        <v>5102</v>
      </c>
      <c r="B2400" s="49"/>
      <c r="C2400" s="49"/>
      <c r="D2400" s="49"/>
      <c r="E2400" s="49"/>
      <c r="F2400" s="49"/>
      <c r="G2400" s="49"/>
      <c r="H2400" s="49"/>
      <c r="I2400" s="49"/>
      <c r="J2400" s="49"/>
    </row>
    <row r="2401" s="1" customFormat="1" ht="39.75" customHeight="1" spans="1:10">
      <c r="A2401" s="2" t="s">
        <v>5085</v>
      </c>
      <c r="B2401" s="2"/>
      <c r="C2401" s="2"/>
      <c r="D2401" s="2"/>
      <c r="E2401" s="2"/>
      <c r="F2401" s="2"/>
      <c r="G2401" s="2"/>
      <c r="H2401" s="19"/>
      <c r="I2401" s="19"/>
      <c r="J2401" s="19"/>
    </row>
    <row r="2402" s="1" customFormat="1" ht="28.5" customHeight="1" spans="1:10">
      <c r="A2402" s="20" t="s">
        <v>5042</v>
      </c>
      <c r="B2402" s="20"/>
      <c r="C2402" s="20"/>
      <c r="D2402" s="20"/>
      <c r="E2402" s="20" t="s">
        <v>5043</v>
      </c>
      <c r="F2402" s="20"/>
      <c r="G2402" s="20"/>
      <c r="H2402" s="21" t="s">
        <v>6432</v>
      </c>
      <c r="I2402" s="21"/>
      <c r="J2402" s="21"/>
    </row>
    <row r="2403" s="1" customFormat="1" ht="17.25" customHeight="1" spans="1:10">
      <c r="A2403" s="22" t="s">
        <v>2</v>
      </c>
      <c r="B2403" s="23" t="s">
        <v>5087</v>
      </c>
      <c r="C2403" s="23" t="s">
        <v>5088</v>
      </c>
      <c r="D2403" s="23" t="s">
        <v>5089</v>
      </c>
      <c r="E2403" s="23"/>
      <c r="F2403" s="23" t="s">
        <v>5090</v>
      </c>
      <c r="G2403" s="23" t="s">
        <v>5091</v>
      </c>
      <c r="H2403" s="23"/>
      <c r="I2403" s="23" t="s">
        <v>4985</v>
      </c>
      <c r="J2403" s="24"/>
    </row>
    <row r="2404" s="1" customFormat="1" ht="28.5" customHeight="1" spans="1:10">
      <c r="A2404" s="25"/>
      <c r="B2404" s="39"/>
      <c r="C2404" s="39"/>
      <c r="D2404" s="39"/>
      <c r="E2404" s="39"/>
      <c r="F2404" s="39"/>
      <c r="G2404" s="39"/>
      <c r="H2404" s="39"/>
      <c r="I2404" s="39" t="s">
        <v>5092</v>
      </c>
      <c r="J2404" s="40" t="s">
        <v>5093</v>
      </c>
    </row>
    <row r="2405" s="1" customFormat="1" ht="18" customHeight="1" spans="1:10">
      <c r="A2405" s="9" t="s">
        <v>5101</v>
      </c>
      <c r="B2405" s="10"/>
      <c r="C2405" s="10"/>
      <c r="D2405" s="10"/>
      <c r="E2405" s="10"/>
      <c r="F2405" s="10"/>
      <c r="G2405" s="10"/>
      <c r="H2405" s="10"/>
      <c r="I2405" s="10"/>
      <c r="J2405" s="47"/>
    </row>
    <row r="2406" s="1" customFormat="1" ht="409.5" customHeight="1" spans="1:10">
      <c r="A2406" s="25"/>
      <c r="B2406" s="26"/>
      <c r="C2406" s="26"/>
      <c r="D2406" s="26" t="s">
        <v>6433</v>
      </c>
      <c r="E2406" s="26"/>
      <c r="F2406" s="39"/>
      <c r="G2406" s="27"/>
      <c r="H2406" s="27"/>
      <c r="I2406" s="13"/>
      <c r="J2406" s="47"/>
    </row>
    <row r="2407" s="1" customFormat="1" ht="18" customHeight="1" spans="1:10">
      <c r="A2407" s="15" t="s">
        <v>5101</v>
      </c>
      <c r="B2407" s="16"/>
      <c r="C2407" s="16"/>
      <c r="D2407" s="16"/>
      <c r="E2407" s="16"/>
      <c r="F2407" s="16"/>
      <c r="G2407" s="16"/>
      <c r="H2407" s="16"/>
      <c r="I2407" s="16"/>
      <c r="J2407" s="48"/>
    </row>
    <row r="2408" s="1" customFormat="1" ht="18" customHeight="1" spans="1:10">
      <c r="A2408" s="49" t="s">
        <v>5102</v>
      </c>
      <c r="B2408" s="49"/>
      <c r="C2408" s="49"/>
      <c r="D2408" s="49"/>
      <c r="E2408" s="49"/>
      <c r="F2408" s="49"/>
      <c r="G2408" s="49"/>
      <c r="H2408" s="49"/>
      <c r="I2408" s="49"/>
      <c r="J2408" s="49"/>
    </row>
    <row r="2409" s="1" customFormat="1" ht="39.75" customHeight="1" spans="1:10">
      <c r="A2409" s="2" t="s">
        <v>5085</v>
      </c>
      <c r="B2409" s="2"/>
      <c r="C2409" s="2"/>
      <c r="D2409" s="2"/>
      <c r="E2409" s="2"/>
      <c r="F2409" s="2"/>
      <c r="G2409" s="2"/>
      <c r="H2409" s="19"/>
      <c r="I2409" s="19"/>
      <c r="J2409" s="19"/>
    </row>
    <row r="2410" s="1" customFormat="1" ht="28.5" customHeight="1" spans="1:10">
      <c r="A2410" s="20" t="s">
        <v>5042</v>
      </c>
      <c r="B2410" s="20"/>
      <c r="C2410" s="20"/>
      <c r="D2410" s="20"/>
      <c r="E2410" s="20" t="s">
        <v>5043</v>
      </c>
      <c r="F2410" s="20"/>
      <c r="G2410" s="20"/>
      <c r="H2410" s="21" t="s">
        <v>6434</v>
      </c>
      <c r="I2410" s="21"/>
      <c r="J2410" s="21"/>
    </row>
    <row r="2411" s="1" customFormat="1" ht="17.25" customHeight="1" spans="1:10">
      <c r="A2411" s="22" t="s">
        <v>2</v>
      </c>
      <c r="B2411" s="23" t="s">
        <v>5087</v>
      </c>
      <c r="C2411" s="23" t="s">
        <v>5088</v>
      </c>
      <c r="D2411" s="23" t="s">
        <v>5089</v>
      </c>
      <c r="E2411" s="23"/>
      <c r="F2411" s="23" t="s">
        <v>5090</v>
      </c>
      <c r="G2411" s="23" t="s">
        <v>5091</v>
      </c>
      <c r="H2411" s="23"/>
      <c r="I2411" s="23" t="s">
        <v>4985</v>
      </c>
      <c r="J2411" s="24"/>
    </row>
    <row r="2412" s="1" customFormat="1" ht="28.5" customHeight="1" spans="1:10">
      <c r="A2412" s="25"/>
      <c r="B2412" s="39"/>
      <c r="C2412" s="39"/>
      <c r="D2412" s="39"/>
      <c r="E2412" s="39"/>
      <c r="F2412" s="39"/>
      <c r="G2412" s="39"/>
      <c r="H2412" s="39"/>
      <c r="I2412" s="39" t="s">
        <v>5092</v>
      </c>
      <c r="J2412" s="40" t="s">
        <v>5093</v>
      </c>
    </row>
    <row r="2413" s="1" customFormat="1" ht="222.75" customHeight="1" spans="1:10">
      <c r="A2413" s="25"/>
      <c r="B2413" s="26"/>
      <c r="C2413" s="26"/>
      <c r="D2413" s="26" t="s">
        <v>6435</v>
      </c>
      <c r="E2413" s="26"/>
      <c r="F2413" s="39"/>
      <c r="G2413" s="27"/>
      <c r="H2413" s="27"/>
      <c r="I2413" s="13"/>
      <c r="J2413" s="47"/>
    </row>
    <row r="2414" s="1" customFormat="1" ht="18" customHeight="1" spans="1:10">
      <c r="A2414" s="15" t="s">
        <v>5101</v>
      </c>
      <c r="B2414" s="16"/>
      <c r="C2414" s="16"/>
      <c r="D2414" s="16"/>
      <c r="E2414" s="16"/>
      <c r="F2414" s="16"/>
      <c r="G2414" s="16"/>
      <c r="H2414" s="16"/>
      <c r="I2414" s="16"/>
      <c r="J2414" s="48"/>
    </row>
    <row r="2415" s="1" customFormat="1" ht="18" customHeight="1" spans="1:10">
      <c r="A2415" s="49" t="s">
        <v>5102</v>
      </c>
      <c r="B2415" s="49"/>
      <c r="C2415" s="49"/>
      <c r="D2415" s="49"/>
      <c r="E2415" s="49"/>
      <c r="F2415" s="49"/>
      <c r="G2415" s="49"/>
      <c r="H2415" s="49"/>
      <c r="I2415" s="49"/>
      <c r="J2415" s="49"/>
    </row>
    <row r="2416" s="1" customFormat="1" ht="39.75" customHeight="1" spans="1:10">
      <c r="A2416" s="2" t="s">
        <v>5085</v>
      </c>
      <c r="B2416" s="2"/>
      <c r="C2416" s="2"/>
      <c r="D2416" s="2"/>
      <c r="E2416" s="2"/>
      <c r="F2416" s="2"/>
      <c r="G2416" s="2"/>
      <c r="H2416" s="19"/>
      <c r="I2416" s="19"/>
      <c r="J2416" s="19"/>
    </row>
    <row r="2417" s="1" customFormat="1" ht="28.5" customHeight="1" spans="1:10">
      <c r="A2417" s="20" t="s">
        <v>5042</v>
      </c>
      <c r="B2417" s="20"/>
      <c r="C2417" s="20"/>
      <c r="D2417" s="20"/>
      <c r="E2417" s="20" t="s">
        <v>5043</v>
      </c>
      <c r="F2417" s="20"/>
      <c r="G2417" s="20"/>
      <c r="H2417" s="21" t="s">
        <v>6436</v>
      </c>
      <c r="I2417" s="21"/>
      <c r="J2417" s="21"/>
    </row>
    <row r="2418" s="1" customFormat="1" ht="17.25" customHeight="1" spans="1:10">
      <c r="A2418" s="22" t="s">
        <v>2</v>
      </c>
      <c r="B2418" s="23" t="s">
        <v>5087</v>
      </c>
      <c r="C2418" s="23" t="s">
        <v>5088</v>
      </c>
      <c r="D2418" s="23" t="s">
        <v>5089</v>
      </c>
      <c r="E2418" s="23"/>
      <c r="F2418" s="23" t="s">
        <v>5090</v>
      </c>
      <c r="G2418" s="23" t="s">
        <v>5091</v>
      </c>
      <c r="H2418" s="23"/>
      <c r="I2418" s="23" t="s">
        <v>4985</v>
      </c>
      <c r="J2418" s="24"/>
    </row>
    <row r="2419" s="1" customFormat="1" ht="28.5" customHeight="1" spans="1:10">
      <c r="A2419" s="25"/>
      <c r="B2419" s="39"/>
      <c r="C2419" s="39"/>
      <c r="D2419" s="39"/>
      <c r="E2419" s="39"/>
      <c r="F2419" s="39"/>
      <c r="G2419" s="39"/>
      <c r="H2419" s="39"/>
      <c r="I2419" s="39" t="s">
        <v>5092</v>
      </c>
      <c r="J2419" s="40" t="s">
        <v>5093</v>
      </c>
    </row>
    <row r="2420" s="1" customFormat="1" ht="409.5" customHeight="1" spans="1:10">
      <c r="A2420" s="25">
        <v>417</v>
      </c>
      <c r="B2420" s="26" t="s">
        <v>6437</v>
      </c>
      <c r="C2420" s="26" t="s">
        <v>6438</v>
      </c>
      <c r="D2420" s="26" t="s">
        <v>6439</v>
      </c>
      <c r="E2420" s="26"/>
      <c r="F2420" s="39" t="s">
        <v>75</v>
      </c>
      <c r="G2420" s="27">
        <v>1</v>
      </c>
      <c r="H2420" s="27"/>
      <c r="I2420" s="13"/>
      <c r="J2420" s="47"/>
    </row>
    <row r="2421" s="1" customFormat="1" ht="18" customHeight="1" spans="1:10">
      <c r="A2421" s="15" t="s">
        <v>5101</v>
      </c>
      <c r="B2421" s="16"/>
      <c r="C2421" s="16"/>
      <c r="D2421" s="16"/>
      <c r="E2421" s="16"/>
      <c r="F2421" s="16"/>
      <c r="G2421" s="16"/>
      <c r="H2421" s="16"/>
      <c r="I2421" s="16"/>
      <c r="J2421" s="48"/>
    </row>
    <row r="2422" s="1" customFormat="1" ht="18" customHeight="1" spans="1:10">
      <c r="A2422" s="49" t="s">
        <v>5102</v>
      </c>
      <c r="B2422" s="49"/>
      <c r="C2422" s="49"/>
      <c r="D2422" s="49"/>
      <c r="E2422" s="49"/>
      <c r="F2422" s="49"/>
      <c r="G2422" s="49"/>
      <c r="H2422" s="49"/>
      <c r="I2422" s="49"/>
      <c r="J2422" s="49"/>
    </row>
    <row r="2423" s="1" customFormat="1" ht="39.75" customHeight="1" spans="1:10">
      <c r="A2423" s="2" t="s">
        <v>5085</v>
      </c>
      <c r="B2423" s="2"/>
      <c r="C2423" s="2"/>
      <c r="D2423" s="2"/>
      <c r="E2423" s="2"/>
      <c r="F2423" s="2"/>
      <c r="G2423" s="2"/>
      <c r="H2423" s="19"/>
      <c r="I2423" s="19"/>
      <c r="J2423" s="19"/>
    </row>
    <row r="2424" s="1" customFormat="1" ht="28.5" customHeight="1" spans="1:10">
      <c r="A2424" s="20" t="s">
        <v>5042</v>
      </c>
      <c r="B2424" s="20"/>
      <c r="C2424" s="20"/>
      <c r="D2424" s="20"/>
      <c r="E2424" s="20" t="s">
        <v>5043</v>
      </c>
      <c r="F2424" s="20"/>
      <c r="G2424" s="20"/>
      <c r="H2424" s="21" t="s">
        <v>6440</v>
      </c>
      <c r="I2424" s="21"/>
      <c r="J2424" s="21"/>
    </row>
    <row r="2425" s="1" customFormat="1" ht="17.25" customHeight="1" spans="1:10">
      <c r="A2425" s="22" t="s">
        <v>2</v>
      </c>
      <c r="B2425" s="23" t="s">
        <v>5087</v>
      </c>
      <c r="C2425" s="23" t="s">
        <v>5088</v>
      </c>
      <c r="D2425" s="23" t="s">
        <v>5089</v>
      </c>
      <c r="E2425" s="23"/>
      <c r="F2425" s="23" t="s">
        <v>5090</v>
      </c>
      <c r="G2425" s="23" t="s">
        <v>5091</v>
      </c>
      <c r="H2425" s="23"/>
      <c r="I2425" s="23" t="s">
        <v>4985</v>
      </c>
      <c r="J2425" s="24"/>
    </row>
    <row r="2426" s="1" customFormat="1" ht="28.5" customHeight="1" spans="1:10">
      <c r="A2426" s="25"/>
      <c r="B2426" s="39"/>
      <c r="C2426" s="39"/>
      <c r="D2426" s="39"/>
      <c r="E2426" s="39"/>
      <c r="F2426" s="39"/>
      <c r="G2426" s="39"/>
      <c r="H2426" s="39"/>
      <c r="I2426" s="39" t="s">
        <v>5092</v>
      </c>
      <c r="J2426" s="40" t="s">
        <v>5093</v>
      </c>
    </row>
    <row r="2427" s="1" customFormat="1" ht="273.75" customHeight="1" spans="1:10">
      <c r="A2427" s="25"/>
      <c r="B2427" s="26"/>
      <c r="C2427" s="26"/>
      <c r="D2427" s="26" t="s">
        <v>6441</v>
      </c>
      <c r="E2427" s="26"/>
      <c r="F2427" s="39"/>
      <c r="G2427" s="27"/>
      <c r="H2427" s="27"/>
      <c r="I2427" s="13"/>
      <c r="J2427" s="47"/>
    </row>
    <row r="2428" s="1" customFormat="1" ht="18" customHeight="1" spans="1:10">
      <c r="A2428" s="15" t="s">
        <v>5101</v>
      </c>
      <c r="B2428" s="16"/>
      <c r="C2428" s="16"/>
      <c r="D2428" s="16"/>
      <c r="E2428" s="16"/>
      <c r="F2428" s="16"/>
      <c r="G2428" s="16"/>
      <c r="H2428" s="16"/>
      <c r="I2428" s="16"/>
      <c r="J2428" s="48"/>
    </row>
    <row r="2429" s="1" customFormat="1" ht="18" customHeight="1" spans="1:10">
      <c r="A2429" s="49" t="s">
        <v>5102</v>
      </c>
      <c r="B2429" s="49"/>
      <c r="C2429" s="49"/>
      <c r="D2429" s="49"/>
      <c r="E2429" s="49"/>
      <c r="F2429" s="49"/>
      <c r="G2429" s="49"/>
      <c r="H2429" s="49"/>
      <c r="I2429" s="49"/>
      <c r="J2429" s="49"/>
    </row>
    <row r="2430" s="1" customFormat="1" ht="39.75" customHeight="1" spans="1:10">
      <c r="A2430" s="2" t="s">
        <v>5085</v>
      </c>
      <c r="B2430" s="2"/>
      <c r="C2430" s="2"/>
      <c r="D2430" s="2"/>
      <c r="E2430" s="2"/>
      <c r="F2430" s="2"/>
      <c r="G2430" s="2"/>
      <c r="H2430" s="19"/>
      <c r="I2430" s="19"/>
      <c r="J2430" s="19"/>
    </row>
    <row r="2431" s="1" customFormat="1" ht="28.5" customHeight="1" spans="1:10">
      <c r="A2431" s="20" t="s">
        <v>5042</v>
      </c>
      <c r="B2431" s="20"/>
      <c r="C2431" s="20"/>
      <c r="D2431" s="20"/>
      <c r="E2431" s="20" t="s">
        <v>5043</v>
      </c>
      <c r="F2431" s="20"/>
      <c r="G2431" s="20"/>
      <c r="H2431" s="21" t="s">
        <v>6442</v>
      </c>
      <c r="I2431" s="21"/>
      <c r="J2431" s="21"/>
    </row>
    <row r="2432" s="1" customFormat="1" ht="17.25" customHeight="1" spans="1:10">
      <c r="A2432" s="22" t="s">
        <v>2</v>
      </c>
      <c r="B2432" s="23" t="s">
        <v>5087</v>
      </c>
      <c r="C2432" s="23" t="s">
        <v>5088</v>
      </c>
      <c r="D2432" s="23" t="s">
        <v>5089</v>
      </c>
      <c r="E2432" s="23"/>
      <c r="F2432" s="23" t="s">
        <v>5090</v>
      </c>
      <c r="G2432" s="23" t="s">
        <v>5091</v>
      </c>
      <c r="H2432" s="23"/>
      <c r="I2432" s="23" t="s">
        <v>4985</v>
      </c>
      <c r="J2432" s="24"/>
    </row>
    <row r="2433" s="1" customFormat="1" ht="28.5" customHeight="1" spans="1:10">
      <c r="A2433" s="25"/>
      <c r="B2433" s="39"/>
      <c r="C2433" s="39"/>
      <c r="D2433" s="39"/>
      <c r="E2433" s="39"/>
      <c r="F2433" s="39"/>
      <c r="G2433" s="39"/>
      <c r="H2433" s="39"/>
      <c r="I2433" s="39" t="s">
        <v>5092</v>
      </c>
      <c r="J2433" s="40" t="s">
        <v>5093</v>
      </c>
    </row>
    <row r="2434" s="1" customFormat="1" ht="409.5" customHeight="1" spans="1:10">
      <c r="A2434" s="25">
        <v>418</v>
      </c>
      <c r="B2434" s="26" t="s">
        <v>6443</v>
      </c>
      <c r="C2434" s="26" t="s">
        <v>6444</v>
      </c>
      <c r="D2434" s="26" t="s">
        <v>6445</v>
      </c>
      <c r="E2434" s="26"/>
      <c r="F2434" s="39" t="s">
        <v>75</v>
      </c>
      <c r="G2434" s="27">
        <v>1</v>
      </c>
      <c r="H2434" s="27"/>
      <c r="I2434" s="13"/>
      <c r="J2434" s="47"/>
    </row>
    <row r="2435" s="1" customFormat="1" ht="18" customHeight="1" spans="1:10">
      <c r="A2435" s="15" t="s">
        <v>5101</v>
      </c>
      <c r="B2435" s="16"/>
      <c r="C2435" s="16"/>
      <c r="D2435" s="16"/>
      <c r="E2435" s="16"/>
      <c r="F2435" s="16"/>
      <c r="G2435" s="16"/>
      <c r="H2435" s="16"/>
      <c r="I2435" s="16"/>
      <c r="J2435" s="48"/>
    </row>
    <row r="2436" s="1" customFormat="1" ht="18" customHeight="1" spans="1:10">
      <c r="A2436" s="49" t="s">
        <v>5102</v>
      </c>
      <c r="B2436" s="49"/>
      <c r="C2436" s="49"/>
      <c r="D2436" s="49"/>
      <c r="E2436" s="49"/>
      <c r="F2436" s="49"/>
      <c r="G2436" s="49"/>
      <c r="H2436" s="49"/>
      <c r="I2436" s="49"/>
      <c r="J2436" s="49"/>
    </row>
    <row r="2437" s="1" customFormat="1" ht="39.75" customHeight="1" spans="1:10">
      <c r="A2437" s="2" t="s">
        <v>5085</v>
      </c>
      <c r="B2437" s="2"/>
      <c r="C2437" s="2"/>
      <c r="D2437" s="2"/>
      <c r="E2437" s="2"/>
      <c r="F2437" s="2"/>
      <c r="G2437" s="2"/>
      <c r="H2437" s="19"/>
      <c r="I2437" s="19"/>
      <c r="J2437" s="19"/>
    </row>
    <row r="2438" s="1" customFormat="1" ht="28.5" customHeight="1" spans="1:10">
      <c r="A2438" s="20" t="s">
        <v>5042</v>
      </c>
      <c r="B2438" s="20"/>
      <c r="C2438" s="20"/>
      <c r="D2438" s="20"/>
      <c r="E2438" s="20" t="s">
        <v>5043</v>
      </c>
      <c r="F2438" s="20"/>
      <c r="G2438" s="20"/>
      <c r="H2438" s="21" t="s">
        <v>6446</v>
      </c>
      <c r="I2438" s="21"/>
      <c r="J2438" s="21"/>
    </row>
    <row r="2439" s="1" customFormat="1" ht="17.25" customHeight="1" spans="1:10">
      <c r="A2439" s="22" t="s">
        <v>2</v>
      </c>
      <c r="B2439" s="23" t="s">
        <v>5087</v>
      </c>
      <c r="C2439" s="23" t="s">
        <v>5088</v>
      </c>
      <c r="D2439" s="23" t="s">
        <v>5089</v>
      </c>
      <c r="E2439" s="23"/>
      <c r="F2439" s="23" t="s">
        <v>5090</v>
      </c>
      <c r="G2439" s="23" t="s">
        <v>5091</v>
      </c>
      <c r="H2439" s="23"/>
      <c r="I2439" s="23" t="s">
        <v>4985</v>
      </c>
      <c r="J2439" s="24"/>
    </row>
    <row r="2440" s="1" customFormat="1" ht="28.5" customHeight="1" spans="1:10">
      <c r="A2440" s="25"/>
      <c r="B2440" s="39"/>
      <c r="C2440" s="39"/>
      <c r="D2440" s="39"/>
      <c r="E2440" s="39"/>
      <c r="F2440" s="39"/>
      <c r="G2440" s="39"/>
      <c r="H2440" s="39"/>
      <c r="I2440" s="39" t="s">
        <v>5092</v>
      </c>
      <c r="J2440" s="40" t="s">
        <v>5093</v>
      </c>
    </row>
    <row r="2441" s="1" customFormat="1" ht="375.75" customHeight="1" spans="1:10">
      <c r="A2441" s="25"/>
      <c r="B2441" s="26"/>
      <c r="C2441" s="26"/>
      <c r="D2441" s="26" t="s">
        <v>6447</v>
      </c>
      <c r="E2441" s="26"/>
      <c r="F2441" s="39"/>
      <c r="G2441" s="27"/>
      <c r="H2441" s="27"/>
      <c r="I2441" s="13"/>
      <c r="J2441" s="47"/>
    </row>
    <row r="2442" s="1" customFormat="1" ht="18" customHeight="1" spans="1:10">
      <c r="A2442" s="15" t="s">
        <v>5101</v>
      </c>
      <c r="B2442" s="16"/>
      <c r="C2442" s="16"/>
      <c r="D2442" s="16"/>
      <c r="E2442" s="16"/>
      <c r="F2442" s="16"/>
      <c r="G2442" s="16"/>
      <c r="H2442" s="16"/>
      <c r="I2442" s="16"/>
      <c r="J2442" s="48"/>
    </row>
    <row r="2443" s="1" customFormat="1" ht="18" customHeight="1" spans="1:10">
      <c r="A2443" s="49" t="s">
        <v>5102</v>
      </c>
      <c r="B2443" s="49"/>
      <c r="C2443" s="49"/>
      <c r="D2443" s="49"/>
      <c r="E2443" s="49"/>
      <c r="F2443" s="49"/>
      <c r="G2443" s="49"/>
      <c r="H2443" s="49"/>
      <c r="I2443" s="49"/>
      <c r="J2443" s="49"/>
    </row>
    <row r="2444" s="1" customFormat="1" ht="39.75" customHeight="1" spans="1:10">
      <c r="A2444" s="2" t="s">
        <v>5085</v>
      </c>
      <c r="B2444" s="2"/>
      <c r="C2444" s="2"/>
      <c r="D2444" s="2"/>
      <c r="E2444" s="2"/>
      <c r="F2444" s="2"/>
      <c r="G2444" s="2"/>
      <c r="H2444" s="19"/>
      <c r="I2444" s="19"/>
      <c r="J2444" s="19"/>
    </row>
    <row r="2445" s="1" customFormat="1" ht="28.5" customHeight="1" spans="1:10">
      <c r="A2445" s="20" t="s">
        <v>5042</v>
      </c>
      <c r="B2445" s="20"/>
      <c r="C2445" s="20"/>
      <c r="D2445" s="20"/>
      <c r="E2445" s="20" t="s">
        <v>5043</v>
      </c>
      <c r="F2445" s="20"/>
      <c r="G2445" s="20"/>
      <c r="H2445" s="21" t="s">
        <v>6448</v>
      </c>
      <c r="I2445" s="21"/>
      <c r="J2445" s="21"/>
    </row>
    <row r="2446" s="1" customFormat="1" ht="17.25" customHeight="1" spans="1:10">
      <c r="A2446" s="22" t="s">
        <v>2</v>
      </c>
      <c r="B2446" s="23" t="s">
        <v>5087</v>
      </c>
      <c r="C2446" s="23" t="s">
        <v>5088</v>
      </c>
      <c r="D2446" s="23" t="s">
        <v>5089</v>
      </c>
      <c r="E2446" s="23"/>
      <c r="F2446" s="23" t="s">
        <v>5090</v>
      </c>
      <c r="G2446" s="23" t="s">
        <v>5091</v>
      </c>
      <c r="H2446" s="23"/>
      <c r="I2446" s="23" t="s">
        <v>4985</v>
      </c>
      <c r="J2446" s="24"/>
    </row>
    <row r="2447" s="1" customFormat="1" ht="28.5" customHeight="1" spans="1:10">
      <c r="A2447" s="25"/>
      <c r="B2447" s="39"/>
      <c r="C2447" s="39"/>
      <c r="D2447" s="39"/>
      <c r="E2447" s="39"/>
      <c r="F2447" s="39"/>
      <c r="G2447" s="39"/>
      <c r="H2447" s="39"/>
      <c r="I2447" s="39" t="s">
        <v>5092</v>
      </c>
      <c r="J2447" s="40" t="s">
        <v>5093</v>
      </c>
    </row>
    <row r="2448" s="1" customFormat="1" ht="409.5" customHeight="1" spans="1:10">
      <c r="A2448" s="25">
        <v>419</v>
      </c>
      <c r="B2448" s="26" t="s">
        <v>6449</v>
      </c>
      <c r="C2448" s="26" t="s">
        <v>6450</v>
      </c>
      <c r="D2448" s="26" t="s">
        <v>6451</v>
      </c>
      <c r="E2448" s="26"/>
      <c r="F2448" s="39" t="s">
        <v>138</v>
      </c>
      <c r="G2448" s="27">
        <v>1</v>
      </c>
      <c r="H2448" s="27"/>
      <c r="I2448" s="13"/>
      <c r="J2448" s="47"/>
    </row>
    <row r="2449" s="1" customFormat="1" ht="18" customHeight="1" spans="1:10">
      <c r="A2449" s="15" t="s">
        <v>5101</v>
      </c>
      <c r="B2449" s="16"/>
      <c r="C2449" s="16"/>
      <c r="D2449" s="16"/>
      <c r="E2449" s="16"/>
      <c r="F2449" s="16"/>
      <c r="G2449" s="16"/>
      <c r="H2449" s="16"/>
      <c r="I2449" s="16"/>
      <c r="J2449" s="48"/>
    </row>
    <row r="2450" s="1" customFormat="1" ht="18" customHeight="1" spans="1:10">
      <c r="A2450" s="49" t="s">
        <v>5102</v>
      </c>
      <c r="B2450" s="49"/>
      <c r="C2450" s="49"/>
      <c r="D2450" s="49"/>
      <c r="E2450" s="49"/>
      <c r="F2450" s="49"/>
      <c r="G2450" s="49"/>
      <c r="H2450" s="49"/>
      <c r="I2450" s="49"/>
      <c r="J2450" s="49"/>
    </row>
    <row r="2451" s="1" customFormat="1" ht="39.75" customHeight="1" spans="1:10">
      <c r="A2451" s="2" t="s">
        <v>5085</v>
      </c>
      <c r="B2451" s="2"/>
      <c r="C2451" s="2"/>
      <c r="D2451" s="2"/>
      <c r="E2451" s="2"/>
      <c r="F2451" s="2"/>
      <c r="G2451" s="2"/>
      <c r="H2451" s="19"/>
      <c r="I2451" s="19"/>
      <c r="J2451" s="19"/>
    </row>
    <row r="2452" s="1" customFormat="1" ht="28.5" customHeight="1" spans="1:10">
      <c r="A2452" s="20" t="s">
        <v>5042</v>
      </c>
      <c r="B2452" s="20"/>
      <c r="C2452" s="20"/>
      <c r="D2452" s="20"/>
      <c r="E2452" s="20" t="s">
        <v>5043</v>
      </c>
      <c r="F2452" s="20"/>
      <c r="G2452" s="20"/>
      <c r="H2452" s="21" t="s">
        <v>6452</v>
      </c>
      <c r="I2452" s="21"/>
      <c r="J2452" s="21"/>
    </row>
    <row r="2453" s="1" customFormat="1" ht="17.25" customHeight="1" spans="1:10">
      <c r="A2453" s="22" t="s">
        <v>2</v>
      </c>
      <c r="B2453" s="23" t="s">
        <v>5087</v>
      </c>
      <c r="C2453" s="23" t="s">
        <v>5088</v>
      </c>
      <c r="D2453" s="23" t="s">
        <v>5089</v>
      </c>
      <c r="E2453" s="23"/>
      <c r="F2453" s="23" t="s">
        <v>5090</v>
      </c>
      <c r="G2453" s="23" t="s">
        <v>5091</v>
      </c>
      <c r="H2453" s="23"/>
      <c r="I2453" s="23" t="s">
        <v>4985</v>
      </c>
      <c r="J2453" s="24"/>
    </row>
    <row r="2454" s="1" customFormat="1" ht="28.5" customHeight="1" spans="1:10">
      <c r="A2454" s="25"/>
      <c r="B2454" s="39"/>
      <c r="C2454" s="39"/>
      <c r="D2454" s="39"/>
      <c r="E2454" s="39"/>
      <c r="F2454" s="39"/>
      <c r="G2454" s="39"/>
      <c r="H2454" s="39"/>
      <c r="I2454" s="39" t="s">
        <v>5092</v>
      </c>
      <c r="J2454" s="40" t="s">
        <v>5093</v>
      </c>
    </row>
    <row r="2455" s="1" customFormat="1" ht="270.75" customHeight="1" spans="1:10">
      <c r="A2455" s="25">
        <v>420</v>
      </c>
      <c r="B2455" s="26" t="s">
        <v>6453</v>
      </c>
      <c r="C2455" s="26" t="s">
        <v>6454</v>
      </c>
      <c r="D2455" s="26" t="s">
        <v>6455</v>
      </c>
      <c r="E2455" s="26"/>
      <c r="F2455" s="39" t="s">
        <v>75</v>
      </c>
      <c r="G2455" s="27">
        <v>1</v>
      </c>
      <c r="H2455" s="27"/>
      <c r="I2455" s="13"/>
      <c r="J2455" s="47"/>
    </row>
    <row r="2456" s="1" customFormat="1" ht="18" customHeight="1" spans="1:10">
      <c r="A2456" s="15" t="s">
        <v>5101</v>
      </c>
      <c r="B2456" s="16"/>
      <c r="C2456" s="16"/>
      <c r="D2456" s="16"/>
      <c r="E2456" s="16"/>
      <c r="F2456" s="16"/>
      <c r="G2456" s="16"/>
      <c r="H2456" s="16"/>
      <c r="I2456" s="16"/>
      <c r="J2456" s="48"/>
    </row>
    <row r="2457" s="1" customFormat="1" ht="18" customHeight="1" spans="1:10">
      <c r="A2457" s="49" t="s">
        <v>5102</v>
      </c>
      <c r="B2457" s="49"/>
      <c r="C2457" s="49"/>
      <c r="D2457" s="49"/>
      <c r="E2457" s="49"/>
      <c r="F2457" s="49"/>
      <c r="G2457" s="49"/>
      <c r="H2457" s="49"/>
      <c r="I2457" s="49"/>
      <c r="J2457" s="49"/>
    </row>
    <row r="2458" s="1" customFormat="1" ht="39.75" customHeight="1" spans="1:10">
      <c r="A2458" s="2" t="s">
        <v>5085</v>
      </c>
      <c r="B2458" s="2"/>
      <c r="C2458" s="2"/>
      <c r="D2458" s="2"/>
      <c r="E2458" s="2"/>
      <c r="F2458" s="2"/>
      <c r="G2458" s="2"/>
      <c r="H2458" s="19"/>
      <c r="I2458" s="19"/>
      <c r="J2458" s="19"/>
    </row>
    <row r="2459" s="1" customFormat="1" ht="28.5" customHeight="1" spans="1:10">
      <c r="A2459" s="20" t="s">
        <v>5042</v>
      </c>
      <c r="B2459" s="20"/>
      <c r="C2459" s="20"/>
      <c r="D2459" s="20"/>
      <c r="E2459" s="20" t="s">
        <v>5043</v>
      </c>
      <c r="F2459" s="20"/>
      <c r="G2459" s="20"/>
      <c r="H2459" s="21" t="s">
        <v>6456</v>
      </c>
      <c r="I2459" s="21"/>
      <c r="J2459" s="21"/>
    </row>
    <row r="2460" s="1" customFormat="1" ht="17.25" customHeight="1" spans="1:10">
      <c r="A2460" s="22" t="s">
        <v>2</v>
      </c>
      <c r="B2460" s="23" t="s">
        <v>5087</v>
      </c>
      <c r="C2460" s="23" t="s">
        <v>5088</v>
      </c>
      <c r="D2460" s="23" t="s">
        <v>5089</v>
      </c>
      <c r="E2460" s="23"/>
      <c r="F2460" s="23" t="s">
        <v>5090</v>
      </c>
      <c r="G2460" s="23" t="s">
        <v>5091</v>
      </c>
      <c r="H2460" s="23"/>
      <c r="I2460" s="23" t="s">
        <v>4985</v>
      </c>
      <c r="J2460" s="24"/>
    </row>
    <row r="2461" s="1" customFormat="1" ht="28.5" customHeight="1" spans="1:10">
      <c r="A2461" s="25"/>
      <c r="B2461" s="39"/>
      <c r="C2461" s="39"/>
      <c r="D2461" s="39"/>
      <c r="E2461" s="39"/>
      <c r="F2461" s="39"/>
      <c r="G2461" s="39"/>
      <c r="H2461" s="39"/>
      <c r="I2461" s="39" t="s">
        <v>5092</v>
      </c>
      <c r="J2461" s="40" t="s">
        <v>5093</v>
      </c>
    </row>
    <row r="2462" s="1" customFormat="1" ht="409.5" customHeight="1" spans="1:10">
      <c r="A2462" s="25">
        <v>421</v>
      </c>
      <c r="B2462" s="26" t="s">
        <v>6457</v>
      </c>
      <c r="C2462" s="26" t="s">
        <v>6458</v>
      </c>
      <c r="D2462" s="26" t="s">
        <v>6459</v>
      </c>
      <c r="E2462" s="26"/>
      <c r="F2462" s="39" t="s">
        <v>138</v>
      </c>
      <c r="G2462" s="27">
        <v>2</v>
      </c>
      <c r="H2462" s="27"/>
      <c r="I2462" s="13"/>
      <c r="J2462" s="47"/>
    </row>
    <row r="2463" s="1" customFormat="1" ht="117.75" customHeight="1" spans="1:10">
      <c r="A2463" s="25">
        <v>422</v>
      </c>
      <c r="B2463" s="26" t="s">
        <v>6460</v>
      </c>
      <c r="C2463" s="26" t="s">
        <v>5396</v>
      </c>
      <c r="D2463" s="26" t="s">
        <v>6461</v>
      </c>
      <c r="E2463" s="26"/>
      <c r="F2463" s="39" t="s">
        <v>81</v>
      </c>
      <c r="G2463" s="27">
        <v>2</v>
      </c>
      <c r="H2463" s="27"/>
      <c r="I2463" s="13"/>
      <c r="J2463" s="47"/>
    </row>
    <row r="2464" s="1" customFormat="1" ht="18" customHeight="1" spans="1:10">
      <c r="A2464" s="15" t="s">
        <v>5101</v>
      </c>
      <c r="B2464" s="16"/>
      <c r="C2464" s="16"/>
      <c r="D2464" s="16"/>
      <c r="E2464" s="16"/>
      <c r="F2464" s="16"/>
      <c r="G2464" s="16"/>
      <c r="H2464" s="16"/>
      <c r="I2464" s="16"/>
      <c r="J2464" s="48"/>
    </row>
    <row r="2465" s="1" customFormat="1" ht="18" customHeight="1" spans="1:10">
      <c r="A2465" s="49" t="s">
        <v>5102</v>
      </c>
      <c r="B2465" s="49"/>
      <c r="C2465" s="49"/>
      <c r="D2465" s="49"/>
      <c r="E2465" s="49"/>
      <c r="F2465" s="49"/>
      <c r="G2465" s="49"/>
      <c r="H2465" s="49"/>
      <c r="I2465" s="49"/>
      <c r="J2465" s="49"/>
    </row>
    <row r="2466" s="1" customFormat="1" ht="39.75" customHeight="1" spans="1:10">
      <c r="A2466" s="2" t="s">
        <v>5085</v>
      </c>
      <c r="B2466" s="2"/>
      <c r="C2466" s="2"/>
      <c r="D2466" s="2"/>
      <c r="E2466" s="2"/>
      <c r="F2466" s="2"/>
      <c r="G2466" s="2"/>
      <c r="H2466" s="19"/>
      <c r="I2466" s="19"/>
      <c r="J2466" s="19"/>
    </row>
    <row r="2467" s="1" customFormat="1" ht="28.5" customHeight="1" spans="1:10">
      <c r="A2467" s="20" t="s">
        <v>5042</v>
      </c>
      <c r="B2467" s="20"/>
      <c r="C2467" s="20"/>
      <c r="D2467" s="20"/>
      <c r="E2467" s="20" t="s">
        <v>5043</v>
      </c>
      <c r="F2467" s="20"/>
      <c r="G2467" s="20"/>
      <c r="H2467" s="21" t="s">
        <v>6462</v>
      </c>
      <c r="I2467" s="21"/>
      <c r="J2467" s="21"/>
    </row>
    <row r="2468" s="1" customFormat="1" ht="17.25" customHeight="1" spans="1:10">
      <c r="A2468" s="22" t="s">
        <v>2</v>
      </c>
      <c r="B2468" s="23" t="s">
        <v>5087</v>
      </c>
      <c r="C2468" s="23" t="s">
        <v>5088</v>
      </c>
      <c r="D2468" s="23" t="s">
        <v>5089</v>
      </c>
      <c r="E2468" s="23"/>
      <c r="F2468" s="23" t="s">
        <v>5090</v>
      </c>
      <c r="G2468" s="23" t="s">
        <v>5091</v>
      </c>
      <c r="H2468" s="23"/>
      <c r="I2468" s="23" t="s">
        <v>4985</v>
      </c>
      <c r="J2468" s="24"/>
    </row>
    <row r="2469" s="1" customFormat="1" ht="28.5" customHeight="1" spans="1:10">
      <c r="A2469" s="25"/>
      <c r="B2469" s="39"/>
      <c r="C2469" s="39"/>
      <c r="D2469" s="39"/>
      <c r="E2469" s="39"/>
      <c r="F2469" s="39"/>
      <c r="G2469" s="39"/>
      <c r="H2469" s="39"/>
      <c r="I2469" s="39" t="s">
        <v>5092</v>
      </c>
      <c r="J2469" s="40" t="s">
        <v>5093</v>
      </c>
    </row>
    <row r="2470" s="1" customFormat="1" ht="334.5" customHeight="1" spans="1:10">
      <c r="A2470" s="25">
        <v>423</v>
      </c>
      <c r="B2470" s="26" t="s">
        <v>6463</v>
      </c>
      <c r="C2470" s="26" t="s">
        <v>6464</v>
      </c>
      <c r="D2470" s="26" t="s">
        <v>6465</v>
      </c>
      <c r="E2470" s="26"/>
      <c r="F2470" s="39" t="s">
        <v>138</v>
      </c>
      <c r="G2470" s="27">
        <v>1</v>
      </c>
      <c r="H2470" s="27"/>
      <c r="I2470" s="13"/>
      <c r="J2470" s="47"/>
    </row>
    <row r="2471" s="1" customFormat="1" ht="18" customHeight="1" spans="1:10">
      <c r="A2471" s="15" t="s">
        <v>5101</v>
      </c>
      <c r="B2471" s="16"/>
      <c r="C2471" s="16"/>
      <c r="D2471" s="16"/>
      <c r="E2471" s="16"/>
      <c r="F2471" s="16"/>
      <c r="G2471" s="16"/>
      <c r="H2471" s="16"/>
      <c r="I2471" s="16"/>
      <c r="J2471" s="48"/>
    </row>
    <row r="2472" s="1" customFormat="1" ht="18" customHeight="1" spans="1:10">
      <c r="A2472" s="49" t="s">
        <v>5102</v>
      </c>
      <c r="B2472" s="49"/>
      <c r="C2472" s="49"/>
      <c r="D2472" s="49"/>
      <c r="E2472" s="49"/>
      <c r="F2472" s="49"/>
      <c r="G2472" s="49"/>
      <c r="H2472" s="49"/>
      <c r="I2472" s="49"/>
      <c r="J2472" s="49"/>
    </row>
    <row r="2473" s="1" customFormat="1" ht="39.75" customHeight="1" spans="1:10">
      <c r="A2473" s="2" t="s">
        <v>5085</v>
      </c>
      <c r="B2473" s="2"/>
      <c r="C2473" s="2"/>
      <c r="D2473" s="2"/>
      <c r="E2473" s="2"/>
      <c r="F2473" s="2"/>
      <c r="G2473" s="2"/>
      <c r="H2473" s="19"/>
      <c r="I2473" s="19"/>
      <c r="J2473" s="19"/>
    </row>
    <row r="2474" s="1" customFormat="1" ht="28.5" customHeight="1" spans="1:10">
      <c r="A2474" s="20" t="s">
        <v>5042</v>
      </c>
      <c r="B2474" s="20"/>
      <c r="C2474" s="20"/>
      <c r="D2474" s="20"/>
      <c r="E2474" s="20" t="s">
        <v>5043</v>
      </c>
      <c r="F2474" s="20"/>
      <c r="G2474" s="20"/>
      <c r="H2474" s="21" t="s">
        <v>6466</v>
      </c>
      <c r="I2474" s="21"/>
      <c r="J2474" s="21"/>
    </row>
    <row r="2475" s="1" customFormat="1" ht="17.25" customHeight="1" spans="1:10">
      <c r="A2475" s="22" t="s">
        <v>2</v>
      </c>
      <c r="B2475" s="23" t="s">
        <v>5087</v>
      </c>
      <c r="C2475" s="23" t="s">
        <v>5088</v>
      </c>
      <c r="D2475" s="23" t="s">
        <v>5089</v>
      </c>
      <c r="E2475" s="23"/>
      <c r="F2475" s="23" t="s">
        <v>5090</v>
      </c>
      <c r="G2475" s="23" t="s">
        <v>5091</v>
      </c>
      <c r="H2475" s="23"/>
      <c r="I2475" s="23" t="s">
        <v>4985</v>
      </c>
      <c r="J2475" s="24"/>
    </row>
    <row r="2476" s="1" customFormat="1" ht="28.5" customHeight="1" spans="1:10">
      <c r="A2476" s="25"/>
      <c r="B2476" s="39"/>
      <c r="C2476" s="39"/>
      <c r="D2476" s="39"/>
      <c r="E2476" s="39"/>
      <c r="F2476" s="39"/>
      <c r="G2476" s="39"/>
      <c r="H2476" s="39"/>
      <c r="I2476" s="39" t="s">
        <v>5092</v>
      </c>
      <c r="J2476" s="40" t="s">
        <v>5093</v>
      </c>
    </row>
    <row r="2477" s="1" customFormat="1" ht="409.5" customHeight="1" spans="1:10">
      <c r="A2477" s="25">
        <v>424</v>
      </c>
      <c r="B2477" s="26" t="s">
        <v>6467</v>
      </c>
      <c r="C2477" s="26" t="s">
        <v>6468</v>
      </c>
      <c r="D2477" s="26" t="s">
        <v>6469</v>
      </c>
      <c r="E2477" s="26"/>
      <c r="F2477" s="39" t="s">
        <v>138</v>
      </c>
      <c r="G2477" s="27">
        <v>1</v>
      </c>
      <c r="H2477" s="27"/>
      <c r="I2477" s="13"/>
      <c r="J2477" s="47"/>
    </row>
    <row r="2478" s="1" customFormat="1" ht="18" customHeight="1" spans="1:10">
      <c r="A2478" s="15" t="s">
        <v>5101</v>
      </c>
      <c r="B2478" s="16"/>
      <c r="C2478" s="16"/>
      <c r="D2478" s="16"/>
      <c r="E2478" s="16"/>
      <c r="F2478" s="16"/>
      <c r="G2478" s="16"/>
      <c r="H2478" s="16"/>
      <c r="I2478" s="16"/>
      <c r="J2478" s="48"/>
    </row>
    <row r="2479" s="1" customFormat="1" ht="18" customHeight="1" spans="1:10">
      <c r="A2479" s="49" t="s">
        <v>5102</v>
      </c>
      <c r="B2479" s="49"/>
      <c r="C2479" s="49"/>
      <c r="D2479" s="49"/>
      <c r="E2479" s="49"/>
      <c r="F2479" s="49"/>
      <c r="G2479" s="49"/>
      <c r="H2479" s="49"/>
      <c r="I2479" s="49"/>
      <c r="J2479" s="49"/>
    </row>
    <row r="2480" s="1" customFormat="1" ht="39.75" customHeight="1" spans="1:10">
      <c r="A2480" s="2" t="s">
        <v>5085</v>
      </c>
      <c r="B2480" s="2"/>
      <c r="C2480" s="2"/>
      <c r="D2480" s="2"/>
      <c r="E2480" s="2"/>
      <c r="F2480" s="2"/>
      <c r="G2480" s="2"/>
      <c r="H2480" s="19"/>
      <c r="I2480" s="19"/>
      <c r="J2480" s="19"/>
    </row>
    <row r="2481" s="1" customFormat="1" ht="28.5" customHeight="1" spans="1:10">
      <c r="A2481" s="20" t="s">
        <v>5042</v>
      </c>
      <c r="B2481" s="20"/>
      <c r="C2481" s="20"/>
      <c r="D2481" s="20"/>
      <c r="E2481" s="20" t="s">
        <v>5043</v>
      </c>
      <c r="F2481" s="20"/>
      <c r="G2481" s="20"/>
      <c r="H2481" s="21" t="s">
        <v>6470</v>
      </c>
      <c r="I2481" s="21"/>
      <c r="J2481" s="21"/>
    </row>
    <row r="2482" s="1" customFormat="1" ht="17.25" customHeight="1" spans="1:10">
      <c r="A2482" s="22" t="s">
        <v>2</v>
      </c>
      <c r="B2482" s="23" t="s">
        <v>5087</v>
      </c>
      <c r="C2482" s="23" t="s">
        <v>5088</v>
      </c>
      <c r="D2482" s="23" t="s">
        <v>5089</v>
      </c>
      <c r="E2482" s="23"/>
      <c r="F2482" s="23" t="s">
        <v>5090</v>
      </c>
      <c r="G2482" s="23" t="s">
        <v>5091</v>
      </c>
      <c r="H2482" s="23"/>
      <c r="I2482" s="23" t="s">
        <v>4985</v>
      </c>
      <c r="J2482" s="24"/>
    </row>
    <row r="2483" s="1" customFormat="1" ht="28.5" customHeight="1" spans="1:10">
      <c r="A2483" s="25"/>
      <c r="B2483" s="39"/>
      <c r="C2483" s="39"/>
      <c r="D2483" s="39"/>
      <c r="E2483" s="39"/>
      <c r="F2483" s="39"/>
      <c r="G2483" s="39"/>
      <c r="H2483" s="39"/>
      <c r="I2483" s="39" t="s">
        <v>5092</v>
      </c>
      <c r="J2483" s="40" t="s">
        <v>5093</v>
      </c>
    </row>
    <row r="2484" s="1" customFormat="1" ht="44.25" customHeight="1" spans="1:10">
      <c r="A2484" s="25"/>
      <c r="B2484" s="26"/>
      <c r="C2484" s="26"/>
      <c r="D2484" s="26" t="s">
        <v>6471</v>
      </c>
      <c r="E2484" s="26"/>
      <c r="F2484" s="39"/>
      <c r="G2484" s="27"/>
      <c r="H2484" s="27"/>
      <c r="I2484" s="13"/>
      <c r="J2484" s="47"/>
    </row>
    <row r="2485" s="1" customFormat="1" ht="143.25" customHeight="1" spans="1:10">
      <c r="A2485" s="25">
        <v>425</v>
      </c>
      <c r="B2485" s="26" t="s">
        <v>6472</v>
      </c>
      <c r="C2485" s="26" t="s">
        <v>6473</v>
      </c>
      <c r="D2485" s="26" t="s">
        <v>6474</v>
      </c>
      <c r="E2485" s="26"/>
      <c r="F2485" s="39" t="s">
        <v>138</v>
      </c>
      <c r="G2485" s="27">
        <v>1</v>
      </c>
      <c r="H2485" s="27"/>
      <c r="I2485" s="13"/>
      <c r="J2485" s="47"/>
    </row>
    <row r="2486" s="1" customFormat="1" ht="18" customHeight="1" spans="1:10">
      <c r="A2486" s="15" t="s">
        <v>5101</v>
      </c>
      <c r="B2486" s="16"/>
      <c r="C2486" s="16"/>
      <c r="D2486" s="16"/>
      <c r="E2486" s="16"/>
      <c r="F2486" s="16"/>
      <c r="G2486" s="16"/>
      <c r="H2486" s="16"/>
      <c r="I2486" s="16"/>
      <c r="J2486" s="48"/>
    </row>
    <row r="2487" s="1" customFormat="1" ht="18" customHeight="1" spans="1:10">
      <c r="A2487" s="49" t="s">
        <v>5102</v>
      </c>
      <c r="B2487" s="49"/>
      <c r="C2487" s="49"/>
      <c r="D2487" s="49"/>
      <c r="E2487" s="49"/>
      <c r="F2487" s="49"/>
      <c r="G2487" s="49"/>
      <c r="H2487" s="49"/>
      <c r="I2487" s="49"/>
      <c r="J2487" s="49"/>
    </row>
    <row r="2488" s="1" customFormat="1" ht="39.75" customHeight="1" spans="1:10">
      <c r="A2488" s="2" t="s">
        <v>5085</v>
      </c>
      <c r="B2488" s="2"/>
      <c r="C2488" s="2"/>
      <c r="D2488" s="2"/>
      <c r="E2488" s="2"/>
      <c r="F2488" s="2"/>
      <c r="G2488" s="2"/>
      <c r="H2488" s="19"/>
      <c r="I2488" s="19"/>
      <c r="J2488" s="19"/>
    </row>
    <row r="2489" s="1" customFormat="1" ht="28.5" customHeight="1" spans="1:10">
      <c r="A2489" s="20" t="s">
        <v>5042</v>
      </c>
      <c r="B2489" s="20"/>
      <c r="C2489" s="20"/>
      <c r="D2489" s="20"/>
      <c r="E2489" s="20" t="s">
        <v>5043</v>
      </c>
      <c r="F2489" s="20"/>
      <c r="G2489" s="20"/>
      <c r="H2489" s="21" t="s">
        <v>6475</v>
      </c>
      <c r="I2489" s="21"/>
      <c r="J2489" s="21"/>
    </row>
    <row r="2490" s="1" customFormat="1" ht="17.25" customHeight="1" spans="1:10">
      <c r="A2490" s="22" t="s">
        <v>2</v>
      </c>
      <c r="B2490" s="23" t="s">
        <v>5087</v>
      </c>
      <c r="C2490" s="23" t="s">
        <v>5088</v>
      </c>
      <c r="D2490" s="23" t="s">
        <v>5089</v>
      </c>
      <c r="E2490" s="23"/>
      <c r="F2490" s="23" t="s">
        <v>5090</v>
      </c>
      <c r="G2490" s="23" t="s">
        <v>5091</v>
      </c>
      <c r="H2490" s="23"/>
      <c r="I2490" s="23" t="s">
        <v>4985</v>
      </c>
      <c r="J2490" s="24"/>
    </row>
    <row r="2491" s="1" customFormat="1" ht="28.5" customHeight="1" spans="1:10">
      <c r="A2491" s="25"/>
      <c r="B2491" s="39"/>
      <c r="C2491" s="39"/>
      <c r="D2491" s="39"/>
      <c r="E2491" s="39"/>
      <c r="F2491" s="39"/>
      <c r="G2491" s="39"/>
      <c r="H2491" s="39"/>
      <c r="I2491" s="39" t="s">
        <v>5092</v>
      </c>
      <c r="J2491" s="40" t="s">
        <v>5093</v>
      </c>
    </row>
    <row r="2492" s="1" customFormat="1" ht="409.5" customHeight="1" spans="1:10">
      <c r="A2492" s="25">
        <v>426</v>
      </c>
      <c r="B2492" s="26" t="s">
        <v>6476</v>
      </c>
      <c r="C2492" s="26" t="s">
        <v>6477</v>
      </c>
      <c r="D2492" s="26" t="s">
        <v>6478</v>
      </c>
      <c r="E2492" s="26"/>
      <c r="F2492" s="39" t="s">
        <v>75</v>
      </c>
      <c r="G2492" s="27">
        <v>1</v>
      </c>
      <c r="H2492" s="27"/>
      <c r="I2492" s="13"/>
      <c r="J2492" s="47"/>
    </row>
    <row r="2493" s="1" customFormat="1" ht="18" customHeight="1" spans="1:10">
      <c r="A2493" s="15" t="s">
        <v>5101</v>
      </c>
      <c r="B2493" s="16"/>
      <c r="C2493" s="16"/>
      <c r="D2493" s="16"/>
      <c r="E2493" s="16"/>
      <c r="F2493" s="16"/>
      <c r="G2493" s="16"/>
      <c r="H2493" s="16"/>
      <c r="I2493" s="16"/>
      <c r="J2493" s="48"/>
    </row>
    <row r="2494" s="1" customFormat="1" ht="18" customHeight="1" spans="1:10">
      <c r="A2494" s="49" t="s">
        <v>5102</v>
      </c>
      <c r="B2494" s="49"/>
      <c r="C2494" s="49"/>
      <c r="D2494" s="49"/>
      <c r="E2494" s="49"/>
      <c r="F2494" s="49"/>
      <c r="G2494" s="49"/>
      <c r="H2494" s="49"/>
      <c r="I2494" s="49"/>
      <c r="J2494" s="49"/>
    </row>
    <row r="2495" s="1" customFormat="1" ht="39.75" customHeight="1" spans="1:10">
      <c r="A2495" s="2" t="s">
        <v>5085</v>
      </c>
      <c r="B2495" s="2"/>
      <c r="C2495" s="2"/>
      <c r="D2495" s="2"/>
      <c r="E2495" s="2"/>
      <c r="F2495" s="2"/>
      <c r="G2495" s="2"/>
      <c r="H2495" s="19"/>
      <c r="I2495" s="19"/>
      <c r="J2495" s="19"/>
    </row>
    <row r="2496" s="1" customFormat="1" ht="28.5" customHeight="1" spans="1:10">
      <c r="A2496" s="20" t="s">
        <v>5042</v>
      </c>
      <c r="B2496" s="20"/>
      <c r="C2496" s="20"/>
      <c r="D2496" s="20"/>
      <c r="E2496" s="20" t="s">
        <v>5043</v>
      </c>
      <c r="F2496" s="20"/>
      <c r="G2496" s="20"/>
      <c r="H2496" s="21" t="s">
        <v>6479</v>
      </c>
      <c r="I2496" s="21"/>
      <c r="J2496" s="21"/>
    </row>
    <row r="2497" s="1" customFormat="1" ht="17.25" customHeight="1" spans="1:10">
      <c r="A2497" s="22" t="s">
        <v>2</v>
      </c>
      <c r="B2497" s="23" t="s">
        <v>5087</v>
      </c>
      <c r="C2497" s="23" t="s">
        <v>5088</v>
      </c>
      <c r="D2497" s="23" t="s">
        <v>5089</v>
      </c>
      <c r="E2497" s="23"/>
      <c r="F2497" s="23" t="s">
        <v>5090</v>
      </c>
      <c r="G2497" s="23" t="s">
        <v>5091</v>
      </c>
      <c r="H2497" s="23"/>
      <c r="I2497" s="23" t="s">
        <v>4985</v>
      </c>
      <c r="J2497" s="24"/>
    </row>
    <row r="2498" s="1" customFormat="1" ht="28.5" customHeight="1" spans="1:10">
      <c r="A2498" s="25"/>
      <c r="B2498" s="39"/>
      <c r="C2498" s="39"/>
      <c r="D2498" s="39"/>
      <c r="E2498" s="39"/>
      <c r="F2498" s="39"/>
      <c r="G2498" s="39"/>
      <c r="H2498" s="39"/>
      <c r="I2498" s="39" t="s">
        <v>5092</v>
      </c>
      <c r="J2498" s="40" t="s">
        <v>5093</v>
      </c>
    </row>
    <row r="2499" s="1" customFormat="1" ht="171.75" customHeight="1" spans="1:10">
      <c r="A2499" s="25"/>
      <c r="B2499" s="26"/>
      <c r="C2499" s="26"/>
      <c r="D2499" s="26" t="s">
        <v>6480</v>
      </c>
      <c r="E2499" s="26"/>
      <c r="F2499" s="39"/>
      <c r="G2499" s="27"/>
      <c r="H2499" s="27"/>
      <c r="I2499" s="13"/>
      <c r="J2499" s="47"/>
    </row>
    <row r="2500" s="1" customFormat="1" ht="54" customHeight="1" spans="1:10">
      <c r="A2500" s="25">
        <v>427</v>
      </c>
      <c r="B2500" s="26" t="s">
        <v>6481</v>
      </c>
      <c r="C2500" s="26" t="s">
        <v>6482</v>
      </c>
      <c r="D2500" s="26" t="s">
        <v>6483</v>
      </c>
      <c r="E2500" s="26"/>
      <c r="F2500" s="39" t="s">
        <v>138</v>
      </c>
      <c r="G2500" s="27">
        <v>1</v>
      </c>
      <c r="H2500" s="27"/>
      <c r="I2500" s="13"/>
      <c r="J2500" s="47"/>
    </row>
    <row r="2501" s="1" customFormat="1" ht="18" customHeight="1" spans="1:10">
      <c r="A2501" s="15" t="s">
        <v>5101</v>
      </c>
      <c r="B2501" s="16"/>
      <c r="C2501" s="16"/>
      <c r="D2501" s="16"/>
      <c r="E2501" s="16"/>
      <c r="F2501" s="16"/>
      <c r="G2501" s="16"/>
      <c r="H2501" s="16"/>
      <c r="I2501" s="16"/>
      <c r="J2501" s="48"/>
    </row>
    <row r="2502" s="1" customFormat="1" ht="18" customHeight="1" spans="1:10">
      <c r="A2502" s="49" t="s">
        <v>5102</v>
      </c>
      <c r="B2502" s="49"/>
      <c r="C2502" s="49"/>
      <c r="D2502" s="49"/>
      <c r="E2502" s="49"/>
      <c r="F2502" s="49"/>
      <c r="G2502" s="49"/>
      <c r="H2502" s="49"/>
      <c r="I2502" s="49"/>
      <c r="J2502" s="49"/>
    </row>
    <row r="2503" s="1" customFormat="1" ht="39.75" customHeight="1" spans="1:10">
      <c r="A2503" s="2" t="s">
        <v>5085</v>
      </c>
      <c r="B2503" s="2"/>
      <c r="C2503" s="2"/>
      <c r="D2503" s="2"/>
      <c r="E2503" s="2"/>
      <c r="F2503" s="2"/>
      <c r="G2503" s="2"/>
      <c r="H2503" s="19"/>
      <c r="I2503" s="19"/>
      <c r="J2503" s="19"/>
    </row>
    <row r="2504" s="1" customFormat="1" ht="28.5" customHeight="1" spans="1:10">
      <c r="A2504" s="20" t="s">
        <v>5042</v>
      </c>
      <c r="B2504" s="20"/>
      <c r="C2504" s="20"/>
      <c r="D2504" s="20"/>
      <c r="E2504" s="20" t="s">
        <v>5043</v>
      </c>
      <c r="F2504" s="20"/>
      <c r="G2504" s="20"/>
      <c r="H2504" s="21" t="s">
        <v>6484</v>
      </c>
      <c r="I2504" s="21"/>
      <c r="J2504" s="21"/>
    </row>
    <row r="2505" s="1" customFormat="1" ht="17.25" customHeight="1" spans="1:10">
      <c r="A2505" s="22" t="s">
        <v>2</v>
      </c>
      <c r="B2505" s="23" t="s">
        <v>5087</v>
      </c>
      <c r="C2505" s="23" t="s">
        <v>5088</v>
      </c>
      <c r="D2505" s="23" t="s">
        <v>5089</v>
      </c>
      <c r="E2505" s="23"/>
      <c r="F2505" s="23" t="s">
        <v>5090</v>
      </c>
      <c r="G2505" s="23" t="s">
        <v>5091</v>
      </c>
      <c r="H2505" s="23"/>
      <c r="I2505" s="23" t="s">
        <v>4985</v>
      </c>
      <c r="J2505" s="24"/>
    </row>
    <row r="2506" s="1" customFormat="1" ht="28.5" customHeight="1" spans="1:10">
      <c r="A2506" s="25"/>
      <c r="B2506" s="39"/>
      <c r="C2506" s="39"/>
      <c r="D2506" s="39"/>
      <c r="E2506" s="39"/>
      <c r="F2506" s="39"/>
      <c r="G2506" s="39"/>
      <c r="H2506" s="39"/>
      <c r="I2506" s="39" t="s">
        <v>5092</v>
      </c>
      <c r="J2506" s="40" t="s">
        <v>5093</v>
      </c>
    </row>
    <row r="2507" s="1" customFormat="1" ht="409.5" customHeight="1" spans="1:10">
      <c r="A2507" s="25">
        <v>428</v>
      </c>
      <c r="B2507" s="26" t="s">
        <v>6485</v>
      </c>
      <c r="C2507" s="26" t="s">
        <v>6486</v>
      </c>
      <c r="D2507" s="26" t="s">
        <v>6487</v>
      </c>
      <c r="E2507" s="26"/>
      <c r="F2507" s="39" t="s">
        <v>75</v>
      </c>
      <c r="G2507" s="27">
        <v>4</v>
      </c>
      <c r="H2507" s="27"/>
      <c r="I2507" s="13"/>
      <c r="J2507" s="47"/>
    </row>
    <row r="2508" s="1" customFormat="1" ht="181.5" customHeight="1" spans="1:10">
      <c r="A2508" s="25">
        <v>429</v>
      </c>
      <c r="B2508" s="26" t="s">
        <v>6488</v>
      </c>
      <c r="C2508" s="26" t="s">
        <v>6489</v>
      </c>
      <c r="D2508" s="26" t="s">
        <v>6490</v>
      </c>
      <c r="E2508" s="26"/>
      <c r="F2508" s="39" t="s">
        <v>138</v>
      </c>
      <c r="G2508" s="27">
        <v>1</v>
      </c>
      <c r="H2508" s="27"/>
      <c r="I2508" s="13"/>
      <c r="J2508" s="47"/>
    </row>
    <row r="2509" s="1" customFormat="1" ht="18" customHeight="1" spans="1:10">
      <c r="A2509" s="15" t="s">
        <v>5101</v>
      </c>
      <c r="B2509" s="16"/>
      <c r="C2509" s="16"/>
      <c r="D2509" s="16"/>
      <c r="E2509" s="16"/>
      <c r="F2509" s="16"/>
      <c r="G2509" s="16"/>
      <c r="H2509" s="16"/>
      <c r="I2509" s="16"/>
      <c r="J2509" s="48"/>
    </row>
    <row r="2510" s="1" customFormat="1" ht="18" customHeight="1" spans="1:10">
      <c r="A2510" s="49" t="s">
        <v>5102</v>
      </c>
      <c r="B2510" s="49"/>
      <c r="C2510" s="49"/>
      <c r="D2510" s="49"/>
      <c r="E2510" s="49"/>
      <c r="F2510" s="49"/>
      <c r="G2510" s="49"/>
      <c r="H2510" s="49"/>
      <c r="I2510" s="49"/>
      <c r="J2510" s="49"/>
    </row>
    <row r="2511" s="1" customFormat="1" ht="39.75" customHeight="1" spans="1:10">
      <c r="A2511" s="2" t="s">
        <v>5085</v>
      </c>
      <c r="B2511" s="2"/>
      <c r="C2511" s="2"/>
      <c r="D2511" s="2"/>
      <c r="E2511" s="2"/>
      <c r="F2511" s="2"/>
      <c r="G2511" s="2"/>
      <c r="H2511" s="19"/>
      <c r="I2511" s="19"/>
      <c r="J2511" s="19"/>
    </row>
    <row r="2512" s="1" customFormat="1" ht="28.5" customHeight="1" spans="1:10">
      <c r="A2512" s="20" t="s">
        <v>5042</v>
      </c>
      <c r="B2512" s="20"/>
      <c r="C2512" s="20"/>
      <c r="D2512" s="20"/>
      <c r="E2512" s="20" t="s">
        <v>5043</v>
      </c>
      <c r="F2512" s="20"/>
      <c r="G2512" s="20"/>
      <c r="H2512" s="21" t="s">
        <v>6491</v>
      </c>
      <c r="I2512" s="21"/>
      <c r="J2512" s="21"/>
    </row>
    <row r="2513" s="1" customFormat="1" ht="17.25" customHeight="1" spans="1:10">
      <c r="A2513" s="22" t="s">
        <v>2</v>
      </c>
      <c r="B2513" s="23" t="s">
        <v>5087</v>
      </c>
      <c r="C2513" s="23" t="s">
        <v>5088</v>
      </c>
      <c r="D2513" s="23" t="s">
        <v>5089</v>
      </c>
      <c r="E2513" s="23"/>
      <c r="F2513" s="23" t="s">
        <v>5090</v>
      </c>
      <c r="G2513" s="23" t="s">
        <v>5091</v>
      </c>
      <c r="H2513" s="23"/>
      <c r="I2513" s="23" t="s">
        <v>4985</v>
      </c>
      <c r="J2513" s="24"/>
    </row>
    <row r="2514" s="1" customFormat="1" ht="28.5" customHeight="1" spans="1:10">
      <c r="A2514" s="25"/>
      <c r="B2514" s="39"/>
      <c r="C2514" s="39"/>
      <c r="D2514" s="39"/>
      <c r="E2514" s="39"/>
      <c r="F2514" s="39"/>
      <c r="G2514" s="39"/>
      <c r="H2514" s="39"/>
      <c r="I2514" s="39" t="s">
        <v>5092</v>
      </c>
      <c r="J2514" s="40" t="s">
        <v>5093</v>
      </c>
    </row>
    <row r="2515" s="1" customFormat="1" ht="66.75" customHeight="1" spans="1:10">
      <c r="A2515" s="25">
        <v>430</v>
      </c>
      <c r="B2515" s="26" t="s">
        <v>6492</v>
      </c>
      <c r="C2515" s="26" t="s">
        <v>6493</v>
      </c>
      <c r="D2515" s="26" t="s">
        <v>6494</v>
      </c>
      <c r="E2515" s="26"/>
      <c r="F2515" s="39" t="s">
        <v>138</v>
      </c>
      <c r="G2515" s="27">
        <v>1</v>
      </c>
      <c r="H2515" s="27"/>
      <c r="I2515" s="13"/>
      <c r="J2515" s="47"/>
    </row>
    <row r="2516" s="1" customFormat="1" ht="270.75" customHeight="1" spans="1:10">
      <c r="A2516" s="25">
        <v>431</v>
      </c>
      <c r="B2516" s="26" t="s">
        <v>6495</v>
      </c>
      <c r="C2516" s="26" t="s">
        <v>6496</v>
      </c>
      <c r="D2516" s="26" t="s">
        <v>6497</v>
      </c>
      <c r="E2516" s="26"/>
      <c r="F2516" s="39" t="s">
        <v>138</v>
      </c>
      <c r="G2516" s="27">
        <v>1</v>
      </c>
      <c r="H2516" s="27"/>
      <c r="I2516" s="13"/>
      <c r="J2516" s="47"/>
    </row>
    <row r="2517" s="1" customFormat="1" ht="54" customHeight="1" spans="1:10">
      <c r="A2517" s="25">
        <v>432</v>
      </c>
      <c r="B2517" s="26" t="s">
        <v>6498</v>
      </c>
      <c r="C2517" s="26" t="s">
        <v>6499</v>
      </c>
      <c r="D2517" s="26" t="s">
        <v>6500</v>
      </c>
      <c r="E2517" s="26"/>
      <c r="F2517" s="39" t="s">
        <v>138</v>
      </c>
      <c r="G2517" s="27">
        <v>1</v>
      </c>
      <c r="H2517" s="27"/>
      <c r="I2517" s="13"/>
      <c r="J2517" s="47"/>
    </row>
    <row r="2518" s="1" customFormat="1" ht="15.75" customHeight="1" spans="1:10">
      <c r="A2518" s="25">
        <v>433</v>
      </c>
      <c r="B2518" s="26" t="s">
        <v>6501</v>
      </c>
      <c r="C2518" s="26" t="s">
        <v>6502</v>
      </c>
      <c r="D2518" s="26" t="s">
        <v>6502</v>
      </c>
      <c r="E2518" s="26"/>
      <c r="F2518" s="39" t="s">
        <v>138</v>
      </c>
      <c r="G2518" s="27">
        <v>1</v>
      </c>
      <c r="H2518" s="27"/>
      <c r="I2518" s="13"/>
      <c r="J2518" s="47"/>
    </row>
    <row r="2519" s="1" customFormat="1" ht="15.75" customHeight="1" spans="1:10">
      <c r="A2519" s="25">
        <v>434</v>
      </c>
      <c r="B2519" s="26" t="s">
        <v>6503</v>
      </c>
      <c r="C2519" s="26" t="s">
        <v>6416</v>
      </c>
      <c r="D2519" s="26" t="s">
        <v>6504</v>
      </c>
      <c r="E2519" s="26"/>
      <c r="F2519" s="39" t="s">
        <v>112</v>
      </c>
      <c r="G2519" s="27">
        <v>1</v>
      </c>
      <c r="H2519" s="27"/>
      <c r="I2519" s="13"/>
      <c r="J2519" s="47"/>
    </row>
    <row r="2520" s="1" customFormat="1" ht="28.5" customHeight="1" spans="1:10">
      <c r="A2520" s="25"/>
      <c r="B2520" s="26"/>
      <c r="C2520" s="26" t="s">
        <v>6505</v>
      </c>
      <c r="D2520" s="26"/>
      <c r="E2520" s="26"/>
      <c r="F2520" s="26"/>
      <c r="G2520" s="27"/>
      <c r="H2520" s="27"/>
      <c r="I2520" s="27"/>
      <c r="J2520" s="54"/>
    </row>
    <row r="2521" s="1" customFormat="1" ht="18" customHeight="1" spans="1:10">
      <c r="A2521" s="15" t="s">
        <v>5101</v>
      </c>
      <c r="B2521" s="16"/>
      <c r="C2521" s="16"/>
      <c r="D2521" s="16"/>
      <c r="E2521" s="16"/>
      <c r="F2521" s="16"/>
      <c r="G2521" s="16"/>
      <c r="H2521" s="16"/>
      <c r="I2521" s="16"/>
      <c r="J2521" s="48"/>
    </row>
    <row r="2522" s="1" customFormat="1" ht="18" customHeight="1" spans="1:10">
      <c r="A2522" s="49" t="s">
        <v>5102</v>
      </c>
      <c r="B2522" s="49"/>
      <c r="C2522" s="49"/>
      <c r="D2522" s="49"/>
      <c r="E2522" s="49"/>
      <c r="F2522" s="49"/>
      <c r="G2522" s="49"/>
      <c r="H2522" s="49"/>
      <c r="I2522" s="49"/>
      <c r="J2522" s="49"/>
    </row>
    <row r="2523" s="1" customFormat="1" ht="39.75" customHeight="1" spans="1:10">
      <c r="A2523" s="2" t="s">
        <v>5085</v>
      </c>
      <c r="B2523" s="2"/>
      <c r="C2523" s="2"/>
      <c r="D2523" s="2"/>
      <c r="E2523" s="2"/>
      <c r="F2523" s="2"/>
      <c r="G2523" s="2"/>
      <c r="H2523" s="19"/>
      <c r="I2523" s="19"/>
      <c r="J2523" s="19"/>
    </row>
    <row r="2524" s="1" customFormat="1" ht="28.5" customHeight="1" spans="1:10">
      <c r="A2524" s="20" t="s">
        <v>5042</v>
      </c>
      <c r="B2524" s="20"/>
      <c r="C2524" s="20"/>
      <c r="D2524" s="20"/>
      <c r="E2524" s="20" t="s">
        <v>5043</v>
      </c>
      <c r="F2524" s="20"/>
      <c r="G2524" s="20"/>
      <c r="H2524" s="21" t="s">
        <v>6506</v>
      </c>
      <c r="I2524" s="21"/>
      <c r="J2524" s="21"/>
    </row>
    <row r="2525" s="1" customFormat="1" ht="17.25" customHeight="1" spans="1:10">
      <c r="A2525" s="22" t="s">
        <v>2</v>
      </c>
      <c r="B2525" s="23" t="s">
        <v>5087</v>
      </c>
      <c r="C2525" s="23" t="s">
        <v>5088</v>
      </c>
      <c r="D2525" s="23" t="s">
        <v>5089</v>
      </c>
      <c r="E2525" s="23"/>
      <c r="F2525" s="23" t="s">
        <v>5090</v>
      </c>
      <c r="G2525" s="23" t="s">
        <v>5091</v>
      </c>
      <c r="H2525" s="23"/>
      <c r="I2525" s="23" t="s">
        <v>4985</v>
      </c>
      <c r="J2525" s="24"/>
    </row>
    <row r="2526" s="1" customFormat="1" ht="28.5" customHeight="1" spans="1:10">
      <c r="A2526" s="25"/>
      <c r="B2526" s="39"/>
      <c r="C2526" s="39"/>
      <c r="D2526" s="39"/>
      <c r="E2526" s="39"/>
      <c r="F2526" s="39"/>
      <c r="G2526" s="39"/>
      <c r="H2526" s="39"/>
      <c r="I2526" s="39" t="s">
        <v>5092</v>
      </c>
      <c r="J2526" s="40" t="s">
        <v>5093</v>
      </c>
    </row>
    <row r="2527" s="1" customFormat="1" ht="409.5" customHeight="1" spans="1:10">
      <c r="A2527" s="25">
        <v>435</v>
      </c>
      <c r="B2527" s="26" t="s">
        <v>6507</v>
      </c>
      <c r="C2527" s="26" t="s">
        <v>6508</v>
      </c>
      <c r="D2527" s="26" t="s">
        <v>6509</v>
      </c>
      <c r="E2527" s="26"/>
      <c r="F2527" s="39" t="s">
        <v>75</v>
      </c>
      <c r="G2527" s="27">
        <v>1</v>
      </c>
      <c r="H2527" s="27"/>
      <c r="I2527" s="13"/>
      <c r="J2527" s="47"/>
    </row>
    <row r="2528" s="1" customFormat="1" ht="18" customHeight="1" spans="1:10">
      <c r="A2528" s="15" t="s">
        <v>5101</v>
      </c>
      <c r="B2528" s="16"/>
      <c r="C2528" s="16"/>
      <c r="D2528" s="16"/>
      <c r="E2528" s="16"/>
      <c r="F2528" s="16"/>
      <c r="G2528" s="16"/>
      <c r="H2528" s="16"/>
      <c r="I2528" s="16"/>
      <c r="J2528" s="48"/>
    </row>
    <row r="2529" s="1" customFormat="1" ht="18" customHeight="1" spans="1:10">
      <c r="A2529" s="49" t="s">
        <v>5102</v>
      </c>
      <c r="B2529" s="49"/>
      <c r="C2529" s="49"/>
      <c r="D2529" s="49"/>
      <c r="E2529" s="49"/>
      <c r="F2529" s="49"/>
      <c r="G2529" s="49"/>
      <c r="H2529" s="49"/>
      <c r="I2529" s="49"/>
      <c r="J2529" s="49"/>
    </row>
    <row r="2530" s="1" customFormat="1" ht="39.75" customHeight="1" spans="1:10">
      <c r="A2530" s="2" t="s">
        <v>5085</v>
      </c>
      <c r="B2530" s="2"/>
      <c r="C2530" s="2"/>
      <c r="D2530" s="2"/>
      <c r="E2530" s="2"/>
      <c r="F2530" s="2"/>
      <c r="G2530" s="2"/>
      <c r="H2530" s="19"/>
      <c r="I2530" s="19"/>
      <c r="J2530" s="19"/>
    </row>
    <row r="2531" s="1" customFormat="1" ht="28.5" customHeight="1" spans="1:10">
      <c r="A2531" s="20" t="s">
        <v>5042</v>
      </c>
      <c r="B2531" s="20"/>
      <c r="C2531" s="20"/>
      <c r="D2531" s="20"/>
      <c r="E2531" s="20" t="s">
        <v>5043</v>
      </c>
      <c r="F2531" s="20"/>
      <c r="G2531" s="20"/>
      <c r="H2531" s="21" t="s">
        <v>6510</v>
      </c>
      <c r="I2531" s="21"/>
      <c r="J2531" s="21"/>
    </row>
    <row r="2532" s="1" customFormat="1" ht="17.25" customHeight="1" spans="1:10">
      <c r="A2532" s="22" t="s">
        <v>2</v>
      </c>
      <c r="B2532" s="23" t="s">
        <v>5087</v>
      </c>
      <c r="C2532" s="23" t="s">
        <v>5088</v>
      </c>
      <c r="D2532" s="23" t="s">
        <v>5089</v>
      </c>
      <c r="E2532" s="23"/>
      <c r="F2532" s="23" t="s">
        <v>5090</v>
      </c>
      <c r="G2532" s="23" t="s">
        <v>5091</v>
      </c>
      <c r="H2532" s="23"/>
      <c r="I2532" s="23" t="s">
        <v>4985</v>
      </c>
      <c r="J2532" s="24"/>
    </row>
    <row r="2533" s="1" customFormat="1" ht="28.5" customHeight="1" spans="1:10">
      <c r="A2533" s="25"/>
      <c r="B2533" s="39"/>
      <c r="C2533" s="39"/>
      <c r="D2533" s="39"/>
      <c r="E2533" s="39"/>
      <c r="F2533" s="39"/>
      <c r="G2533" s="39"/>
      <c r="H2533" s="39"/>
      <c r="I2533" s="39" t="s">
        <v>5092</v>
      </c>
      <c r="J2533" s="40" t="s">
        <v>5093</v>
      </c>
    </row>
    <row r="2534" s="1" customFormat="1" ht="18" customHeight="1" spans="1:10">
      <c r="A2534" s="9" t="s">
        <v>5101</v>
      </c>
      <c r="B2534" s="10"/>
      <c r="C2534" s="10"/>
      <c r="D2534" s="10"/>
      <c r="E2534" s="10"/>
      <c r="F2534" s="10"/>
      <c r="G2534" s="10"/>
      <c r="H2534" s="10"/>
      <c r="I2534" s="10"/>
      <c r="J2534" s="47"/>
    </row>
    <row r="2535" s="1" customFormat="1" ht="409.5" customHeight="1" spans="1:10">
      <c r="A2535" s="25"/>
      <c r="B2535" s="26"/>
      <c r="C2535" s="26"/>
      <c r="D2535" s="26" t="s">
        <v>6511</v>
      </c>
      <c r="E2535" s="26"/>
      <c r="F2535" s="39"/>
      <c r="G2535" s="27"/>
      <c r="H2535" s="27"/>
      <c r="I2535" s="13"/>
      <c r="J2535" s="47"/>
    </row>
    <row r="2536" s="1" customFormat="1" ht="18" customHeight="1" spans="1:10">
      <c r="A2536" s="15" t="s">
        <v>5101</v>
      </c>
      <c r="B2536" s="16"/>
      <c r="C2536" s="16"/>
      <c r="D2536" s="16"/>
      <c r="E2536" s="16"/>
      <c r="F2536" s="16"/>
      <c r="G2536" s="16"/>
      <c r="H2536" s="16"/>
      <c r="I2536" s="16"/>
      <c r="J2536" s="48"/>
    </row>
    <row r="2537" s="1" customFormat="1" ht="18" customHeight="1" spans="1:10">
      <c r="A2537" s="49" t="s">
        <v>5102</v>
      </c>
      <c r="B2537" s="49"/>
      <c r="C2537" s="49"/>
      <c r="D2537" s="49"/>
      <c r="E2537" s="49"/>
      <c r="F2537" s="49"/>
      <c r="G2537" s="49"/>
      <c r="H2537" s="49"/>
      <c r="I2537" s="49"/>
      <c r="J2537" s="49"/>
    </row>
    <row r="2538" s="1" customFormat="1" ht="39.75" customHeight="1" spans="1:10">
      <c r="A2538" s="2" t="s">
        <v>5085</v>
      </c>
      <c r="B2538" s="2"/>
      <c r="C2538" s="2"/>
      <c r="D2538" s="2"/>
      <c r="E2538" s="2"/>
      <c r="F2538" s="2"/>
      <c r="G2538" s="2"/>
      <c r="H2538" s="19"/>
      <c r="I2538" s="19"/>
      <c r="J2538" s="19"/>
    </row>
    <row r="2539" s="1" customFormat="1" ht="28.5" customHeight="1" spans="1:10">
      <c r="A2539" s="20" t="s">
        <v>5042</v>
      </c>
      <c r="B2539" s="20"/>
      <c r="C2539" s="20"/>
      <c r="D2539" s="20"/>
      <c r="E2539" s="20" t="s">
        <v>5043</v>
      </c>
      <c r="F2539" s="20"/>
      <c r="G2539" s="20"/>
      <c r="H2539" s="21" t="s">
        <v>6512</v>
      </c>
      <c r="I2539" s="21"/>
      <c r="J2539" s="21"/>
    </row>
    <row r="2540" s="1" customFormat="1" ht="17.25" customHeight="1" spans="1:10">
      <c r="A2540" s="22" t="s">
        <v>2</v>
      </c>
      <c r="B2540" s="23" t="s">
        <v>5087</v>
      </c>
      <c r="C2540" s="23" t="s">
        <v>5088</v>
      </c>
      <c r="D2540" s="23" t="s">
        <v>5089</v>
      </c>
      <c r="E2540" s="23"/>
      <c r="F2540" s="23" t="s">
        <v>5090</v>
      </c>
      <c r="G2540" s="23" t="s">
        <v>5091</v>
      </c>
      <c r="H2540" s="23"/>
      <c r="I2540" s="23" t="s">
        <v>4985</v>
      </c>
      <c r="J2540" s="24"/>
    </row>
    <row r="2541" s="1" customFormat="1" ht="28.5" customHeight="1" spans="1:10">
      <c r="A2541" s="25"/>
      <c r="B2541" s="39"/>
      <c r="C2541" s="39"/>
      <c r="D2541" s="39"/>
      <c r="E2541" s="39"/>
      <c r="F2541" s="39"/>
      <c r="G2541" s="39"/>
      <c r="H2541" s="39"/>
      <c r="I2541" s="39" t="s">
        <v>5092</v>
      </c>
      <c r="J2541" s="40" t="s">
        <v>5093</v>
      </c>
    </row>
    <row r="2542" s="1" customFormat="1" ht="18" customHeight="1" spans="1:10">
      <c r="A2542" s="9" t="s">
        <v>5101</v>
      </c>
      <c r="B2542" s="10"/>
      <c r="C2542" s="10"/>
      <c r="D2542" s="10"/>
      <c r="E2542" s="10"/>
      <c r="F2542" s="10"/>
      <c r="G2542" s="10"/>
      <c r="H2542" s="10"/>
      <c r="I2542" s="10"/>
      <c r="J2542" s="47"/>
    </row>
    <row r="2543" s="1" customFormat="1" ht="409.5" customHeight="1" spans="1:10">
      <c r="A2543" s="25"/>
      <c r="B2543" s="26"/>
      <c r="C2543" s="26"/>
      <c r="D2543" s="26" t="s">
        <v>6513</v>
      </c>
      <c r="E2543" s="26"/>
      <c r="F2543" s="39"/>
      <c r="G2543" s="27"/>
      <c r="H2543" s="27"/>
      <c r="I2543" s="13"/>
      <c r="J2543" s="47"/>
    </row>
    <row r="2544" s="1" customFormat="1" ht="18" customHeight="1" spans="1:10">
      <c r="A2544" s="15" t="s">
        <v>5101</v>
      </c>
      <c r="B2544" s="16"/>
      <c r="C2544" s="16"/>
      <c r="D2544" s="16"/>
      <c r="E2544" s="16"/>
      <c r="F2544" s="16"/>
      <c r="G2544" s="16"/>
      <c r="H2544" s="16"/>
      <c r="I2544" s="16"/>
      <c r="J2544" s="48"/>
    </row>
    <row r="2545" s="1" customFormat="1" ht="18" customHeight="1" spans="1:10">
      <c r="A2545" s="49" t="s">
        <v>5102</v>
      </c>
      <c r="B2545" s="49"/>
      <c r="C2545" s="49"/>
      <c r="D2545" s="49"/>
      <c r="E2545" s="49"/>
      <c r="F2545" s="49"/>
      <c r="G2545" s="49"/>
      <c r="H2545" s="49"/>
      <c r="I2545" s="49"/>
      <c r="J2545" s="49"/>
    </row>
    <row r="2546" s="1" customFormat="1" ht="39.75" customHeight="1" spans="1:10">
      <c r="A2546" s="2" t="s">
        <v>5085</v>
      </c>
      <c r="B2546" s="2"/>
      <c r="C2546" s="2"/>
      <c r="D2546" s="2"/>
      <c r="E2546" s="2"/>
      <c r="F2546" s="2"/>
      <c r="G2546" s="2"/>
      <c r="H2546" s="19"/>
      <c r="I2546" s="19"/>
      <c r="J2546" s="19"/>
    </row>
    <row r="2547" s="1" customFormat="1" ht="28.5" customHeight="1" spans="1:10">
      <c r="A2547" s="20" t="s">
        <v>5042</v>
      </c>
      <c r="B2547" s="20"/>
      <c r="C2547" s="20"/>
      <c r="D2547" s="20"/>
      <c r="E2547" s="20" t="s">
        <v>5043</v>
      </c>
      <c r="F2547" s="20"/>
      <c r="G2547" s="20"/>
      <c r="H2547" s="21" t="s">
        <v>6514</v>
      </c>
      <c r="I2547" s="21"/>
      <c r="J2547" s="21"/>
    </row>
    <row r="2548" s="1" customFormat="1" ht="17.25" customHeight="1" spans="1:10">
      <c r="A2548" s="22" t="s">
        <v>2</v>
      </c>
      <c r="B2548" s="23" t="s">
        <v>5087</v>
      </c>
      <c r="C2548" s="23" t="s">
        <v>5088</v>
      </c>
      <c r="D2548" s="23" t="s">
        <v>5089</v>
      </c>
      <c r="E2548" s="23"/>
      <c r="F2548" s="23" t="s">
        <v>5090</v>
      </c>
      <c r="G2548" s="23" t="s">
        <v>5091</v>
      </c>
      <c r="H2548" s="23"/>
      <c r="I2548" s="23" t="s">
        <v>4985</v>
      </c>
      <c r="J2548" s="24"/>
    </row>
    <row r="2549" s="1" customFormat="1" ht="28.5" customHeight="1" spans="1:10">
      <c r="A2549" s="25"/>
      <c r="B2549" s="39"/>
      <c r="C2549" s="39"/>
      <c r="D2549" s="39"/>
      <c r="E2549" s="39"/>
      <c r="F2549" s="39"/>
      <c r="G2549" s="39"/>
      <c r="H2549" s="39"/>
      <c r="I2549" s="39" t="s">
        <v>5092</v>
      </c>
      <c r="J2549" s="40" t="s">
        <v>5093</v>
      </c>
    </row>
    <row r="2550" s="1" customFormat="1" ht="18" customHeight="1" spans="1:10">
      <c r="A2550" s="9" t="s">
        <v>5101</v>
      </c>
      <c r="B2550" s="10"/>
      <c r="C2550" s="10"/>
      <c r="D2550" s="10"/>
      <c r="E2550" s="10"/>
      <c r="F2550" s="10"/>
      <c r="G2550" s="10"/>
      <c r="H2550" s="10"/>
      <c r="I2550" s="10"/>
      <c r="J2550" s="47"/>
    </row>
    <row r="2551" s="1" customFormat="1" ht="409.5" customHeight="1" spans="1:10">
      <c r="A2551" s="25"/>
      <c r="B2551" s="26"/>
      <c r="C2551" s="26"/>
      <c r="D2551" s="26" t="s">
        <v>6515</v>
      </c>
      <c r="E2551" s="26"/>
      <c r="F2551" s="39"/>
      <c r="G2551" s="27"/>
      <c r="H2551" s="27"/>
      <c r="I2551" s="13"/>
      <c r="J2551" s="47"/>
    </row>
    <row r="2552" s="1" customFormat="1" ht="18" customHeight="1" spans="1:10">
      <c r="A2552" s="15" t="s">
        <v>5101</v>
      </c>
      <c r="B2552" s="16"/>
      <c r="C2552" s="16"/>
      <c r="D2552" s="16"/>
      <c r="E2552" s="16"/>
      <c r="F2552" s="16"/>
      <c r="G2552" s="16"/>
      <c r="H2552" s="16"/>
      <c r="I2552" s="16"/>
      <c r="J2552" s="48"/>
    </row>
    <row r="2553" s="1" customFormat="1" ht="18" customHeight="1" spans="1:10">
      <c r="A2553" s="49" t="s">
        <v>5102</v>
      </c>
      <c r="B2553" s="49"/>
      <c r="C2553" s="49"/>
      <c r="D2553" s="49"/>
      <c r="E2553" s="49"/>
      <c r="F2553" s="49"/>
      <c r="G2553" s="49"/>
      <c r="H2553" s="49"/>
      <c r="I2553" s="49"/>
      <c r="J2553" s="49"/>
    </row>
    <row r="2554" s="1" customFormat="1" ht="39.75" customHeight="1" spans="1:10">
      <c r="A2554" s="2" t="s">
        <v>5085</v>
      </c>
      <c r="B2554" s="2"/>
      <c r="C2554" s="2"/>
      <c r="D2554" s="2"/>
      <c r="E2554" s="2"/>
      <c r="F2554" s="2"/>
      <c r="G2554" s="2"/>
      <c r="H2554" s="19"/>
      <c r="I2554" s="19"/>
      <c r="J2554" s="19"/>
    </row>
    <row r="2555" s="1" customFormat="1" ht="28.5" customHeight="1" spans="1:10">
      <c r="A2555" s="20" t="s">
        <v>5042</v>
      </c>
      <c r="B2555" s="20"/>
      <c r="C2555" s="20"/>
      <c r="D2555" s="20"/>
      <c r="E2555" s="20" t="s">
        <v>5043</v>
      </c>
      <c r="F2555" s="20"/>
      <c r="G2555" s="20"/>
      <c r="H2555" s="21" t="s">
        <v>6516</v>
      </c>
      <c r="I2555" s="21"/>
      <c r="J2555" s="21"/>
    </row>
    <row r="2556" s="1" customFormat="1" ht="17.25" customHeight="1" spans="1:10">
      <c r="A2556" s="22" t="s">
        <v>2</v>
      </c>
      <c r="B2556" s="23" t="s">
        <v>5087</v>
      </c>
      <c r="C2556" s="23" t="s">
        <v>5088</v>
      </c>
      <c r="D2556" s="23" t="s">
        <v>5089</v>
      </c>
      <c r="E2556" s="23"/>
      <c r="F2556" s="23" t="s">
        <v>5090</v>
      </c>
      <c r="G2556" s="23" t="s">
        <v>5091</v>
      </c>
      <c r="H2556" s="23"/>
      <c r="I2556" s="23" t="s">
        <v>4985</v>
      </c>
      <c r="J2556" s="24"/>
    </row>
    <row r="2557" s="1" customFormat="1" ht="28.5" customHeight="1" spans="1:10">
      <c r="A2557" s="25"/>
      <c r="B2557" s="39"/>
      <c r="C2557" s="39"/>
      <c r="D2557" s="39"/>
      <c r="E2557" s="39"/>
      <c r="F2557" s="39"/>
      <c r="G2557" s="39"/>
      <c r="H2557" s="39"/>
      <c r="I2557" s="39" t="s">
        <v>5092</v>
      </c>
      <c r="J2557" s="40" t="s">
        <v>5093</v>
      </c>
    </row>
    <row r="2558" s="1" customFormat="1" ht="57" customHeight="1" spans="1:10">
      <c r="A2558" s="25"/>
      <c r="B2558" s="26"/>
      <c r="C2558" s="26"/>
      <c r="D2558" s="26" t="s">
        <v>6517</v>
      </c>
      <c r="E2558" s="26"/>
      <c r="F2558" s="39"/>
      <c r="G2558" s="27"/>
      <c r="H2558" s="27"/>
      <c r="I2558" s="13"/>
      <c r="J2558" s="47"/>
    </row>
    <row r="2559" s="1" customFormat="1" ht="194.25" customHeight="1" spans="1:10">
      <c r="A2559" s="25">
        <v>436</v>
      </c>
      <c r="B2559" s="26" t="s">
        <v>6518</v>
      </c>
      <c r="C2559" s="26" t="s">
        <v>6519</v>
      </c>
      <c r="D2559" s="26" t="s">
        <v>6520</v>
      </c>
      <c r="E2559" s="26"/>
      <c r="F2559" s="39" t="s">
        <v>138</v>
      </c>
      <c r="G2559" s="27">
        <v>1</v>
      </c>
      <c r="H2559" s="27"/>
      <c r="I2559" s="13"/>
      <c r="J2559" s="47"/>
    </row>
    <row r="2560" s="1" customFormat="1" ht="194.25" customHeight="1" spans="1:10">
      <c r="A2560" s="25">
        <v>437</v>
      </c>
      <c r="B2560" s="26" t="s">
        <v>6521</v>
      </c>
      <c r="C2560" s="26" t="s">
        <v>6522</v>
      </c>
      <c r="D2560" s="26" t="s">
        <v>6523</v>
      </c>
      <c r="E2560" s="26"/>
      <c r="F2560" s="39" t="s">
        <v>4607</v>
      </c>
      <c r="G2560" s="27">
        <v>50000</v>
      </c>
      <c r="H2560" s="27"/>
      <c r="I2560" s="13"/>
      <c r="J2560" s="47"/>
    </row>
    <row r="2561" s="1" customFormat="1" ht="41.25" customHeight="1" spans="1:10">
      <c r="A2561" s="25"/>
      <c r="B2561" s="26"/>
      <c r="C2561" s="26" t="s">
        <v>6524</v>
      </c>
      <c r="D2561" s="26"/>
      <c r="E2561" s="26"/>
      <c r="F2561" s="26"/>
      <c r="G2561" s="27"/>
      <c r="H2561" s="27"/>
      <c r="I2561" s="27"/>
      <c r="J2561" s="54"/>
    </row>
    <row r="2562" s="1" customFormat="1" ht="15.75" customHeight="1" spans="1:10">
      <c r="A2562" s="25"/>
      <c r="B2562" s="26"/>
      <c r="C2562" s="26" t="s">
        <v>6525</v>
      </c>
      <c r="D2562" s="26"/>
      <c r="E2562" s="26"/>
      <c r="F2562" s="26"/>
      <c r="G2562" s="27"/>
      <c r="H2562" s="27"/>
      <c r="I2562" s="27"/>
      <c r="J2562" s="54"/>
    </row>
    <row r="2563" s="1" customFormat="1" ht="18" customHeight="1" spans="1:10">
      <c r="A2563" s="15" t="s">
        <v>5101</v>
      </c>
      <c r="B2563" s="16"/>
      <c r="C2563" s="16"/>
      <c r="D2563" s="16"/>
      <c r="E2563" s="16"/>
      <c r="F2563" s="16"/>
      <c r="G2563" s="16"/>
      <c r="H2563" s="16"/>
      <c r="I2563" s="16"/>
      <c r="J2563" s="48"/>
    </row>
    <row r="2564" s="1" customFormat="1" ht="18" customHeight="1" spans="1:10">
      <c r="A2564" s="49" t="s">
        <v>5102</v>
      </c>
      <c r="B2564" s="49"/>
      <c r="C2564" s="49"/>
      <c r="D2564" s="49"/>
      <c r="E2564" s="49"/>
      <c r="F2564" s="49"/>
      <c r="G2564" s="49"/>
      <c r="H2564" s="49"/>
      <c r="I2564" s="49"/>
      <c r="J2564" s="49"/>
    </row>
    <row r="2565" s="1" customFormat="1" ht="39.75" customHeight="1" spans="1:10">
      <c r="A2565" s="2" t="s">
        <v>5085</v>
      </c>
      <c r="B2565" s="2"/>
      <c r="C2565" s="2"/>
      <c r="D2565" s="2"/>
      <c r="E2565" s="2"/>
      <c r="F2565" s="2"/>
      <c r="G2565" s="2"/>
      <c r="H2565" s="19"/>
      <c r="I2565" s="19"/>
      <c r="J2565" s="19"/>
    </row>
    <row r="2566" s="1" customFormat="1" ht="28.5" customHeight="1" spans="1:10">
      <c r="A2566" s="20" t="s">
        <v>5042</v>
      </c>
      <c r="B2566" s="20"/>
      <c r="C2566" s="20"/>
      <c r="D2566" s="20"/>
      <c r="E2566" s="20" t="s">
        <v>5043</v>
      </c>
      <c r="F2566" s="20"/>
      <c r="G2566" s="20"/>
      <c r="H2566" s="21" t="s">
        <v>6526</v>
      </c>
      <c r="I2566" s="21"/>
      <c r="J2566" s="21"/>
    </row>
    <row r="2567" s="1" customFormat="1" ht="17.25" customHeight="1" spans="1:10">
      <c r="A2567" s="22" t="s">
        <v>2</v>
      </c>
      <c r="B2567" s="23" t="s">
        <v>5087</v>
      </c>
      <c r="C2567" s="23" t="s">
        <v>5088</v>
      </c>
      <c r="D2567" s="23" t="s">
        <v>5089</v>
      </c>
      <c r="E2567" s="23"/>
      <c r="F2567" s="23" t="s">
        <v>5090</v>
      </c>
      <c r="G2567" s="23" t="s">
        <v>5091</v>
      </c>
      <c r="H2567" s="23"/>
      <c r="I2567" s="23" t="s">
        <v>4985</v>
      </c>
      <c r="J2567" s="24"/>
    </row>
    <row r="2568" s="1" customFormat="1" ht="28.5" customHeight="1" spans="1:10">
      <c r="A2568" s="25"/>
      <c r="B2568" s="39"/>
      <c r="C2568" s="39"/>
      <c r="D2568" s="39"/>
      <c r="E2568" s="39"/>
      <c r="F2568" s="39"/>
      <c r="G2568" s="39"/>
      <c r="H2568" s="39"/>
      <c r="I2568" s="39" t="s">
        <v>5092</v>
      </c>
      <c r="J2568" s="40" t="s">
        <v>5093</v>
      </c>
    </row>
    <row r="2569" s="1" customFormat="1" ht="409.5" customHeight="1" spans="1:10">
      <c r="A2569" s="25">
        <v>438</v>
      </c>
      <c r="B2569" s="26" t="s">
        <v>6527</v>
      </c>
      <c r="C2569" s="26" t="s">
        <v>6528</v>
      </c>
      <c r="D2569" s="26" t="s">
        <v>6529</v>
      </c>
      <c r="E2569" s="26"/>
      <c r="F2569" s="39" t="s">
        <v>75</v>
      </c>
      <c r="G2569" s="27">
        <v>3</v>
      </c>
      <c r="H2569" s="27"/>
      <c r="I2569" s="13"/>
      <c r="J2569" s="47"/>
    </row>
    <row r="2570" s="1" customFormat="1" ht="18" customHeight="1" spans="1:10">
      <c r="A2570" s="15" t="s">
        <v>5101</v>
      </c>
      <c r="B2570" s="16"/>
      <c r="C2570" s="16"/>
      <c r="D2570" s="16"/>
      <c r="E2570" s="16"/>
      <c r="F2570" s="16"/>
      <c r="G2570" s="16"/>
      <c r="H2570" s="16"/>
      <c r="I2570" s="16"/>
      <c r="J2570" s="48"/>
    </row>
    <row r="2571" s="1" customFormat="1" ht="18" customHeight="1" spans="1:10">
      <c r="A2571" s="49" t="s">
        <v>5102</v>
      </c>
      <c r="B2571" s="49"/>
      <c r="C2571" s="49"/>
      <c r="D2571" s="49"/>
      <c r="E2571" s="49"/>
      <c r="F2571" s="49"/>
      <c r="G2571" s="49"/>
      <c r="H2571" s="49"/>
      <c r="I2571" s="49"/>
      <c r="J2571" s="49"/>
    </row>
    <row r="2572" s="1" customFormat="1" ht="39.75" customHeight="1" spans="1:10">
      <c r="A2572" s="2" t="s">
        <v>5085</v>
      </c>
      <c r="B2572" s="2"/>
      <c r="C2572" s="2"/>
      <c r="D2572" s="2"/>
      <c r="E2572" s="2"/>
      <c r="F2572" s="2"/>
      <c r="G2572" s="2"/>
      <c r="H2572" s="19"/>
      <c r="I2572" s="19"/>
      <c r="J2572" s="19"/>
    </row>
    <row r="2573" s="1" customFormat="1" ht="28.5" customHeight="1" spans="1:10">
      <c r="A2573" s="20" t="s">
        <v>5042</v>
      </c>
      <c r="B2573" s="20"/>
      <c r="C2573" s="20"/>
      <c r="D2573" s="20"/>
      <c r="E2573" s="20" t="s">
        <v>5043</v>
      </c>
      <c r="F2573" s="20"/>
      <c r="G2573" s="20"/>
      <c r="H2573" s="21" t="s">
        <v>6530</v>
      </c>
      <c r="I2573" s="21"/>
      <c r="J2573" s="21"/>
    </row>
    <row r="2574" s="1" customFormat="1" ht="17.25" customHeight="1" spans="1:10">
      <c r="A2574" s="22" t="s">
        <v>2</v>
      </c>
      <c r="B2574" s="23" t="s">
        <v>5087</v>
      </c>
      <c r="C2574" s="23" t="s">
        <v>5088</v>
      </c>
      <c r="D2574" s="23" t="s">
        <v>5089</v>
      </c>
      <c r="E2574" s="23"/>
      <c r="F2574" s="23" t="s">
        <v>5090</v>
      </c>
      <c r="G2574" s="23" t="s">
        <v>5091</v>
      </c>
      <c r="H2574" s="23"/>
      <c r="I2574" s="23" t="s">
        <v>4985</v>
      </c>
      <c r="J2574" s="24"/>
    </row>
    <row r="2575" s="1" customFormat="1" ht="28.5" customHeight="1" spans="1:10">
      <c r="A2575" s="25"/>
      <c r="B2575" s="39"/>
      <c r="C2575" s="39"/>
      <c r="D2575" s="39"/>
      <c r="E2575" s="39"/>
      <c r="F2575" s="39"/>
      <c r="G2575" s="39"/>
      <c r="H2575" s="39"/>
      <c r="I2575" s="39" t="s">
        <v>5092</v>
      </c>
      <c r="J2575" s="40" t="s">
        <v>5093</v>
      </c>
    </row>
    <row r="2576" s="1" customFormat="1" ht="18" customHeight="1" spans="1:10">
      <c r="A2576" s="9" t="s">
        <v>5101</v>
      </c>
      <c r="B2576" s="10"/>
      <c r="C2576" s="10"/>
      <c r="D2576" s="10"/>
      <c r="E2576" s="10"/>
      <c r="F2576" s="10"/>
      <c r="G2576" s="10"/>
      <c r="H2576" s="10"/>
      <c r="I2576" s="10"/>
      <c r="J2576" s="47"/>
    </row>
    <row r="2577" s="1" customFormat="1" ht="409.5" customHeight="1" spans="1:10">
      <c r="A2577" s="25"/>
      <c r="B2577" s="26"/>
      <c r="C2577" s="26"/>
      <c r="D2577" s="26" t="s">
        <v>6531</v>
      </c>
      <c r="E2577" s="26"/>
      <c r="F2577" s="39"/>
      <c r="G2577" s="27"/>
      <c r="H2577" s="27"/>
      <c r="I2577" s="13"/>
      <c r="J2577" s="47"/>
    </row>
    <row r="2578" s="1" customFormat="1" ht="18" customHeight="1" spans="1:10">
      <c r="A2578" s="15" t="s">
        <v>5101</v>
      </c>
      <c r="B2578" s="16"/>
      <c r="C2578" s="16"/>
      <c r="D2578" s="16"/>
      <c r="E2578" s="16"/>
      <c r="F2578" s="16"/>
      <c r="G2578" s="16"/>
      <c r="H2578" s="16"/>
      <c r="I2578" s="16"/>
      <c r="J2578" s="48"/>
    </row>
    <row r="2579" s="1" customFormat="1" ht="18" customHeight="1" spans="1:10">
      <c r="A2579" s="49" t="s">
        <v>5102</v>
      </c>
      <c r="B2579" s="49"/>
      <c r="C2579" s="49"/>
      <c r="D2579" s="49"/>
      <c r="E2579" s="49"/>
      <c r="F2579" s="49"/>
      <c r="G2579" s="49"/>
      <c r="H2579" s="49"/>
      <c r="I2579" s="49"/>
      <c r="J2579" s="49"/>
    </row>
    <row r="2580" s="1" customFormat="1" ht="39.75" customHeight="1" spans="1:10">
      <c r="A2580" s="2" t="s">
        <v>5085</v>
      </c>
      <c r="B2580" s="2"/>
      <c r="C2580" s="2"/>
      <c r="D2580" s="2"/>
      <c r="E2580" s="2"/>
      <c r="F2580" s="2"/>
      <c r="G2580" s="2"/>
      <c r="H2580" s="19"/>
      <c r="I2580" s="19"/>
      <c r="J2580" s="19"/>
    </row>
    <row r="2581" s="1" customFormat="1" ht="28.5" customHeight="1" spans="1:10">
      <c r="A2581" s="20" t="s">
        <v>5042</v>
      </c>
      <c r="B2581" s="20"/>
      <c r="C2581" s="20"/>
      <c r="D2581" s="20"/>
      <c r="E2581" s="20" t="s">
        <v>5043</v>
      </c>
      <c r="F2581" s="20"/>
      <c r="G2581" s="20"/>
      <c r="H2581" s="21" t="s">
        <v>6532</v>
      </c>
      <c r="I2581" s="21"/>
      <c r="J2581" s="21"/>
    </row>
    <row r="2582" s="1" customFormat="1" ht="17.25" customHeight="1" spans="1:10">
      <c r="A2582" s="22" t="s">
        <v>2</v>
      </c>
      <c r="B2582" s="23" t="s">
        <v>5087</v>
      </c>
      <c r="C2582" s="23" t="s">
        <v>5088</v>
      </c>
      <c r="D2582" s="23" t="s">
        <v>5089</v>
      </c>
      <c r="E2582" s="23"/>
      <c r="F2582" s="23" t="s">
        <v>5090</v>
      </c>
      <c r="G2582" s="23" t="s">
        <v>5091</v>
      </c>
      <c r="H2582" s="23"/>
      <c r="I2582" s="23" t="s">
        <v>4985</v>
      </c>
      <c r="J2582" s="24"/>
    </row>
    <row r="2583" s="1" customFormat="1" ht="28.5" customHeight="1" spans="1:10">
      <c r="A2583" s="25"/>
      <c r="B2583" s="39"/>
      <c r="C2583" s="39"/>
      <c r="D2583" s="39"/>
      <c r="E2583" s="39"/>
      <c r="F2583" s="39"/>
      <c r="G2583" s="39"/>
      <c r="H2583" s="39"/>
      <c r="I2583" s="39" t="s">
        <v>5092</v>
      </c>
      <c r="J2583" s="40" t="s">
        <v>5093</v>
      </c>
    </row>
    <row r="2584" s="1" customFormat="1" ht="248.25" customHeight="1" spans="1:10">
      <c r="A2584" s="25"/>
      <c r="B2584" s="26"/>
      <c r="C2584" s="26"/>
      <c r="D2584" s="26" t="s">
        <v>6533</v>
      </c>
      <c r="E2584" s="26"/>
      <c r="F2584" s="39"/>
      <c r="G2584" s="27"/>
      <c r="H2584" s="27"/>
      <c r="I2584" s="13"/>
      <c r="J2584" s="47"/>
    </row>
    <row r="2585" s="1" customFormat="1" ht="18" customHeight="1" spans="1:10">
      <c r="A2585" s="15" t="s">
        <v>5101</v>
      </c>
      <c r="B2585" s="16"/>
      <c r="C2585" s="16"/>
      <c r="D2585" s="16"/>
      <c r="E2585" s="16"/>
      <c r="F2585" s="16"/>
      <c r="G2585" s="16"/>
      <c r="H2585" s="16"/>
      <c r="I2585" s="16"/>
      <c r="J2585" s="48"/>
    </row>
    <row r="2586" s="1" customFormat="1" ht="18" customHeight="1" spans="1:10">
      <c r="A2586" s="49" t="s">
        <v>5102</v>
      </c>
      <c r="B2586" s="49"/>
      <c r="C2586" s="49"/>
      <c r="D2586" s="49"/>
      <c r="E2586" s="49"/>
      <c r="F2586" s="49"/>
      <c r="G2586" s="49"/>
      <c r="H2586" s="49"/>
      <c r="I2586" s="49"/>
      <c r="J2586" s="49"/>
    </row>
    <row r="2587" s="1" customFormat="1" ht="39.75" customHeight="1" spans="1:10">
      <c r="A2587" s="2" t="s">
        <v>5085</v>
      </c>
      <c r="B2587" s="2"/>
      <c r="C2587" s="2"/>
      <c r="D2587" s="2"/>
      <c r="E2587" s="2"/>
      <c r="F2587" s="2"/>
      <c r="G2587" s="2"/>
      <c r="H2587" s="19"/>
      <c r="I2587" s="19"/>
      <c r="J2587" s="19"/>
    </row>
    <row r="2588" s="1" customFormat="1" ht="28.5" customHeight="1" spans="1:10">
      <c r="A2588" s="20" t="s">
        <v>5042</v>
      </c>
      <c r="B2588" s="20"/>
      <c r="C2588" s="20"/>
      <c r="D2588" s="20"/>
      <c r="E2588" s="20" t="s">
        <v>5043</v>
      </c>
      <c r="F2588" s="20"/>
      <c r="G2588" s="20"/>
      <c r="H2588" s="21" t="s">
        <v>6534</v>
      </c>
      <c r="I2588" s="21"/>
      <c r="J2588" s="21"/>
    </row>
    <row r="2589" s="1" customFormat="1" ht="17.25" customHeight="1" spans="1:10">
      <c r="A2589" s="22" t="s">
        <v>2</v>
      </c>
      <c r="B2589" s="23" t="s">
        <v>5087</v>
      </c>
      <c r="C2589" s="23" t="s">
        <v>5088</v>
      </c>
      <c r="D2589" s="23" t="s">
        <v>5089</v>
      </c>
      <c r="E2589" s="23"/>
      <c r="F2589" s="23" t="s">
        <v>5090</v>
      </c>
      <c r="G2589" s="23" t="s">
        <v>5091</v>
      </c>
      <c r="H2589" s="23"/>
      <c r="I2589" s="23" t="s">
        <v>4985</v>
      </c>
      <c r="J2589" s="24"/>
    </row>
    <row r="2590" s="1" customFormat="1" ht="28.5" customHeight="1" spans="1:10">
      <c r="A2590" s="25"/>
      <c r="B2590" s="39"/>
      <c r="C2590" s="39"/>
      <c r="D2590" s="39"/>
      <c r="E2590" s="39"/>
      <c r="F2590" s="39"/>
      <c r="G2590" s="39"/>
      <c r="H2590" s="39"/>
      <c r="I2590" s="39" t="s">
        <v>5092</v>
      </c>
      <c r="J2590" s="40" t="s">
        <v>5093</v>
      </c>
    </row>
    <row r="2591" s="1" customFormat="1" ht="409.5" customHeight="1" spans="1:10">
      <c r="A2591" s="25">
        <v>439</v>
      </c>
      <c r="B2591" s="26" t="s">
        <v>6535</v>
      </c>
      <c r="C2591" s="26" t="s">
        <v>6536</v>
      </c>
      <c r="D2591" s="26" t="s">
        <v>6537</v>
      </c>
      <c r="E2591" s="26"/>
      <c r="F2591" s="39" t="s">
        <v>138</v>
      </c>
      <c r="G2591" s="27">
        <v>9</v>
      </c>
      <c r="H2591" s="27"/>
      <c r="I2591" s="13"/>
      <c r="J2591" s="47"/>
    </row>
    <row r="2592" s="1" customFormat="1" ht="18" customHeight="1" spans="1:10">
      <c r="A2592" s="15" t="s">
        <v>5101</v>
      </c>
      <c r="B2592" s="16"/>
      <c r="C2592" s="16"/>
      <c r="D2592" s="16"/>
      <c r="E2592" s="16"/>
      <c r="F2592" s="16"/>
      <c r="G2592" s="16"/>
      <c r="H2592" s="16"/>
      <c r="I2592" s="16"/>
      <c r="J2592" s="48"/>
    </row>
    <row r="2593" s="1" customFormat="1" ht="18" customHeight="1" spans="1:10">
      <c r="A2593" s="49" t="s">
        <v>5102</v>
      </c>
      <c r="B2593" s="49"/>
      <c r="C2593" s="49"/>
      <c r="D2593" s="49"/>
      <c r="E2593" s="49"/>
      <c r="F2593" s="49"/>
      <c r="G2593" s="49"/>
      <c r="H2593" s="49"/>
      <c r="I2593" s="49"/>
      <c r="J2593" s="49"/>
    </row>
    <row r="2594" s="1" customFormat="1" ht="39.75" customHeight="1" spans="1:10">
      <c r="A2594" s="2" t="s">
        <v>5085</v>
      </c>
      <c r="B2594" s="2"/>
      <c r="C2594" s="2"/>
      <c r="D2594" s="2"/>
      <c r="E2594" s="2"/>
      <c r="F2594" s="2"/>
      <c r="G2594" s="2"/>
      <c r="H2594" s="19"/>
      <c r="I2594" s="19"/>
      <c r="J2594" s="19"/>
    </row>
    <row r="2595" s="1" customFormat="1" ht="28.5" customHeight="1" spans="1:10">
      <c r="A2595" s="20" t="s">
        <v>5042</v>
      </c>
      <c r="B2595" s="20"/>
      <c r="C2595" s="20"/>
      <c r="D2595" s="20"/>
      <c r="E2595" s="20" t="s">
        <v>5043</v>
      </c>
      <c r="F2595" s="20"/>
      <c r="G2595" s="20"/>
      <c r="H2595" s="21" t="s">
        <v>6538</v>
      </c>
      <c r="I2595" s="21"/>
      <c r="J2595" s="21"/>
    </row>
    <row r="2596" s="1" customFormat="1" ht="17.25" customHeight="1" spans="1:10">
      <c r="A2596" s="22" t="s">
        <v>2</v>
      </c>
      <c r="B2596" s="23" t="s">
        <v>5087</v>
      </c>
      <c r="C2596" s="23" t="s">
        <v>5088</v>
      </c>
      <c r="D2596" s="23" t="s">
        <v>5089</v>
      </c>
      <c r="E2596" s="23"/>
      <c r="F2596" s="23" t="s">
        <v>5090</v>
      </c>
      <c r="G2596" s="23" t="s">
        <v>5091</v>
      </c>
      <c r="H2596" s="23"/>
      <c r="I2596" s="23" t="s">
        <v>4985</v>
      </c>
      <c r="J2596" s="24"/>
    </row>
    <row r="2597" s="1" customFormat="1" ht="28.5" customHeight="1" spans="1:10">
      <c r="A2597" s="25"/>
      <c r="B2597" s="39"/>
      <c r="C2597" s="39"/>
      <c r="D2597" s="39"/>
      <c r="E2597" s="39"/>
      <c r="F2597" s="39"/>
      <c r="G2597" s="39"/>
      <c r="H2597" s="39"/>
      <c r="I2597" s="39" t="s">
        <v>5092</v>
      </c>
      <c r="J2597" s="40" t="s">
        <v>5093</v>
      </c>
    </row>
    <row r="2598" s="1" customFormat="1" ht="18" customHeight="1" spans="1:10">
      <c r="A2598" s="9" t="s">
        <v>5101</v>
      </c>
      <c r="B2598" s="10"/>
      <c r="C2598" s="10"/>
      <c r="D2598" s="10"/>
      <c r="E2598" s="10"/>
      <c r="F2598" s="10"/>
      <c r="G2598" s="10"/>
      <c r="H2598" s="10"/>
      <c r="I2598" s="10"/>
      <c r="J2598" s="47"/>
    </row>
    <row r="2599" s="1" customFormat="1" ht="409.5" customHeight="1" spans="1:10">
      <c r="A2599" s="25"/>
      <c r="B2599" s="26"/>
      <c r="C2599" s="26"/>
      <c r="D2599" s="26" t="s">
        <v>6539</v>
      </c>
      <c r="E2599" s="26"/>
      <c r="F2599" s="39"/>
      <c r="G2599" s="27"/>
      <c r="H2599" s="27"/>
      <c r="I2599" s="13"/>
      <c r="J2599" s="47"/>
    </row>
    <row r="2600" s="1" customFormat="1" ht="18" customHeight="1" spans="1:10">
      <c r="A2600" s="15" t="s">
        <v>5101</v>
      </c>
      <c r="B2600" s="16"/>
      <c r="C2600" s="16"/>
      <c r="D2600" s="16"/>
      <c r="E2600" s="16"/>
      <c r="F2600" s="16"/>
      <c r="G2600" s="16"/>
      <c r="H2600" s="16"/>
      <c r="I2600" s="16"/>
      <c r="J2600" s="48"/>
    </row>
    <row r="2601" s="1" customFormat="1" ht="18" customHeight="1" spans="1:10">
      <c r="A2601" s="49" t="s">
        <v>5102</v>
      </c>
      <c r="B2601" s="49"/>
      <c r="C2601" s="49"/>
      <c r="D2601" s="49"/>
      <c r="E2601" s="49"/>
      <c r="F2601" s="49"/>
      <c r="G2601" s="49"/>
      <c r="H2601" s="49"/>
      <c r="I2601" s="49"/>
      <c r="J2601" s="49"/>
    </row>
    <row r="2602" s="1" customFormat="1" ht="39.75" customHeight="1" spans="1:10">
      <c r="A2602" s="2" t="s">
        <v>5085</v>
      </c>
      <c r="B2602" s="2"/>
      <c r="C2602" s="2"/>
      <c r="D2602" s="2"/>
      <c r="E2602" s="2"/>
      <c r="F2602" s="2"/>
      <c r="G2602" s="2"/>
      <c r="H2602" s="19"/>
      <c r="I2602" s="19"/>
      <c r="J2602" s="19"/>
    </row>
    <row r="2603" s="1" customFormat="1" ht="28.5" customHeight="1" spans="1:10">
      <c r="A2603" s="20" t="s">
        <v>5042</v>
      </c>
      <c r="B2603" s="20"/>
      <c r="C2603" s="20"/>
      <c r="D2603" s="20"/>
      <c r="E2603" s="20" t="s">
        <v>5043</v>
      </c>
      <c r="F2603" s="20"/>
      <c r="G2603" s="20"/>
      <c r="H2603" s="21" t="s">
        <v>6540</v>
      </c>
      <c r="I2603" s="21"/>
      <c r="J2603" s="21"/>
    </row>
    <row r="2604" s="1" customFormat="1" ht="17.25" customHeight="1" spans="1:10">
      <c r="A2604" s="22" t="s">
        <v>2</v>
      </c>
      <c r="B2604" s="23" t="s">
        <v>5087</v>
      </c>
      <c r="C2604" s="23" t="s">
        <v>5088</v>
      </c>
      <c r="D2604" s="23" t="s">
        <v>5089</v>
      </c>
      <c r="E2604" s="23"/>
      <c r="F2604" s="23" t="s">
        <v>5090</v>
      </c>
      <c r="G2604" s="23" t="s">
        <v>5091</v>
      </c>
      <c r="H2604" s="23"/>
      <c r="I2604" s="23" t="s">
        <v>4985</v>
      </c>
      <c r="J2604" s="24"/>
    </row>
    <row r="2605" s="1" customFormat="1" ht="28.5" customHeight="1" spans="1:10">
      <c r="A2605" s="25"/>
      <c r="B2605" s="39"/>
      <c r="C2605" s="39"/>
      <c r="D2605" s="39"/>
      <c r="E2605" s="39"/>
      <c r="F2605" s="39"/>
      <c r="G2605" s="39"/>
      <c r="H2605" s="39"/>
      <c r="I2605" s="39" t="s">
        <v>5092</v>
      </c>
      <c r="J2605" s="40" t="s">
        <v>5093</v>
      </c>
    </row>
    <row r="2606" s="1" customFormat="1" ht="273.75" customHeight="1" spans="1:10">
      <c r="A2606" s="25"/>
      <c r="B2606" s="26"/>
      <c r="C2606" s="26"/>
      <c r="D2606" s="26" t="s">
        <v>6541</v>
      </c>
      <c r="E2606" s="26"/>
      <c r="F2606" s="39"/>
      <c r="G2606" s="27"/>
      <c r="H2606" s="27"/>
      <c r="I2606" s="13"/>
      <c r="J2606" s="47"/>
    </row>
    <row r="2607" s="1" customFormat="1" ht="66.75" customHeight="1" spans="1:10">
      <c r="A2607" s="25">
        <v>440</v>
      </c>
      <c r="B2607" s="26" t="s">
        <v>6542</v>
      </c>
      <c r="C2607" s="26" t="s">
        <v>6543</v>
      </c>
      <c r="D2607" s="26" t="s">
        <v>6544</v>
      </c>
      <c r="E2607" s="26"/>
      <c r="F2607" s="39" t="s">
        <v>138</v>
      </c>
      <c r="G2607" s="27">
        <v>12</v>
      </c>
      <c r="H2607" s="27"/>
      <c r="I2607" s="13"/>
      <c r="J2607" s="47"/>
    </row>
    <row r="2608" s="1" customFormat="1" ht="41.25" customHeight="1" spans="1:10">
      <c r="A2608" s="25">
        <v>441</v>
      </c>
      <c r="B2608" s="26" t="s">
        <v>6545</v>
      </c>
      <c r="C2608" s="26" t="s">
        <v>6546</v>
      </c>
      <c r="D2608" s="26" t="s">
        <v>6547</v>
      </c>
      <c r="E2608" s="26"/>
      <c r="F2608" s="39" t="s">
        <v>138</v>
      </c>
      <c r="G2608" s="27">
        <v>3</v>
      </c>
      <c r="H2608" s="27"/>
      <c r="I2608" s="13"/>
      <c r="J2608" s="47"/>
    </row>
    <row r="2609" s="1" customFormat="1" ht="66.75" customHeight="1" spans="1:10">
      <c r="A2609" s="25">
        <v>442</v>
      </c>
      <c r="B2609" s="26" t="s">
        <v>6548</v>
      </c>
      <c r="C2609" s="26" t="s">
        <v>6549</v>
      </c>
      <c r="D2609" s="26" t="s">
        <v>6550</v>
      </c>
      <c r="E2609" s="26"/>
      <c r="F2609" s="39" t="s">
        <v>92</v>
      </c>
      <c r="G2609" s="27">
        <v>6</v>
      </c>
      <c r="H2609" s="27"/>
      <c r="I2609" s="13"/>
      <c r="J2609" s="47"/>
    </row>
    <row r="2610" s="1" customFormat="1" ht="28.5" customHeight="1" spans="1:10">
      <c r="A2610" s="25">
        <v>443</v>
      </c>
      <c r="B2610" s="26" t="s">
        <v>6551</v>
      </c>
      <c r="C2610" s="26" t="s">
        <v>6552</v>
      </c>
      <c r="D2610" s="26" t="s">
        <v>6553</v>
      </c>
      <c r="E2610" s="26"/>
      <c r="F2610" s="39" t="s">
        <v>529</v>
      </c>
      <c r="G2610" s="27">
        <v>3</v>
      </c>
      <c r="H2610" s="27"/>
      <c r="I2610" s="13"/>
      <c r="J2610" s="47"/>
    </row>
    <row r="2611" s="1" customFormat="1" ht="15.75" customHeight="1" spans="1:10">
      <c r="A2611" s="25">
        <v>444</v>
      </c>
      <c r="B2611" s="26" t="s">
        <v>6554</v>
      </c>
      <c r="C2611" s="26" t="s">
        <v>5140</v>
      </c>
      <c r="D2611" s="26" t="s">
        <v>5140</v>
      </c>
      <c r="E2611" s="26"/>
      <c r="F2611" s="39" t="s">
        <v>5125</v>
      </c>
      <c r="G2611" s="27">
        <v>480</v>
      </c>
      <c r="H2611" s="27"/>
      <c r="I2611" s="13"/>
      <c r="J2611" s="47"/>
    </row>
    <row r="2612" s="1" customFormat="1" ht="28.5" customHeight="1" spans="1:10">
      <c r="A2612" s="25">
        <v>445</v>
      </c>
      <c r="B2612" s="26" t="s">
        <v>6555</v>
      </c>
      <c r="C2612" s="26" t="s">
        <v>6556</v>
      </c>
      <c r="D2612" s="26" t="s">
        <v>6556</v>
      </c>
      <c r="E2612" s="26"/>
      <c r="F2612" s="39" t="s">
        <v>5125</v>
      </c>
      <c r="G2612" s="27">
        <v>620</v>
      </c>
      <c r="H2612" s="27"/>
      <c r="I2612" s="13"/>
      <c r="J2612" s="47"/>
    </row>
    <row r="2613" s="1" customFormat="1" ht="28.5" customHeight="1" spans="1:10">
      <c r="A2613" s="25">
        <v>446</v>
      </c>
      <c r="B2613" s="26" t="s">
        <v>6557</v>
      </c>
      <c r="C2613" s="26" t="s">
        <v>6558</v>
      </c>
      <c r="D2613" s="26" t="s">
        <v>6558</v>
      </c>
      <c r="E2613" s="26"/>
      <c r="F2613" s="39" t="s">
        <v>5125</v>
      </c>
      <c r="G2613" s="27">
        <v>880</v>
      </c>
      <c r="H2613" s="27"/>
      <c r="I2613" s="13"/>
      <c r="J2613" s="47"/>
    </row>
    <row r="2614" s="1" customFormat="1" ht="28.5" customHeight="1" spans="1:10">
      <c r="A2614" s="25">
        <v>447</v>
      </c>
      <c r="B2614" s="26" t="s">
        <v>6559</v>
      </c>
      <c r="C2614" s="26" t="s">
        <v>6560</v>
      </c>
      <c r="D2614" s="26" t="s">
        <v>6560</v>
      </c>
      <c r="E2614" s="26"/>
      <c r="F2614" s="39" t="s">
        <v>186</v>
      </c>
      <c r="G2614" s="27">
        <v>72</v>
      </c>
      <c r="H2614" s="27"/>
      <c r="I2614" s="13"/>
      <c r="J2614" s="47"/>
    </row>
    <row r="2615" s="1" customFormat="1" ht="18" customHeight="1" spans="1:10">
      <c r="A2615" s="15" t="s">
        <v>5101</v>
      </c>
      <c r="B2615" s="16"/>
      <c r="C2615" s="16"/>
      <c r="D2615" s="16"/>
      <c r="E2615" s="16"/>
      <c r="F2615" s="16"/>
      <c r="G2615" s="16"/>
      <c r="H2615" s="16"/>
      <c r="I2615" s="16"/>
      <c r="J2615" s="48"/>
    </row>
    <row r="2616" s="1" customFormat="1" ht="18" customHeight="1" spans="1:10">
      <c r="A2616" s="49" t="s">
        <v>5102</v>
      </c>
      <c r="B2616" s="49"/>
      <c r="C2616" s="49"/>
      <c r="D2616" s="49"/>
      <c r="E2616" s="49"/>
      <c r="F2616" s="49"/>
      <c r="G2616" s="49"/>
      <c r="H2616" s="49"/>
      <c r="I2616" s="49"/>
      <c r="J2616" s="49"/>
    </row>
    <row r="2617" s="1" customFormat="1" ht="39.75" customHeight="1" spans="1:10">
      <c r="A2617" s="2" t="s">
        <v>5085</v>
      </c>
      <c r="B2617" s="2"/>
      <c r="C2617" s="2"/>
      <c r="D2617" s="2"/>
      <c r="E2617" s="2"/>
      <c r="F2617" s="2"/>
      <c r="G2617" s="2"/>
      <c r="H2617" s="19"/>
      <c r="I2617" s="19"/>
      <c r="J2617" s="19"/>
    </row>
    <row r="2618" s="1" customFormat="1" ht="28.5" customHeight="1" spans="1:10">
      <c r="A2618" s="20" t="s">
        <v>5042</v>
      </c>
      <c r="B2618" s="20"/>
      <c r="C2618" s="20"/>
      <c r="D2618" s="20"/>
      <c r="E2618" s="20" t="s">
        <v>5043</v>
      </c>
      <c r="F2618" s="20"/>
      <c r="G2618" s="20"/>
      <c r="H2618" s="21" t="s">
        <v>6561</v>
      </c>
      <c r="I2618" s="21"/>
      <c r="J2618" s="21"/>
    </row>
    <row r="2619" s="1" customFormat="1" ht="17.25" customHeight="1" spans="1:10">
      <c r="A2619" s="22" t="s">
        <v>2</v>
      </c>
      <c r="B2619" s="23" t="s">
        <v>5087</v>
      </c>
      <c r="C2619" s="23" t="s">
        <v>5088</v>
      </c>
      <c r="D2619" s="23" t="s">
        <v>5089</v>
      </c>
      <c r="E2619" s="23"/>
      <c r="F2619" s="23" t="s">
        <v>5090</v>
      </c>
      <c r="G2619" s="23" t="s">
        <v>5091</v>
      </c>
      <c r="H2619" s="23"/>
      <c r="I2619" s="23" t="s">
        <v>4985</v>
      </c>
      <c r="J2619" s="24"/>
    </row>
    <row r="2620" s="1" customFormat="1" ht="28.5" customHeight="1" spans="1:10">
      <c r="A2620" s="25"/>
      <c r="B2620" s="39"/>
      <c r="C2620" s="39"/>
      <c r="D2620" s="39"/>
      <c r="E2620" s="39"/>
      <c r="F2620" s="39"/>
      <c r="G2620" s="39"/>
      <c r="H2620" s="39"/>
      <c r="I2620" s="39" t="s">
        <v>5092</v>
      </c>
      <c r="J2620" s="40" t="s">
        <v>5093</v>
      </c>
    </row>
    <row r="2621" s="1" customFormat="1" ht="15.75" customHeight="1" spans="1:10">
      <c r="A2621" s="25">
        <v>448</v>
      </c>
      <c r="B2621" s="26" t="s">
        <v>6562</v>
      </c>
      <c r="C2621" s="26" t="s">
        <v>5276</v>
      </c>
      <c r="D2621" s="26" t="s">
        <v>5276</v>
      </c>
      <c r="E2621" s="26"/>
      <c r="F2621" s="39" t="s">
        <v>5125</v>
      </c>
      <c r="G2621" s="27">
        <v>820</v>
      </c>
      <c r="H2621" s="27"/>
      <c r="I2621" s="13"/>
      <c r="J2621" s="47"/>
    </row>
    <row r="2622" s="1" customFormat="1" ht="66.75" customHeight="1" spans="1:10">
      <c r="A2622" s="25">
        <v>449</v>
      </c>
      <c r="B2622" s="26" t="s">
        <v>6563</v>
      </c>
      <c r="C2622" s="26" t="s">
        <v>6564</v>
      </c>
      <c r="D2622" s="26" t="s">
        <v>6565</v>
      </c>
      <c r="E2622" s="26"/>
      <c r="F2622" s="39" t="s">
        <v>75</v>
      </c>
      <c r="G2622" s="27">
        <v>1</v>
      </c>
      <c r="H2622" s="27"/>
      <c r="I2622" s="13"/>
      <c r="J2622" s="47"/>
    </row>
    <row r="2623" s="1" customFormat="1" ht="15.75" customHeight="1" spans="1:10">
      <c r="A2623" s="25"/>
      <c r="B2623" s="26"/>
      <c r="C2623" s="26" t="s">
        <v>6566</v>
      </c>
      <c r="D2623" s="26"/>
      <c r="E2623" s="26"/>
      <c r="F2623" s="26"/>
      <c r="G2623" s="27"/>
      <c r="H2623" s="27"/>
      <c r="I2623" s="27"/>
      <c r="J2623" s="54"/>
    </row>
    <row r="2624" s="1" customFormat="1" ht="18" customHeight="1" spans="1:10">
      <c r="A2624" s="15" t="s">
        <v>5101</v>
      </c>
      <c r="B2624" s="16"/>
      <c r="C2624" s="16"/>
      <c r="D2624" s="16"/>
      <c r="E2624" s="16"/>
      <c r="F2624" s="16"/>
      <c r="G2624" s="16"/>
      <c r="H2624" s="16"/>
      <c r="I2624" s="16"/>
      <c r="J2624" s="48"/>
    </row>
    <row r="2625" s="1" customFormat="1" ht="18" customHeight="1" spans="1:10">
      <c r="A2625" s="49" t="s">
        <v>5102</v>
      </c>
      <c r="B2625" s="49"/>
      <c r="C2625" s="49"/>
      <c r="D2625" s="49"/>
      <c r="E2625" s="49"/>
      <c r="F2625" s="49"/>
      <c r="G2625" s="49"/>
      <c r="H2625" s="49"/>
      <c r="I2625" s="49"/>
      <c r="J2625" s="49"/>
    </row>
    <row r="2626" s="1" customFormat="1" ht="39.75" customHeight="1" spans="1:10">
      <c r="A2626" s="2" t="s">
        <v>5085</v>
      </c>
      <c r="B2626" s="2"/>
      <c r="C2626" s="2"/>
      <c r="D2626" s="2"/>
      <c r="E2626" s="2"/>
      <c r="F2626" s="2"/>
      <c r="G2626" s="2"/>
      <c r="H2626" s="19"/>
      <c r="I2626" s="19"/>
      <c r="J2626" s="19"/>
    </row>
    <row r="2627" s="1" customFormat="1" ht="28.5" customHeight="1" spans="1:10">
      <c r="A2627" s="20" t="s">
        <v>5042</v>
      </c>
      <c r="B2627" s="20"/>
      <c r="C2627" s="20"/>
      <c r="D2627" s="20"/>
      <c r="E2627" s="20" t="s">
        <v>5043</v>
      </c>
      <c r="F2627" s="20"/>
      <c r="G2627" s="20"/>
      <c r="H2627" s="21" t="s">
        <v>6567</v>
      </c>
      <c r="I2627" s="21"/>
      <c r="J2627" s="21"/>
    </row>
    <row r="2628" s="1" customFormat="1" ht="17.25" customHeight="1" spans="1:10">
      <c r="A2628" s="22" t="s">
        <v>2</v>
      </c>
      <c r="B2628" s="23" t="s">
        <v>5087</v>
      </c>
      <c r="C2628" s="23" t="s">
        <v>5088</v>
      </c>
      <c r="D2628" s="23" t="s">
        <v>5089</v>
      </c>
      <c r="E2628" s="23"/>
      <c r="F2628" s="23" t="s">
        <v>5090</v>
      </c>
      <c r="G2628" s="23" t="s">
        <v>5091</v>
      </c>
      <c r="H2628" s="23"/>
      <c r="I2628" s="23" t="s">
        <v>4985</v>
      </c>
      <c r="J2628" s="24"/>
    </row>
    <row r="2629" s="1" customFormat="1" ht="28.5" customHeight="1" spans="1:10">
      <c r="A2629" s="25"/>
      <c r="B2629" s="39"/>
      <c r="C2629" s="39"/>
      <c r="D2629" s="39"/>
      <c r="E2629" s="39"/>
      <c r="F2629" s="39"/>
      <c r="G2629" s="39"/>
      <c r="H2629" s="39"/>
      <c r="I2629" s="39" t="s">
        <v>5092</v>
      </c>
      <c r="J2629" s="40" t="s">
        <v>5093</v>
      </c>
    </row>
    <row r="2630" s="1" customFormat="1" ht="409.5" customHeight="1" spans="1:10">
      <c r="A2630" s="25">
        <v>450</v>
      </c>
      <c r="B2630" s="26" t="s">
        <v>6568</v>
      </c>
      <c r="C2630" s="26" t="s">
        <v>6528</v>
      </c>
      <c r="D2630" s="26" t="s">
        <v>6529</v>
      </c>
      <c r="E2630" s="26"/>
      <c r="F2630" s="39" t="s">
        <v>75</v>
      </c>
      <c r="G2630" s="27">
        <v>1</v>
      </c>
      <c r="H2630" s="27"/>
      <c r="I2630" s="13"/>
      <c r="J2630" s="47"/>
    </row>
    <row r="2631" s="1" customFormat="1" ht="18" customHeight="1" spans="1:10">
      <c r="A2631" s="15" t="s">
        <v>5101</v>
      </c>
      <c r="B2631" s="16"/>
      <c r="C2631" s="16"/>
      <c r="D2631" s="16"/>
      <c r="E2631" s="16"/>
      <c r="F2631" s="16"/>
      <c r="G2631" s="16"/>
      <c r="H2631" s="16"/>
      <c r="I2631" s="16"/>
      <c r="J2631" s="48"/>
    </row>
    <row r="2632" s="1" customFormat="1" ht="18" customHeight="1" spans="1:10">
      <c r="A2632" s="49" t="s">
        <v>5102</v>
      </c>
      <c r="B2632" s="49"/>
      <c r="C2632" s="49"/>
      <c r="D2632" s="49"/>
      <c r="E2632" s="49"/>
      <c r="F2632" s="49"/>
      <c r="G2632" s="49"/>
      <c r="H2632" s="49"/>
      <c r="I2632" s="49"/>
      <c r="J2632" s="49"/>
    </row>
    <row r="2633" s="1" customFormat="1" ht="39.75" customHeight="1" spans="1:10">
      <c r="A2633" s="2" t="s">
        <v>5085</v>
      </c>
      <c r="B2633" s="2"/>
      <c r="C2633" s="2"/>
      <c r="D2633" s="2"/>
      <c r="E2633" s="2"/>
      <c r="F2633" s="2"/>
      <c r="G2633" s="2"/>
      <c r="H2633" s="19"/>
      <c r="I2633" s="19"/>
      <c r="J2633" s="19"/>
    </row>
    <row r="2634" s="1" customFormat="1" ht="28.5" customHeight="1" spans="1:10">
      <c r="A2634" s="20" t="s">
        <v>5042</v>
      </c>
      <c r="B2634" s="20"/>
      <c r="C2634" s="20"/>
      <c r="D2634" s="20"/>
      <c r="E2634" s="20" t="s">
        <v>5043</v>
      </c>
      <c r="F2634" s="20"/>
      <c r="G2634" s="20"/>
      <c r="H2634" s="21" t="s">
        <v>6569</v>
      </c>
      <c r="I2634" s="21"/>
      <c r="J2634" s="21"/>
    </row>
    <row r="2635" s="1" customFormat="1" ht="17.25" customHeight="1" spans="1:10">
      <c r="A2635" s="22" t="s">
        <v>2</v>
      </c>
      <c r="B2635" s="23" t="s">
        <v>5087</v>
      </c>
      <c r="C2635" s="23" t="s">
        <v>5088</v>
      </c>
      <c r="D2635" s="23" t="s">
        <v>5089</v>
      </c>
      <c r="E2635" s="23"/>
      <c r="F2635" s="23" t="s">
        <v>5090</v>
      </c>
      <c r="G2635" s="23" t="s">
        <v>5091</v>
      </c>
      <c r="H2635" s="23"/>
      <c r="I2635" s="23" t="s">
        <v>4985</v>
      </c>
      <c r="J2635" s="24"/>
    </row>
    <row r="2636" s="1" customFormat="1" ht="28.5" customHeight="1" spans="1:10">
      <c r="A2636" s="25"/>
      <c r="B2636" s="39"/>
      <c r="C2636" s="39"/>
      <c r="D2636" s="39"/>
      <c r="E2636" s="39"/>
      <c r="F2636" s="39"/>
      <c r="G2636" s="39"/>
      <c r="H2636" s="39"/>
      <c r="I2636" s="39" t="s">
        <v>5092</v>
      </c>
      <c r="J2636" s="40" t="s">
        <v>5093</v>
      </c>
    </row>
    <row r="2637" s="1" customFormat="1" ht="18" customHeight="1" spans="1:10">
      <c r="A2637" s="9" t="s">
        <v>5101</v>
      </c>
      <c r="B2637" s="10"/>
      <c r="C2637" s="10"/>
      <c r="D2637" s="10"/>
      <c r="E2637" s="10"/>
      <c r="F2637" s="10"/>
      <c r="G2637" s="10"/>
      <c r="H2637" s="10"/>
      <c r="I2637" s="10"/>
      <c r="J2637" s="47"/>
    </row>
    <row r="2638" s="1" customFormat="1" ht="409.5" customHeight="1" spans="1:10">
      <c r="A2638" s="25"/>
      <c r="B2638" s="26"/>
      <c r="C2638" s="26"/>
      <c r="D2638" s="26" t="s">
        <v>6570</v>
      </c>
      <c r="E2638" s="26"/>
      <c r="F2638" s="39"/>
      <c r="G2638" s="27"/>
      <c r="H2638" s="27"/>
      <c r="I2638" s="13"/>
      <c r="J2638" s="47"/>
    </row>
    <row r="2639" s="1" customFormat="1" ht="18" customHeight="1" spans="1:10">
      <c r="A2639" s="15" t="s">
        <v>5101</v>
      </c>
      <c r="B2639" s="16"/>
      <c r="C2639" s="16"/>
      <c r="D2639" s="16"/>
      <c r="E2639" s="16"/>
      <c r="F2639" s="16"/>
      <c r="G2639" s="16"/>
      <c r="H2639" s="16"/>
      <c r="I2639" s="16"/>
      <c r="J2639" s="48"/>
    </row>
    <row r="2640" s="1" customFormat="1" ht="18" customHeight="1" spans="1:10">
      <c r="A2640" s="49" t="s">
        <v>5102</v>
      </c>
      <c r="B2640" s="49"/>
      <c r="C2640" s="49"/>
      <c r="D2640" s="49"/>
      <c r="E2640" s="49"/>
      <c r="F2640" s="49"/>
      <c r="G2640" s="49"/>
      <c r="H2640" s="49"/>
      <c r="I2640" s="49"/>
      <c r="J2640" s="49"/>
    </row>
    <row r="2641" s="1" customFormat="1" ht="39.75" customHeight="1" spans="1:10">
      <c r="A2641" s="2" t="s">
        <v>5085</v>
      </c>
      <c r="B2641" s="2"/>
      <c r="C2641" s="2"/>
      <c r="D2641" s="2"/>
      <c r="E2641" s="2"/>
      <c r="F2641" s="2"/>
      <c r="G2641" s="2"/>
      <c r="H2641" s="19"/>
      <c r="I2641" s="19"/>
      <c r="J2641" s="19"/>
    </row>
    <row r="2642" s="1" customFormat="1" ht="28.5" customHeight="1" spans="1:10">
      <c r="A2642" s="20" t="s">
        <v>5042</v>
      </c>
      <c r="B2642" s="20"/>
      <c r="C2642" s="20"/>
      <c r="D2642" s="20"/>
      <c r="E2642" s="20" t="s">
        <v>5043</v>
      </c>
      <c r="F2642" s="20"/>
      <c r="G2642" s="20"/>
      <c r="H2642" s="21" t="s">
        <v>6571</v>
      </c>
      <c r="I2642" s="21"/>
      <c r="J2642" s="21"/>
    </row>
    <row r="2643" s="1" customFormat="1" ht="17.25" customHeight="1" spans="1:10">
      <c r="A2643" s="22" t="s">
        <v>2</v>
      </c>
      <c r="B2643" s="23" t="s">
        <v>5087</v>
      </c>
      <c r="C2643" s="23" t="s">
        <v>5088</v>
      </c>
      <c r="D2643" s="23" t="s">
        <v>5089</v>
      </c>
      <c r="E2643" s="23"/>
      <c r="F2643" s="23" t="s">
        <v>5090</v>
      </c>
      <c r="G2643" s="23" t="s">
        <v>5091</v>
      </c>
      <c r="H2643" s="23"/>
      <c r="I2643" s="23" t="s">
        <v>4985</v>
      </c>
      <c r="J2643" s="24"/>
    </row>
    <row r="2644" s="1" customFormat="1" ht="28.5" customHeight="1" spans="1:10">
      <c r="A2644" s="25"/>
      <c r="B2644" s="39"/>
      <c r="C2644" s="39"/>
      <c r="D2644" s="39"/>
      <c r="E2644" s="39"/>
      <c r="F2644" s="39"/>
      <c r="G2644" s="39"/>
      <c r="H2644" s="39"/>
      <c r="I2644" s="39" t="s">
        <v>5092</v>
      </c>
      <c r="J2644" s="40" t="s">
        <v>5093</v>
      </c>
    </row>
    <row r="2645" s="1" customFormat="1" ht="248.25" customHeight="1" spans="1:10">
      <c r="A2645" s="25"/>
      <c r="B2645" s="26"/>
      <c r="C2645" s="26"/>
      <c r="D2645" s="26" t="s">
        <v>6533</v>
      </c>
      <c r="E2645" s="26"/>
      <c r="F2645" s="39"/>
      <c r="G2645" s="27"/>
      <c r="H2645" s="27"/>
      <c r="I2645" s="13"/>
      <c r="J2645" s="47"/>
    </row>
    <row r="2646" s="1" customFormat="1" ht="18" customHeight="1" spans="1:10">
      <c r="A2646" s="15" t="s">
        <v>5101</v>
      </c>
      <c r="B2646" s="16"/>
      <c r="C2646" s="16"/>
      <c r="D2646" s="16"/>
      <c r="E2646" s="16"/>
      <c r="F2646" s="16"/>
      <c r="G2646" s="16"/>
      <c r="H2646" s="16"/>
      <c r="I2646" s="16"/>
      <c r="J2646" s="48"/>
    </row>
    <row r="2647" s="1" customFormat="1" ht="18" customHeight="1" spans="1:10">
      <c r="A2647" s="49" t="s">
        <v>5102</v>
      </c>
      <c r="B2647" s="49"/>
      <c r="C2647" s="49"/>
      <c r="D2647" s="49"/>
      <c r="E2647" s="49"/>
      <c r="F2647" s="49"/>
      <c r="G2647" s="49"/>
      <c r="H2647" s="49"/>
      <c r="I2647" s="49"/>
      <c r="J2647" s="49"/>
    </row>
    <row r="2648" s="1" customFormat="1" ht="39.75" customHeight="1" spans="1:10">
      <c r="A2648" s="2" t="s">
        <v>5085</v>
      </c>
      <c r="B2648" s="2"/>
      <c r="C2648" s="2"/>
      <c r="D2648" s="2"/>
      <c r="E2648" s="2"/>
      <c r="F2648" s="2"/>
      <c r="G2648" s="2"/>
      <c r="H2648" s="19"/>
      <c r="I2648" s="19"/>
      <c r="J2648" s="19"/>
    </row>
    <row r="2649" s="1" customFormat="1" ht="28.5" customHeight="1" spans="1:10">
      <c r="A2649" s="20" t="s">
        <v>5042</v>
      </c>
      <c r="B2649" s="20"/>
      <c r="C2649" s="20"/>
      <c r="D2649" s="20"/>
      <c r="E2649" s="20" t="s">
        <v>5043</v>
      </c>
      <c r="F2649" s="20"/>
      <c r="G2649" s="20"/>
      <c r="H2649" s="21" t="s">
        <v>6572</v>
      </c>
      <c r="I2649" s="21"/>
      <c r="J2649" s="21"/>
    </row>
    <row r="2650" s="1" customFormat="1" ht="17.25" customHeight="1" spans="1:10">
      <c r="A2650" s="22" t="s">
        <v>2</v>
      </c>
      <c r="B2650" s="23" t="s">
        <v>5087</v>
      </c>
      <c r="C2650" s="23" t="s">
        <v>5088</v>
      </c>
      <c r="D2650" s="23" t="s">
        <v>5089</v>
      </c>
      <c r="E2650" s="23"/>
      <c r="F2650" s="23" t="s">
        <v>5090</v>
      </c>
      <c r="G2650" s="23" t="s">
        <v>5091</v>
      </c>
      <c r="H2650" s="23"/>
      <c r="I2650" s="23" t="s">
        <v>4985</v>
      </c>
      <c r="J2650" s="24"/>
    </row>
    <row r="2651" s="1" customFormat="1" ht="28.5" customHeight="1" spans="1:10">
      <c r="A2651" s="25"/>
      <c r="B2651" s="39"/>
      <c r="C2651" s="39"/>
      <c r="D2651" s="39"/>
      <c r="E2651" s="39"/>
      <c r="F2651" s="39"/>
      <c r="G2651" s="39"/>
      <c r="H2651" s="39"/>
      <c r="I2651" s="39" t="s">
        <v>5092</v>
      </c>
      <c r="J2651" s="40" t="s">
        <v>5093</v>
      </c>
    </row>
    <row r="2652" s="1" customFormat="1" ht="409.5" customHeight="1" spans="1:10">
      <c r="A2652" s="25">
        <v>451</v>
      </c>
      <c r="B2652" s="26" t="s">
        <v>6573</v>
      </c>
      <c r="C2652" s="26" t="s">
        <v>6536</v>
      </c>
      <c r="D2652" s="26" t="s">
        <v>6537</v>
      </c>
      <c r="E2652" s="26"/>
      <c r="F2652" s="39" t="s">
        <v>138</v>
      </c>
      <c r="G2652" s="27">
        <v>5</v>
      </c>
      <c r="H2652" s="27"/>
      <c r="I2652" s="13"/>
      <c r="J2652" s="47"/>
    </row>
    <row r="2653" s="1" customFormat="1" ht="18" customHeight="1" spans="1:10">
      <c r="A2653" s="15" t="s">
        <v>5101</v>
      </c>
      <c r="B2653" s="16"/>
      <c r="C2653" s="16"/>
      <c r="D2653" s="16"/>
      <c r="E2653" s="16"/>
      <c r="F2653" s="16"/>
      <c r="G2653" s="16"/>
      <c r="H2653" s="16"/>
      <c r="I2653" s="16"/>
      <c r="J2653" s="48"/>
    </row>
    <row r="2654" s="1" customFormat="1" ht="18" customHeight="1" spans="1:10">
      <c r="A2654" s="49" t="s">
        <v>5102</v>
      </c>
      <c r="B2654" s="49"/>
      <c r="C2654" s="49"/>
      <c r="D2654" s="49"/>
      <c r="E2654" s="49"/>
      <c r="F2654" s="49"/>
      <c r="G2654" s="49"/>
      <c r="H2654" s="49"/>
      <c r="I2654" s="49"/>
      <c r="J2654" s="49"/>
    </row>
    <row r="2655" s="1" customFormat="1" ht="39.75" customHeight="1" spans="1:10">
      <c r="A2655" s="2" t="s">
        <v>5085</v>
      </c>
      <c r="B2655" s="2"/>
      <c r="C2655" s="2"/>
      <c r="D2655" s="2"/>
      <c r="E2655" s="2"/>
      <c r="F2655" s="2"/>
      <c r="G2655" s="2"/>
      <c r="H2655" s="19"/>
      <c r="I2655" s="19"/>
      <c r="J2655" s="19"/>
    </row>
    <row r="2656" s="1" customFormat="1" ht="28.5" customHeight="1" spans="1:10">
      <c r="A2656" s="20" t="s">
        <v>5042</v>
      </c>
      <c r="B2656" s="20"/>
      <c r="C2656" s="20"/>
      <c r="D2656" s="20"/>
      <c r="E2656" s="20" t="s">
        <v>5043</v>
      </c>
      <c r="F2656" s="20"/>
      <c r="G2656" s="20"/>
      <c r="H2656" s="21" t="s">
        <v>6574</v>
      </c>
      <c r="I2656" s="21"/>
      <c r="J2656" s="21"/>
    </row>
    <row r="2657" s="1" customFormat="1" ht="17.25" customHeight="1" spans="1:10">
      <c r="A2657" s="22" t="s">
        <v>2</v>
      </c>
      <c r="B2657" s="23" t="s">
        <v>5087</v>
      </c>
      <c r="C2657" s="23" t="s">
        <v>5088</v>
      </c>
      <c r="D2657" s="23" t="s">
        <v>5089</v>
      </c>
      <c r="E2657" s="23"/>
      <c r="F2657" s="23" t="s">
        <v>5090</v>
      </c>
      <c r="G2657" s="23" t="s">
        <v>5091</v>
      </c>
      <c r="H2657" s="23"/>
      <c r="I2657" s="23" t="s">
        <v>4985</v>
      </c>
      <c r="J2657" s="24"/>
    </row>
    <row r="2658" s="1" customFormat="1" ht="28.5" customHeight="1" spans="1:10">
      <c r="A2658" s="25"/>
      <c r="B2658" s="39"/>
      <c r="C2658" s="39"/>
      <c r="D2658" s="39"/>
      <c r="E2658" s="39"/>
      <c r="F2658" s="39"/>
      <c r="G2658" s="39"/>
      <c r="H2658" s="39"/>
      <c r="I2658" s="39" t="s">
        <v>5092</v>
      </c>
      <c r="J2658" s="40" t="s">
        <v>5093</v>
      </c>
    </row>
    <row r="2659" s="1" customFormat="1" ht="18" customHeight="1" spans="1:10">
      <c r="A2659" s="9" t="s">
        <v>5101</v>
      </c>
      <c r="B2659" s="10"/>
      <c r="C2659" s="10"/>
      <c r="D2659" s="10"/>
      <c r="E2659" s="10"/>
      <c r="F2659" s="10"/>
      <c r="G2659" s="10"/>
      <c r="H2659" s="10"/>
      <c r="I2659" s="10"/>
      <c r="J2659" s="47"/>
    </row>
    <row r="2660" s="1" customFormat="1" ht="409.5" customHeight="1" spans="1:10">
      <c r="A2660" s="25"/>
      <c r="B2660" s="26"/>
      <c r="C2660" s="26"/>
      <c r="D2660" s="26" t="s">
        <v>6539</v>
      </c>
      <c r="E2660" s="26"/>
      <c r="F2660" s="39"/>
      <c r="G2660" s="27"/>
      <c r="H2660" s="27"/>
      <c r="I2660" s="13"/>
      <c r="J2660" s="47"/>
    </row>
    <row r="2661" s="1" customFormat="1" ht="18" customHeight="1" spans="1:10">
      <c r="A2661" s="15" t="s">
        <v>5101</v>
      </c>
      <c r="B2661" s="16"/>
      <c r="C2661" s="16"/>
      <c r="D2661" s="16"/>
      <c r="E2661" s="16"/>
      <c r="F2661" s="16"/>
      <c r="G2661" s="16"/>
      <c r="H2661" s="16"/>
      <c r="I2661" s="16"/>
      <c r="J2661" s="48"/>
    </row>
    <row r="2662" s="1" customFormat="1" ht="18" customHeight="1" spans="1:10">
      <c r="A2662" s="49" t="s">
        <v>5102</v>
      </c>
      <c r="B2662" s="49"/>
      <c r="C2662" s="49"/>
      <c r="D2662" s="49"/>
      <c r="E2662" s="49"/>
      <c r="F2662" s="49"/>
      <c r="G2662" s="49"/>
      <c r="H2662" s="49"/>
      <c r="I2662" s="49"/>
      <c r="J2662" s="49"/>
    </row>
    <row r="2663" s="1" customFormat="1" ht="39.75" customHeight="1" spans="1:10">
      <c r="A2663" s="2" t="s">
        <v>5085</v>
      </c>
      <c r="B2663" s="2"/>
      <c r="C2663" s="2"/>
      <c r="D2663" s="2"/>
      <c r="E2663" s="2"/>
      <c r="F2663" s="2"/>
      <c r="G2663" s="2"/>
      <c r="H2663" s="19"/>
      <c r="I2663" s="19"/>
      <c r="J2663" s="19"/>
    </row>
    <row r="2664" s="1" customFormat="1" ht="28.5" customHeight="1" spans="1:10">
      <c r="A2664" s="20" t="s">
        <v>5042</v>
      </c>
      <c r="B2664" s="20"/>
      <c r="C2664" s="20"/>
      <c r="D2664" s="20"/>
      <c r="E2664" s="20" t="s">
        <v>5043</v>
      </c>
      <c r="F2664" s="20"/>
      <c r="G2664" s="20"/>
      <c r="H2664" s="21" t="s">
        <v>6575</v>
      </c>
      <c r="I2664" s="21"/>
      <c r="J2664" s="21"/>
    </row>
    <row r="2665" s="1" customFormat="1" ht="17.25" customHeight="1" spans="1:10">
      <c r="A2665" s="22" t="s">
        <v>2</v>
      </c>
      <c r="B2665" s="23" t="s">
        <v>5087</v>
      </c>
      <c r="C2665" s="23" t="s">
        <v>5088</v>
      </c>
      <c r="D2665" s="23" t="s">
        <v>5089</v>
      </c>
      <c r="E2665" s="23"/>
      <c r="F2665" s="23" t="s">
        <v>5090</v>
      </c>
      <c r="G2665" s="23" t="s">
        <v>5091</v>
      </c>
      <c r="H2665" s="23"/>
      <c r="I2665" s="23" t="s">
        <v>4985</v>
      </c>
      <c r="J2665" s="24"/>
    </row>
    <row r="2666" s="1" customFormat="1" ht="28.5" customHeight="1" spans="1:10">
      <c r="A2666" s="25"/>
      <c r="B2666" s="39"/>
      <c r="C2666" s="39"/>
      <c r="D2666" s="39"/>
      <c r="E2666" s="39"/>
      <c r="F2666" s="39"/>
      <c r="G2666" s="39"/>
      <c r="H2666" s="39"/>
      <c r="I2666" s="39" t="s">
        <v>5092</v>
      </c>
      <c r="J2666" s="40" t="s">
        <v>5093</v>
      </c>
    </row>
    <row r="2667" s="1" customFormat="1" ht="273.75" customHeight="1" spans="1:10">
      <c r="A2667" s="25"/>
      <c r="B2667" s="26"/>
      <c r="C2667" s="26"/>
      <c r="D2667" s="26" t="s">
        <v>6541</v>
      </c>
      <c r="E2667" s="26"/>
      <c r="F2667" s="39"/>
      <c r="G2667" s="27"/>
      <c r="H2667" s="27"/>
      <c r="I2667" s="13"/>
      <c r="J2667" s="47"/>
    </row>
    <row r="2668" s="1" customFormat="1" ht="66.75" customHeight="1" spans="1:10">
      <c r="A2668" s="25">
        <v>452</v>
      </c>
      <c r="B2668" s="26" t="s">
        <v>6576</v>
      </c>
      <c r="C2668" s="26" t="s">
        <v>6543</v>
      </c>
      <c r="D2668" s="26" t="s">
        <v>6544</v>
      </c>
      <c r="E2668" s="26"/>
      <c r="F2668" s="39" t="s">
        <v>138</v>
      </c>
      <c r="G2668" s="27">
        <v>6</v>
      </c>
      <c r="H2668" s="27"/>
      <c r="I2668" s="13"/>
      <c r="J2668" s="47"/>
    </row>
    <row r="2669" s="1" customFormat="1" ht="18" customHeight="1" spans="1:10">
      <c r="A2669" s="15" t="s">
        <v>5101</v>
      </c>
      <c r="B2669" s="16"/>
      <c r="C2669" s="16"/>
      <c r="D2669" s="16"/>
      <c r="E2669" s="16"/>
      <c r="F2669" s="16"/>
      <c r="G2669" s="16"/>
      <c r="H2669" s="16"/>
      <c r="I2669" s="16"/>
      <c r="J2669" s="48"/>
    </row>
    <row r="2670" s="1" customFormat="1" ht="18" customHeight="1" spans="1:10">
      <c r="A2670" s="49" t="s">
        <v>5102</v>
      </c>
      <c r="B2670" s="49"/>
      <c r="C2670" s="49"/>
      <c r="D2670" s="49"/>
      <c r="E2670" s="49"/>
      <c r="F2670" s="49"/>
      <c r="G2670" s="49"/>
      <c r="H2670" s="49"/>
      <c r="I2670" s="49"/>
      <c r="J2670" s="49"/>
    </row>
    <row r="2671" s="1" customFormat="1" ht="39.75" customHeight="1" spans="1:10">
      <c r="A2671" s="2" t="s">
        <v>5085</v>
      </c>
      <c r="B2671" s="2"/>
      <c r="C2671" s="2"/>
      <c r="D2671" s="2"/>
      <c r="E2671" s="2"/>
      <c r="F2671" s="2"/>
      <c r="G2671" s="2"/>
      <c r="H2671" s="19"/>
      <c r="I2671" s="19"/>
      <c r="J2671" s="19"/>
    </row>
    <row r="2672" s="1" customFormat="1" ht="28.5" customHeight="1" spans="1:10">
      <c r="A2672" s="20" t="s">
        <v>5042</v>
      </c>
      <c r="B2672" s="20"/>
      <c r="C2672" s="20"/>
      <c r="D2672" s="20"/>
      <c r="E2672" s="20" t="s">
        <v>5043</v>
      </c>
      <c r="F2672" s="20"/>
      <c r="G2672" s="20"/>
      <c r="H2672" s="21" t="s">
        <v>6577</v>
      </c>
      <c r="I2672" s="21"/>
      <c r="J2672" s="21"/>
    </row>
    <row r="2673" s="1" customFormat="1" ht="17.25" customHeight="1" spans="1:10">
      <c r="A2673" s="22" t="s">
        <v>2</v>
      </c>
      <c r="B2673" s="23" t="s">
        <v>5087</v>
      </c>
      <c r="C2673" s="23" t="s">
        <v>5088</v>
      </c>
      <c r="D2673" s="23" t="s">
        <v>5089</v>
      </c>
      <c r="E2673" s="23"/>
      <c r="F2673" s="23" t="s">
        <v>5090</v>
      </c>
      <c r="G2673" s="23" t="s">
        <v>5091</v>
      </c>
      <c r="H2673" s="23"/>
      <c r="I2673" s="23" t="s">
        <v>4985</v>
      </c>
      <c r="J2673" s="24"/>
    </row>
    <row r="2674" s="1" customFormat="1" ht="28.5" customHeight="1" spans="1:10">
      <c r="A2674" s="25"/>
      <c r="B2674" s="39"/>
      <c r="C2674" s="39"/>
      <c r="D2674" s="39"/>
      <c r="E2674" s="39"/>
      <c r="F2674" s="39"/>
      <c r="G2674" s="39"/>
      <c r="H2674" s="39"/>
      <c r="I2674" s="39" t="s">
        <v>5092</v>
      </c>
      <c r="J2674" s="40" t="s">
        <v>5093</v>
      </c>
    </row>
    <row r="2675" s="1" customFormat="1" ht="409.5" customHeight="1" spans="1:10">
      <c r="A2675" s="25">
        <v>453</v>
      </c>
      <c r="B2675" s="26" t="s">
        <v>6578</v>
      </c>
      <c r="C2675" s="26" t="s">
        <v>6579</v>
      </c>
      <c r="D2675" s="26" t="s">
        <v>6580</v>
      </c>
      <c r="E2675" s="26"/>
      <c r="F2675" s="39" t="s">
        <v>138</v>
      </c>
      <c r="G2675" s="27">
        <v>1</v>
      </c>
      <c r="H2675" s="27"/>
      <c r="I2675" s="13"/>
      <c r="J2675" s="47"/>
    </row>
    <row r="2676" s="1" customFormat="1" ht="18" customHeight="1" spans="1:10">
      <c r="A2676" s="15" t="s">
        <v>5101</v>
      </c>
      <c r="B2676" s="16"/>
      <c r="C2676" s="16"/>
      <c r="D2676" s="16"/>
      <c r="E2676" s="16"/>
      <c r="F2676" s="16"/>
      <c r="G2676" s="16"/>
      <c r="H2676" s="16"/>
      <c r="I2676" s="16"/>
      <c r="J2676" s="48"/>
    </row>
    <row r="2677" s="1" customFormat="1" ht="18" customHeight="1" spans="1:10">
      <c r="A2677" s="49" t="s">
        <v>5102</v>
      </c>
      <c r="B2677" s="49"/>
      <c r="C2677" s="49"/>
      <c r="D2677" s="49"/>
      <c r="E2677" s="49"/>
      <c r="F2677" s="49"/>
      <c r="G2677" s="49"/>
      <c r="H2677" s="49"/>
      <c r="I2677" s="49"/>
      <c r="J2677" s="49"/>
    </row>
    <row r="2678" s="1" customFormat="1" ht="39.75" customHeight="1" spans="1:10">
      <c r="A2678" s="2" t="s">
        <v>5085</v>
      </c>
      <c r="B2678" s="2"/>
      <c r="C2678" s="2"/>
      <c r="D2678" s="2"/>
      <c r="E2678" s="2"/>
      <c r="F2678" s="2"/>
      <c r="G2678" s="2"/>
      <c r="H2678" s="19"/>
      <c r="I2678" s="19"/>
      <c r="J2678" s="19"/>
    </row>
    <row r="2679" s="1" customFormat="1" ht="28.5" customHeight="1" spans="1:10">
      <c r="A2679" s="20" t="s">
        <v>5042</v>
      </c>
      <c r="B2679" s="20"/>
      <c r="C2679" s="20"/>
      <c r="D2679" s="20"/>
      <c r="E2679" s="20" t="s">
        <v>5043</v>
      </c>
      <c r="F2679" s="20"/>
      <c r="G2679" s="20"/>
      <c r="H2679" s="21" t="s">
        <v>6581</v>
      </c>
      <c r="I2679" s="21"/>
      <c r="J2679" s="21"/>
    </row>
    <row r="2680" s="1" customFormat="1" ht="17.25" customHeight="1" spans="1:10">
      <c r="A2680" s="22" t="s">
        <v>2</v>
      </c>
      <c r="B2680" s="23" t="s">
        <v>5087</v>
      </c>
      <c r="C2680" s="23" t="s">
        <v>5088</v>
      </c>
      <c r="D2680" s="23" t="s">
        <v>5089</v>
      </c>
      <c r="E2680" s="23"/>
      <c r="F2680" s="23" t="s">
        <v>5090</v>
      </c>
      <c r="G2680" s="23" t="s">
        <v>5091</v>
      </c>
      <c r="H2680" s="23"/>
      <c r="I2680" s="23" t="s">
        <v>4985</v>
      </c>
      <c r="J2680" s="24"/>
    </row>
    <row r="2681" s="1" customFormat="1" ht="28.5" customHeight="1" spans="1:10">
      <c r="A2681" s="25"/>
      <c r="B2681" s="39"/>
      <c r="C2681" s="39"/>
      <c r="D2681" s="39"/>
      <c r="E2681" s="39"/>
      <c r="F2681" s="39"/>
      <c r="G2681" s="39"/>
      <c r="H2681" s="39"/>
      <c r="I2681" s="39" t="s">
        <v>5092</v>
      </c>
      <c r="J2681" s="40" t="s">
        <v>5093</v>
      </c>
    </row>
    <row r="2682" s="1" customFormat="1" ht="409.5" customHeight="1" spans="1:10">
      <c r="A2682" s="25"/>
      <c r="B2682" s="26"/>
      <c r="C2682" s="26"/>
      <c r="D2682" s="26" t="s">
        <v>6582</v>
      </c>
      <c r="E2682" s="26"/>
      <c r="F2682" s="39"/>
      <c r="G2682" s="27"/>
      <c r="H2682" s="27"/>
      <c r="I2682" s="13"/>
      <c r="J2682" s="47"/>
    </row>
    <row r="2683" s="1" customFormat="1" ht="18" customHeight="1" spans="1:10">
      <c r="A2683" s="15" t="s">
        <v>5101</v>
      </c>
      <c r="B2683" s="16"/>
      <c r="C2683" s="16"/>
      <c r="D2683" s="16"/>
      <c r="E2683" s="16"/>
      <c r="F2683" s="16"/>
      <c r="G2683" s="16"/>
      <c r="H2683" s="16"/>
      <c r="I2683" s="16"/>
      <c r="J2683" s="48"/>
    </row>
    <row r="2684" s="1" customFormat="1" ht="18" customHeight="1" spans="1:10">
      <c r="A2684" s="49" t="s">
        <v>5102</v>
      </c>
      <c r="B2684" s="49"/>
      <c r="C2684" s="49"/>
      <c r="D2684" s="49"/>
      <c r="E2684" s="49"/>
      <c r="F2684" s="49"/>
      <c r="G2684" s="49"/>
      <c r="H2684" s="49"/>
      <c r="I2684" s="49"/>
      <c r="J2684" s="49"/>
    </row>
    <row r="2685" s="1" customFormat="1" ht="39.75" customHeight="1" spans="1:10">
      <c r="A2685" s="2" t="s">
        <v>5085</v>
      </c>
      <c r="B2685" s="2"/>
      <c r="C2685" s="2"/>
      <c r="D2685" s="2"/>
      <c r="E2685" s="2"/>
      <c r="F2685" s="2"/>
      <c r="G2685" s="2"/>
      <c r="H2685" s="19"/>
      <c r="I2685" s="19"/>
      <c r="J2685" s="19"/>
    </row>
    <row r="2686" s="1" customFormat="1" ht="28.5" customHeight="1" spans="1:10">
      <c r="A2686" s="20" t="s">
        <v>5042</v>
      </c>
      <c r="B2686" s="20"/>
      <c r="C2686" s="20"/>
      <c r="D2686" s="20"/>
      <c r="E2686" s="20" t="s">
        <v>5043</v>
      </c>
      <c r="F2686" s="20"/>
      <c r="G2686" s="20"/>
      <c r="H2686" s="21" t="s">
        <v>6583</v>
      </c>
      <c r="I2686" s="21"/>
      <c r="J2686" s="21"/>
    </row>
    <row r="2687" s="1" customFormat="1" ht="17.25" customHeight="1" spans="1:10">
      <c r="A2687" s="22" t="s">
        <v>2</v>
      </c>
      <c r="B2687" s="23" t="s">
        <v>5087</v>
      </c>
      <c r="C2687" s="23" t="s">
        <v>5088</v>
      </c>
      <c r="D2687" s="23" t="s">
        <v>5089</v>
      </c>
      <c r="E2687" s="23"/>
      <c r="F2687" s="23" t="s">
        <v>5090</v>
      </c>
      <c r="G2687" s="23" t="s">
        <v>5091</v>
      </c>
      <c r="H2687" s="23"/>
      <c r="I2687" s="23" t="s">
        <v>4985</v>
      </c>
      <c r="J2687" s="24"/>
    </row>
    <row r="2688" s="1" customFormat="1" ht="28.5" customHeight="1" spans="1:10">
      <c r="A2688" s="25"/>
      <c r="B2688" s="39"/>
      <c r="C2688" s="39"/>
      <c r="D2688" s="39"/>
      <c r="E2688" s="39"/>
      <c r="F2688" s="39"/>
      <c r="G2688" s="39"/>
      <c r="H2688" s="39"/>
      <c r="I2688" s="39" t="s">
        <v>5092</v>
      </c>
      <c r="J2688" s="40" t="s">
        <v>5093</v>
      </c>
    </row>
    <row r="2689" s="1" customFormat="1" ht="409.5" customHeight="1" spans="1:10">
      <c r="A2689" s="25">
        <v>454</v>
      </c>
      <c r="B2689" s="26" t="s">
        <v>6584</v>
      </c>
      <c r="C2689" s="26" t="s">
        <v>6585</v>
      </c>
      <c r="D2689" s="26" t="s">
        <v>6586</v>
      </c>
      <c r="E2689" s="26"/>
      <c r="F2689" s="39" t="s">
        <v>138</v>
      </c>
      <c r="G2689" s="27">
        <v>1</v>
      </c>
      <c r="H2689" s="27"/>
      <c r="I2689" s="13"/>
      <c r="J2689" s="47"/>
    </row>
    <row r="2690" s="1" customFormat="1" ht="18" customHeight="1" spans="1:10">
      <c r="A2690" s="15" t="s">
        <v>5101</v>
      </c>
      <c r="B2690" s="16"/>
      <c r="C2690" s="16"/>
      <c r="D2690" s="16"/>
      <c r="E2690" s="16"/>
      <c r="F2690" s="16"/>
      <c r="G2690" s="16"/>
      <c r="H2690" s="16"/>
      <c r="I2690" s="16"/>
      <c r="J2690" s="48"/>
    </row>
    <row r="2691" s="1" customFormat="1" ht="18" customHeight="1" spans="1:10">
      <c r="A2691" s="49" t="s">
        <v>5102</v>
      </c>
      <c r="B2691" s="49"/>
      <c r="C2691" s="49"/>
      <c r="D2691" s="49"/>
      <c r="E2691" s="49"/>
      <c r="F2691" s="49"/>
      <c r="G2691" s="49"/>
      <c r="H2691" s="49"/>
      <c r="I2691" s="49"/>
      <c r="J2691" s="49"/>
    </row>
    <row r="2692" s="1" customFormat="1" ht="39.75" customHeight="1" spans="1:10">
      <c r="A2692" s="2" t="s">
        <v>5085</v>
      </c>
      <c r="B2692" s="2"/>
      <c r="C2692" s="2"/>
      <c r="D2692" s="2"/>
      <c r="E2692" s="2"/>
      <c r="F2692" s="2"/>
      <c r="G2692" s="2"/>
      <c r="H2692" s="19"/>
      <c r="I2692" s="19"/>
      <c r="J2692" s="19"/>
    </row>
    <row r="2693" s="1" customFormat="1" ht="28.5" customHeight="1" spans="1:10">
      <c r="A2693" s="20" t="s">
        <v>5042</v>
      </c>
      <c r="B2693" s="20"/>
      <c r="C2693" s="20"/>
      <c r="D2693" s="20"/>
      <c r="E2693" s="20" t="s">
        <v>5043</v>
      </c>
      <c r="F2693" s="20"/>
      <c r="G2693" s="20"/>
      <c r="H2693" s="21" t="s">
        <v>6587</v>
      </c>
      <c r="I2693" s="21"/>
      <c r="J2693" s="21"/>
    </row>
    <row r="2694" s="1" customFormat="1" ht="17.25" customHeight="1" spans="1:10">
      <c r="A2694" s="22" t="s">
        <v>2</v>
      </c>
      <c r="B2694" s="23" t="s">
        <v>5087</v>
      </c>
      <c r="C2694" s="23" t="s">
        <v>5088</v>
      </c>
      <c r="D2694" s="23" t="s">
        <v>5089</v>
      </c>
      <c r="E2694" s="23"/>
      <c r="F2694" s="23" t="s">
        <v>5090</v>
      </c>
      <c r="G2694" s="23" t="s">
        <v>5091</v>
      </c>
      <c r="H2694" s="23"/>
      <c r="I2694" s="23" t="s">
        <v>4985</v>
      </c>
      <c r="J2694" s="24"/>
    </row>
    <row r="2695" s="1" customFormat="1" ht="28.5" customHeight="1" spans="1:10">
      <c r="A2695" s="25"/>
      <c r="B2695" s="39"/>
      <c r="C2695" s="39"/>
      <c r="D2695" s="39"/>
      <c r="E2695" s="39"/>
      <c r="F2695" s="39"/>
      <c r="G2695" s="39"/>
      <c r="H2695" s="39"/>
      <c r="I2695" s="39" t="s">
        <v>5092</v>
      </c>
      <c r="J2695" s="40" t="s">
        <v>5093</v>
      </c>
    </row>
    <row r="2696" s="1" customFormat="1" ht="18" customHeight="1" spans="1:10">
      <c r="A2696" s="9" t="s">
        <v>5101</v>
      </c>
      <c r="B2696" s="10"/>
      <c r="C2696" s="10"/>
      <c r="D2696" s="10"/>
      <c r="E2696" s="10"/>
      <c r="F2696" s="10"/>
      <c r="G2696" s="10"/>
      <c r="H2696" s="10"/>
      <c r="I2696" s="10"/>
      <c r="J2696" s="47"/>
    </row>
    <row r="2697" s="1" customFormat="1" ht="409.5" customHeight="1" spans="1:10">
      <c r="A2697" s="25"/>
      <c r="B2697" s="26"/>
      <c r="C2697" s="26"/>
      <c r="D2697" s="26" t="s">
        <v>6588</v>
      </c>
      <c r="E2697" s="26"/>
      <c r="F2697" s="39"/>
      <c r="G2697" s="27"/>
      <c r="H2697" s="27"/>
      <c r="I2697" s="13"/>
      <c r="J2697" s="47"/>
    </row>
    <row r="2698" s="1" customFormat="1" ht="18" customHeight="1" spans="1:10">
      <c r="A2698" s="15" t="s">
        <v>5101</v>
      </c>
      <c r="B2698" s="16"/>
      <c r="C2698" s="16"/>
      <c r="D2698" s="16"/>
      <c r="E2698" s="16"/>
      <c r="F2698" s="16"/>
      <c r="G2698" s="16"/>
      <c r="H2698" s="16"/>
      <c r="I2698" s="16"/>
      <c r="J2698" s="48"/>
    </row>
    <row r="2699" s="1" customFormat="1" ht="18" customHeight="1" spans="1:10">
      <c r="A2699" s="49" t="s">
        <v>5102</v>
      </c>
      <c r="B2699" s="49"/>
      <c r="C2699" s="49"/>
      <c r="D2699" s="49"/>
      <c r="E2699" s="49"/>
      <c r="F2699" s="49"/>
      <c r="G2699" s="49"/>
      <c r="H2699" s="49"/>
      <c r="I2699" s="49"/>
      <c r="J2699" s="49"/>
    </row>
    <row r="2700" s="1" customFormat="1" ht="39.75" customHeight="1" spans="1:10">
      <c r="A2700" s="2" t="s">
        <v>5085</v>
      </c>
      <c r="B2700" s="2"/>
      <c r="C2700" s="2"/>
      <c r="D2700" s="2"/>
      <c r="E2700" s="2"/>
      <c r="F2700" s="2"/>
      <c r="G2700" s="2"/>
      <c r="H2700" s="19"/>
      <c r="I2700" s="19"/>
      <c r="J2700" s="19"/>
    </row>
    <row r="2701" s="1" customFormat="1" ht="28.5" customHeight="1" spans="1:10">
      <c r="A2701" s="20" t="s">
        <v>5042</v>
      </c>
      <c r="B2701" s="20"/>
      <c r="C2701" s="20"/>
      <c r="D2701" s="20"/>
      <c r="E2701" s="20" t="s">
        <v>5043</v>
      </c>
      <c r="F2701" s="20"/>
      <c r="G2701" s="20"/>
      <c r="H2701" s="21" t="s">
        <v>6589</v>
      </c>
      <c r="I2701" s="21"/>
      <c r="J2701" s="21"/>
    </row>
    <row r="2702" s="1" customFormat="1" ht="17.25" customHeight="1" spans="1:10">
      <c r="A2702" s="22" t="s">
        <v>2</v>
      </c>
      <c r="B2702" s="23" t="s">
        <v>5087</v>
      </c>
      <c r="C2702" s="23" t="s">
        <v>5088</v>
      </c>
      <c r="D2702" s="23" t="s">
        <v>5089</v>
      </c>
      <c r="E2702" s="23"/>
      <c r="F2702" s="23" t="s">
        <v>5090</v>
      </c>
      <c r="G2702" s="23" t="s">
        <v>5091</v>
      </c>
      <c r="H2702" s="23"/>
      <c r="I2702" s="23" t="s">
        <v>4985</v>
      </c>
      <c r="J2702" s="24"/>
    </row>
    <row r="2703" s="1" customFormat="1" ht="28.5" customHeight="1" spans="1:10">
      <c r="A2703" s="25"/>
      <c r="B2703" s="39"/>
      <c r="C2703" s="39"/>
      <c r="D2703" s="39"/>
      <c r="E2703" s="39"/>
      <c r="F2703" s="39"/>
      <c r="G2703" s="39"/>
      <c r="H2703" s="39"/>
      <c r="I2703" s="39" t="s">
        <v>5092</v>
      </c>
      <c r="J2703" s="40" t="s">
        <v>5093</v>
      </c>
    </row>
    <row r="2704" s="1" customFormat="1" ht="18" customHeight="1" spans="1:10">
      <c r="A2704" s="9" t="s">
        <v>5101</v>
      </c>
      <c r="B2704" s="10"/>
      <c r="C2704" s="10"/>
      <c r="D2704" s="10"/>
      <c r="E2704" s="10"/>
      <c r="F2704" s="10"/>
      <c r="G2704" s="10"/>
      <c r="H2704" s="10"/>
      <c r="I2704" s="10"/>
      <c r="J2704" s="47"/>
    </row>
    <row r="2705" s="1" customFormat="1" ht="409.5" customHeight="1" spans="1:10">
      <c r="A2705" s="25"/>
      <c r="B2705" s="26"/>
      <c r="C2705" s="26"/>
      <c r="D2705" s="26" t="s">
        <v>6590</v>
      </c>
      <c r="E2705" s="26"/>
      <c r="F2705" s="39"/>
      <c r="G2705" s="27"/>
      <c r="H2705" s="27"/>
      <c r="I2705" s="13"/>
      <c r="J2705" s="47"/>
    </row>
    <row r="2706" s="1" customFormat="1" ht="18" customHeight="1" spans="1:10">
      <c r="A2706" s="15" t="s">
        <v>5101</v>
      </c>
      <c r="B2706" s="16"/>
      <c r="C2706" s="16"/>
      <c r="D2706" s="16"/>
      <c r="E2706" s="16"/>
      <c r="F2706" s="16"/>
      <c r="G2706" s="16"/>
      <c r="H2706" s="16"/>
      <c r="I2706" s="16"/>
      <c r="J2706" s="48"/>
    </row>
    <row r="2707" s="1" customFormat="1" ht="18" customHeight="1" spans="1:10">
      <c r="A2707" s="49" t="s">
        <v>5102</v>
      </c>
      <c r="B2707" s="49"/>
      <c r="C2707" s="49"/>
      <c r="D2707" s="49"/>
      <c r="E2707" s="49"/>
      <c r="F2707" s="49"/>
      <c r="G2707" s="49"/>
      <c r="H2707" s="49"/>
      <c r="I2707" s="49"/>
      <c r="J2707" s="49"/>
    </row>
    <row r="2708" s="1" customFormat="1" ht="39.75" customHeight="1" spans="1:10">
      <c r="A2708" s="2" t="s">
        <v>5085</v>
      </c>
      <c r="B2708" s="2"/>
      <c r="C2708" s="2"/>
      <c r="D2708" s="2"/>
      <c r="E2708" s="2"/>
      <c r="F2708" s="2"/>
      <c r="G2708" s="2"/>
      <c r="H2708" s="19"/>
      <c r="I2708" s="19"/>
      <c r="J2708" s="19"/>
    </row>
    <row r="2709" s="1" customFormat="1" ht="28.5" customHeight="1" spans="1:10">
      <c r="A2709" s="20" t="s">
        <v>5042</v>
      </c>
      <c r="B2709" s="20"/>
      <c r="C2709" s="20"/>
      <c r="D2709" s="20"/>
      <c r="E2709" s="20" t="s">
        <v>5043</v>
      </c>
      <c r="F2709" s="20"/>
      <c r="G2709" s="20"/>
      <c r="H2709" s="21" t="s">
        <v>6591</v>
      </c>
      <c r="I2709" s="21"/>
      <c r="J2709" s="21"/>
    </row>
    <row r="2710" s="1" customFormat="1" ht="17.25" customHeight="1" spans="1:10">
      <c r="A2710" s="22" t="s">
        <v>2</v>
      </c>
      <c r="B2710" s="23" t="s">
        <v>5087</v>
      </c>
      <c r="C2710" s="23" t="s">
        <v>5088</v>
      </c>
      <c r="D2710" s="23" t="s">
        <v>5089</v>
      </c>
      <c r="E2710" s="23"/>
      <c r="F2710" s="23" t="s">
        <v>5090</v>
      </c>
      <c r="G2710" s="23" t="s">
        <v>5091</v>
      </c>
      <c r="H2710" s="23"/>
      <c r="I2710" s="23" t="s">
        <v>4985</v>
      </c>
      <c r="J2710" s="24"/>
    </row>
    <row r="2711" s="1" customFormat="1" ht="28.5" customHeight="1" spans="1:10">
      <c r="A2711" s="25"/>
      <c r="B2711" s="39"/>
      <c r="C2711" s="39"/>
      <c r="D2711" s="39"/>
      <c r="E2711" s="39"/>
      <c r="F2711" s="39"/>
      <c r="G2711" s="39"/>
      <c r="H2711" s="39"/>
      <c r="I2711" s="39" t="s">
        <v>5092</v>
      </c>
      <c r="J2711" s="40" t="s">
        <v>5093</v>
      </c>
    </row>
    <row r="2712" s="1" customFormat="1" ht="235.5" customHeight="1" spans="1:10">
      <c r="A2712" s="25"/>
      <c r="B2712" s="26"/>
      <c r="C2712" s="26"/>
      <c r="D2712" s="26" t="s">
        <v>6592</v>
      </c>
      <c r="E2712" s="26"/>
      <c r="F2712" s="39"/>
      <c r="G2712" s="27"/>
      <c r="H2712" s="27"/>
      <c r="I2712" s="13"/>
      <c r="J2712" s="47"/>
    </row>
    <row r="2713" s="1" customFormat="1" ht="41.25" customHeight="1" spans="1:10">
      <c r="A2713" s="25">
        <v>455</v>
      </c>
      <c r="B2713" s="26" t="s">
        <v>6593</v>
      </c>
      <c r="C2713" s="26" t="s">
        <v>6546</v>
      </c>
      <c r="D2713" s="26" t="s">
        <v>6594</v>
      </c>
      <c r="E2713" s="26"/>
      <c r="F2713" s="39" t="s">
        <v>138</v>
      </c>
      <c r="G2713" s="27">
        <v>3</v>
      </c>
      <c r="H2713" s="27"/>
      <c r="I2713" s="13"/>
      <c r="J2713" s="47"/>
    </row>
    <row r="2714" s="1" customFormat="1" ht="117.75" customHeight="1" spans="1:10">
      <c r="A2714" s="25">
        <v>456</v>
      </c>
      <c r="B2714" s="26" t="s">
        <v>6595</v>
      </c>
      <c r="C2714" s="26" t="s">
        <v>6596</v>
      </c>
      <c r="D2714" s="26" t="s">
        <v>6597</v>
      </c>
      <c r="E2714" s="26"/>
      <c r="F2714" s="39" t="s">
        <v>75</v>
      </c>
      <c r="G2714" s="27">
        <v>1</v>
      </c>
      <c r="H2714" s="27"/>
      <c r="I2714" s="13"/>
      <c r="J2714" s="47"/>
    </row>
    <row r="2715" s="1" customFormat="1" ht="105" customHeight="1" spans="1:10">
      <c r="A2715" s="25">
        <v>457</v>
      </c>
      <c r="B2715" s="26" t="s">
        <v>6598</v>
      </c>
      <c r="C2715" s="26" t="s">
        <v>6599</v>
      </c>
      <c r="D2715" s="26" t="s">
        <v>6600</v>
      </c>
      <c r="E2715" s="26"/>
      <c r="F2715" s="39" t="s">
        <v>75</v>
      </c>
      <c r="G2715" s="27">
        <v>1</v>
      </c>
      <c r="H2715" s="27"/>
      <c r="I2715" s="13"/>
      <c r="J2715" s="47"/>
    </row>
    <row r="2716" s="1" customFormat="1" ht="15.75" customHeight="1" spans="1:10">
      <c r="A2716" s="25"/>
      <c r="B2716" s="26"/>
      <c r="C2716" s="26" t="s">
        <v>6601</v>
      </c>
      <c r="D2716" s="26"/>
      <c r="E2716" s="26"/>
      <c r="F2716" s="26"/>
      <c r="G2716" s="27"/>
      <c r="H2716" s="27"/>
      <c r="I2716" s="27"/>
      <c r="J2716" s="54"/>
    </row>
    <row r="2717" s="1" customFormat="1" ht="41.25" customHeight="1" spans="1:10">
      <c r="A2717" s="25">
        <v>458</v>
      </c>
      <c r="B2717" s="26" t="s">
        <v>6602</v>
      </c>
      <c r="C2717" s="26" t="s">
        <v>6603</v>
      </c>
      <c r="D2717" s="26" t="s">
        <v>6604</v>
      </c>
      <c r="E2717" s="26"/>
      <c r="F2717" s="39" t="s">
        <v>75</v>
      </c>
      <c r="G2717" s="27">
        <v>1</v>
      </c>
      <c r="H2717" s="27"/>
      <c r="I2717" s="13"/>
      <c r="J2717" s="47"/>
    </row>
    <row r="2718" s="1" customFormat="1" ht="18" customHeight="1" spans="1:10">
      <c r="A2718" s="15" t="s">
        <v>5101</v>
      </c>
      <c r="B2718" s="16"/>
      <c r="C2718" s="16"/>
      <c r="D2718" s="16"/>
      <c r="E2718" s="16"/>
      <c r="F2718" s="16"/>
      <c r="G2718" s="16"/>
      <c r="H2718" s="16"/>
      <c r="I2718" s="16"/>
      <c r="J2718" s="48"/>
    </row>
    <row r="2719" s="1" customFormat="1" ht="18" customHeight="1" spans="1:10">
      <c r="A2719" s="49" t="s">
        <v>5102</v>
      </c>
      <c r="B2719" s="49"/>
      <c r="C2719" s="49"/>
      <c r="D2719" s="49"/>
      <c r="E2719" s="49"/>
      <c r="F2719" s="49"/>
      <c r="G2719" s="49"/>
      <c r="H2719" s="49"/>
      <c r="I2719" s="49"/>
      <c r="J2719" s="49"/>
    </row>
    <row r="2720" s="1" customFormat="1" ht="39.75" customHeight="1" spans="1:10">
      <c r="A2720" s="2" t="s">
        <v>5085</v>
      </c>
      <c r="B2720" s="2"/>
      <c r="C2720" s="2"/>
      <c r="D2720" s="2"/>
      <c r="E2720" s="2"/>
      <c r="F2720" s="2"/>
      <c r="G2720" s="2"/>
      <c r="H2720" s="19"/>
      <c r="I2720" s="19"/>
      <c r="J2720" s="19"/>
    </row>
    <row r="2721" s="1" customFormat="1" ht="28.5" customHeight="1" spans="1:10">
      <c r="A2721" s="20" t="s">
        <v>5042</v>
      </c>
      <c r="B2721" s="20"/>
      <c r="C2721" s="20"/>
      <c r="D2721" s="20"/>
      <c r="E2721" s="20" t="s">
        <v>5043</v>
      </c>
      <c r="F2721" s="20"/>
      <c r="G2721" s="20"/>
      <c r="H2721" s="21" t="s">
        <v>6605</v>
      </c>
      <c r="I2721" s="21"/>
      <c r="J2721" s="21"/>
    </row>
    <row r="2722" s="1" customFormat="1" ht="17.25" customHeight="1" spans="1:10">
      <c r="A2722" s="22" t="s">
        <v>2</v>
      </c>
      <c r="B2722" s="23" t="s">
        <v>5087</v>
      </c>
      <c r="C2722" s="23" t="s">
        <v>5088</v>
      </c>
      <c r="D2722" s="23" t="s">
        <v>5089</v>
      </c>
      <c r="E2722" s="23"/>
      <c r="F2722" s="23" t="s">
        <v>5090</v>
      </c>
      <c r="G2722" s="23" t="s">
        <v>5091</v>
      </c>
      <c r="H2722" s="23"/>
      <c r="I2722" s="23" t="s">
        <v>4985</v>
      </c>
      <c r="J2722" s="24"/>
    </row>
    <row r="2723" s="1" customFormat="1" ht="28.5" customHeight="1" spans="1:10">
      <c r="A2723" s="25"/>
      <c r="B2723" s="39"/>
      <c r="C2723" s="39"/>
      <c r="D2723" s="39"/>
      <c r="E2723" s="39"/>
      <c r="F2723" s="39"/>
      <c r="G2723" s="39"/>
      <c r="H2723" s="39"/>
      <c r="I2723" s="39" t="s">
        <v>5092</v>
      </c>
      <c r="J2723" s="40" t="s">
        <v>5093</v>
      </c>
    </row>
    <row r="2724" s="1" customFormat="1" ht="54" customHeight="1" spans="1:10">
      <c r="A2724" s="25">
        <v>459</v>
      </c>
      <c r="B2724" s="26" t="s">
        <v>6606</v>
      </c>
      <c r="C2724" s="26" t="s">
        <v>6607</v>
      </c>
      <c r="D2724" s="26" t="s">
        <v>6608</v>
      </c>
      <c r="E2724" s="26"/>
      <c r="F2724" s="39" t="s">
        <v>75</v>
      </c>
      <c r="G2724" s="27">
        <v>1</v>
      </c>
      <c r="H2724" s="27"/>
      <c r="I2724" s="13"/>
      <c r="J2724" s="47"/>
    </row>
    <row r="2725" s="1" customFormat="1" ht="41.25" customHeight="1" spans="1:10">
      <c r="A2725" s="25">
        <v>460</v>
      </c>
      <c r="B2725" s="26" t="s">
        <v>6609</v>
      </c>
      <c r="C2725" s="26" t="s">
        <v>6610</v>
      </c>
      <c r="D2725" s="26" t="s">
        <v>6611</v>
      </c>
      <c r="E2725" s="26"/>
      <c r="F2725" s="39" t="s">
        <v>75</v>
      </c>
      <c r="G2725" s="27">
        <v>1</v>
      </c>
      <c r="H2725" s="27"/>
      <c r="I2725" s="13"/>
      <c r="J2725" s="47"/>
    </row>
    <row r="2726" s="1" customFormat="1" ht="28.5" customHeight="1" spans="1:10">
      <c r="A2726" s="25">
        <v>461</v>
      </c>
      <c r="B2726" s="26" t="s">
        <v>6612</v>
      </c>
      <c r="C2726" s="26" t="s">
        <v>6613</v>
      </c>
      <c r="D2726" s="26" t="s">
        <v>6614</v>
      </c>
      <c r="E2726" s="26"/>
      <c r="F2726" s="39" t="s">
        <v>75</v>
      </c>
      <c r="G2726" s="27">
        <v>1</v>
      </c>
      <c r="H2726" s="27"/>
      <c r="I2726" s="13"/>
      <c r="J2726" s="47"/>
    </row>
    <row r="2727" s="1" customFormat="1" ht="66.75" customHeight="1" spans="1:10">
      <c r="A2727" s="25">
        <v>462</v>
      </c>
      <c r="B2727" s="26" t="s">
        <v>6615</v>
      </c>
      <c r="C2727" s="26" t="s">
        <v>6616</v>
      </c>
      <c r="D2727" s="26" t="s">
        <v>6617</v>
      </c>
      <c r="E2727" s="26"/>
      <c r="F2727" s="39" t="s">
        <v>75</v>
      </c>
      <c r="G2727" s="27">
        <v>1</v>
      </c>
      <c r="H2727" s="27"/>
      <c r="I2727" s="13"/>
      <c r="J2727" s="47"/>
    </row>
    <row r="2728" s="1" customFormat="1" ht="41.25" customHeight="1" spans="1:10">
      <c r="A2728" s="25">
        <v>463</v>
      </c>
      <c r="B2728" s="26" t="s">
        <v>6618</v>
      </c>
      <c r="C2728" s="26" t="s">
        <v>6619</v>
      </c>
      <c r="D2728" s="26" t="s">
        <v>6620</v>
      </c>
      <c r="E2728" s="26"/>
      <c r="F2728" s="39" t="s">
        <v>75</v>
      </c>
      <c r="G2728" s="27">
        <v>1</v>
      </c>
      <c r="H2728" s="27"/>
      <c r="I2728" s="13"/>
      <c r="J2728" s="47"/>
    </row>
    <row r="2729" s="1" customFormat="1" ht="79.5" customHeight="1" spans="1:10">
      <c r="A2729" s="25">
        <v>464</v>
      </c>
      <c r="B2729" s="26" t="s">
        <v>6621</v>
      </c>
      <c r="C2729" s="26" t="s">
        <v>6622</v>
      </c>
      <c r="D2729" s="26" t="s">
        <v>6623</v>
      </c>
      <c r="E2729" s="26"/>
      <c r="F2729" s="39" t="s">
        <v>75</v>
      </c>
      <c r="G2729" s="27">
        <v>1</v>
      </c>
      <c r="H2729" s="27"/>
      <c r="I2729" s="13"/>
      <c r="J2729" s="47"/>
    </row>
    <row r="2730" s="1" customFormat="1" ht="28.5" customHeight="1" spans="1:10">
      <c r="A2730" s="25">
        <v>465</v>
      </c>
      <c r="B2730" s="26" t="s">
        <v>6624</v>
      </c>
      <c r="C2730" s="26" t="s">
        <v>6625</v>
      </c>
      <c r="D2730" s="26" t="s">
        <v>6626</v>
      </c>
      <c r="E2730" s="26"/>
      <c r="F2730" s="39" t="s">
        <v>75</v>
      </c>
      <c r="G2730" s="27">
        <v>1</v>
      </c>
      <c r="H2730" s="27"/>
      <c r="I2730" s="13"/>
      <c r="J2730" s="47"/>
    </row>
    <row r="2731" s="1" customFormat="1" ht="117.75" customHeight="1" spans="1:10">
      <c r="A2731" s="25">
        <v>466</v>
      </c>
      <c r="B2731" s="26" t="s">
        <v>6627</v>
      </c>
      <c r="C2731" s="26" t="s">
        <v>6628</v>
      </c>
      <c r="D2731" s="26" t="s">
        <v>6629</v>
      </c>
      <c r="E2731" s="26"/>
      <c r="F2731" s="39" t="s">
        <v>138</v>
      </c>
      <c r="G2731" s="27">
        <v>14</v>
      </c>
      <c r="H2731" s="27"/>
      <c r="I2731" s="13"/>
      <c r="J2731" s="47"/>
    </row>
    <row r="2732" s="1" customFormat="1" ht="54" customHeight="1" spans="1:10">
      <c r="A2732" s="25">
        <v>467</v>
      </c>
      <c r="B2732" s="26" t="s">
        <v>6630</v>
      </c>
      <c r="C2732" s="26" t="s">
        <v>6631</v>
      </c>
      <c r="D2732" s="26" t="s">
        <v>6632</v>
      </c>
      <c r="E2732" s="26"/>
      <c r="F2732" s="39" t="s">
        <v>138</v>
      </c>
      <c r="G2732" s="27">
        <v>1</v>
      </c>
      <c r="H2732" s="27"/>
      <c r="I2732" s="13"/>
      <c r="J2732" s="47"/>
    </row>
    <row r="2733" s="1" customFormat="1" ht="54" customHeight="1" spans="1:10">
      <c r="A2733" s="25">
        <v>468</v>
      </c>
      <c r="B2733" s="26" t="s">
        <v>6633</v>
      </c>
      <c r="C2733" s="26" t="s">
        <v>6634</v>
      </c>
      <c r="D2733" s="26" t="s">
        <v>6635</v>
      </c>
      <c r="E2733" s="26"/>
      <c r="F2733" s="39" t="s">
        <v>138</v>
      </c>
      <c r="G2733" s="27">
        <v>1</v>
      </c>
      <c r="H2733" s="27"/>
      <c r="I2733" s="13"/>
      <c r="J2733" s="47"/>
    </row>
    <row r="2734" s="1" customFormat="1" ht="18" customHeight="1" spans="1:10">
      <c r="A2734" s="15" t="s">
        <v>5101</v>
      </c>
      <c r="B2734" s="16"/>
      <c r="C2734" s="16"/>
      <c r="D2734" s="16"/>
      <c r="E2734" s="16"/>
      <c r="F2734" s="16"/>
      <c r="G2734" s="16"/>
      <c r="H2734" s="16"/>
      <c r="I2734" s="16"/>
      <c r="J2734" s="48"/>
    </row>
    <row r="2735" s="1" customFormat="1" ht="18" customHeight="1" spans="1:10">
      <c r="A2735" s="49" t="s">
        <v>5102</v>
      </c>
      <c r="B2735" s="49"/>
      <c r="C2735" s="49"/>
      <c r="D2735" s="49"/>
      <c r="E2735" s="49"/>
      <c r="F2735" s="49"/>
      <c r="G2735" s="49"/>
      <c r="H2735" s="49"/>
      <c r="I2735" s="49"/>
      <c r="J2735" s="49"/>
    </row>
    <row r="2736" s="1" customFormat="1" ht="39.75" customHeight="1" spans="1:10">
      <c r="A2736" s="2" t="s">
        <v>5085</v>
      </c>
      <c r="B2736" s="2"/>
      <c r="C2736" s="2"/>
      <c r="D2736" s="2"/>
      <c r="E2736" s="2"/>
      <c r="F2736" s="2"/>
      <c r="G2736" s="2"/>
      <c r="H2736" s="19"/>
      <c r="I2736" s="19"/>
      <c r="J2736" s="19"/>
    </row>
    <row r="2737" s="1" customFormat="1" ht="28.5" customHeight="1" spans="1:10">
      <c r="A2737" s="20" t="s">
        <v>5042</v>
      </c>
      <c r="B2737" s="20"/>
      <c r="C2737" s="20"/>
      <c r="D2737" s="20"/>
      <c r="E2737" s="20" t="s">
        <v>5043</v>
      </c>
      <c r="F2737" s="20"/>
      <c r="G2737" s="20"/>
      <c r="H2737" s="21" t="s">
        <v>6636</v>
      </c>
      <c r="I2737" s="21"/>
      <c r="J2737" s="21"/>
    </row>
    <row r="2738" s="1" customFormat="1" ht="17.25" customHeight="1" spans="1:10">
      <c r="A2738" s="22" t="s">
        <v>2</v>
      </c>
      <c r="B2738" s="23" t="s">
        <v>5087</v>
      </c>
      <c r="C2738" s="23" t="s">
        <v>5088</v>
      </c>
      <c r="D2738" s="23" t="s">
        <v>5089</v>
      </c>
      <c r="E2738" s="23"/>
      <c r="F2738" s="23" t="s">
        <v>5090</v>
      </c>
      <c r="G2738" s="23" t="s">
        <v>5091</v>
      </c>
      <c r="H2738" s="23"/>
      <c r="I2738" s="23" t="s">
        <v>4985</v>
      </c>
      <c r="J2738" s="24"/>
    </row>
    <row r="2739" s="1" customFormat="1" ht="28.5" customHeight="1" spans="1:10">
      <c r="A2739" s="25"/>
      <c r="B2739" s="39"/>
      <c r="C2739" s="39"/>
      <c r="D2739" s="39"/>
      <c r="E2739" s="39"/>
      <c r="F2739" s="39"/>
      <c r="G2739" s="39"/>
      <c r="H2739" s="39"/>
      <c r="I2739" s="39" t="s">
        <v>5092</v>
      </c>
      <c r="J2739" s="40" t="s">
        <v>5093</v>
      </c>
    </row>
    <row r="2740" s="1" customFormat="1" ht="66.75" customHeight="1" spans="1:10">
      <c r="A2740" s="25">
        <v>469</v>
      </c>
      <c r="B2740" s="26" t="s">
        <v>6637</v>
      </c>
      <c r="C2740" s="26" t="s">
        <v>6638</v>
      </c>
      <c r="D2740" s="26" t="s">
        <v>6639</v>
      </c>
      <c r="E2740" s="26"/>
      <c r="F2740" s="39" t="s">
        <v>138</v>
      </c>
      <c r="G2740" s="27">
        <v>1</v>
      </c>
      <c r="H2740" s="27"/>
      <c r="I2740" s="13"/>
      <c r="J2740" s="47"/>
    </row>
    <row r="2741" s="1" customFormat="1" ht="54" customHeight="1" spans="1:10">
      <c r="A2741" s="25">
        <v>470</v>
      </c>
      <c r="B2741" s="26" t="s">
        <v>6640</v>
      </c>
      <c r="C2741" s="26" t="s">
        <v>6641</v>
      </c>
      <c r="D2741" s="26" t="s">
        <v>6642</v>
      </c>
      <c r="E2741" s="26"/>
      <c r="F2741" s="39" t="s">
        <v>138</v>
      </c>
      <c r="G2741" s="27">
        <v>1</v>
      </c>
      <c r="H2741" s="27"/>
      <c r="I2741" s="13"/>
      <c r="J2741" s="47"/>
    </row>
    <row r="2742" s="1" customFormat="1" ht="28.5" customHeight="1" spans="1:10">
      <c r="A2742" s="25"/>
      <c r="B2742" s="26"/>
      <c r="C2742" s="26" t="s">
        <v>6643</v>
      </c>
      <c r="D2742" s="26"/>
      <c r="E2742" s="26"/>
      <c r="F2742" s="26"/>
      <c r="G2742" s="27"/>
      <c r="H2742" s="27"/>
      <c r="I2742" s="27"/>
      <c r="J2742" s="54"/>
    </row>
    <row r="2743" s="1" customFormat="1" ht="15.75" customHeight="1" spans="1:10">
      <c r="A2743" s="25"/>
      <c r="B2743" s="26"/>
      <c r="C2743" s="26" t="s">
        <v>6644</v>
      </c>
      <c r="D2743" s="26"/>
      <c r="E2743" s="26"/>
      <c r="F2743" s="26"/>
      <c r="G2743" s="27"/>
      <c r="H2743" s="27"/>
      <c r="I2743" s="27"/>
      <c r="J2743" s="54"/>
    </row>
    <row r="2744" s="1" customFormat="1" ht="28.5" customHeight="1" spans="1:10">
      <c r="A2744" s="25"/>
      <c r="B2744" s="26"/>
      <c r="C2744" s="26" t="s">
        <v>6645</v>
      </c>
      <c r="D2744" s="26"/>
      <c r="E2744" s="26"/>
      <c r="F2744" s="26"/>
      <c r="G2744" s="27"/>
      <c r="H2744" s="27"/>
      <c r="I2744" s="27"/>
      <c r="J2744" s="54"/>
    </row>
    <row r="2745" s="1" customFormat="1" ht="18" customHeight="1" spans="1:10">
      <c r="A2745" s="15" t="s">
        <v>5101</v>
      </c>
      <c r="B2745" s="16"/>
      <c r="C2745" s="16"/>
      <c r="D2745" s="16"/>
      <c r="E2745" s="16"/>
      <c r="F2745" s="16"/>
      <c r="G2745" s="16"/>
      <c r="H2745" s="16"/>
      <c r="I2745" s="16"/>
      <c r="J2745" s="48"/>
    </row>
    <row r="2746" s="1" customFormat="1" ht="18" customHeight="1" spans="1:10">
      <c r="A2746" s="49" t="s">
        <v>5102</v>
      </c>
      <c r="B2746" s="49"/>
      <c r="C2746" s="49"/>
      <c r="D2746" s="49"/>
      <c r="E2746" s="49"/>
      <c r="F2746" s="49"/>
      <c r="G2746" s="49"/>
      <c r="H2746" s="49"/>
      <c r="I2746" s="49"/>
      <c r="J2746" s="49"/>
    </row>
    <row r="2747" s="1" customFormat="1" ht="39.75" customHeight="1" spans="1:10">
      <c r="A2747" s="2" t="s">
        <v>5085</v>
      </c>
      <c r="B2747" s="2"/>
      <c r="C2747" s="2"/>
      <c r="D2747" s="2"/>
      <c r="E2747" s="2"/>
      <c r="F2747" s="2"/>
      <c r="G2747" s="2"/>
      <c r="H2747" s="19"/>
      <c r="I2747" s="19"/>
      <c r="J2747" s="19"/>
    </row>
    <row r="2748" s="1" customFormat="1" ht="28.5" customHeight="1" spans="1:10">
      <c r="A2748" s="20" t="s">
        <v>5042</v>
      </c>
      <c r="B2748" s="20"/>
      <c r="C2748" s="20"/>
      <c r="D2748" s="20"/>
      <c r="E2748" s="20" t="s">
        <v>5043</v>
      </c>
      <c r="F2748" s="20"/>
      <c r="G2748" s="20"/>
      <c r="H2748" s="21" t="s">
        <v>6646</v>
      </c>
      <c r="I2748" s="21"/>
      <c r="J2748" s="21"/>
    </row>
    <row r="2749" s="1" customFormat="1" ht="17.25" customHeight="1" spans="1:10">
      <c r="A2749" s="22" t="s">
        <v>2</v>
      </c>
      <c r="B2749" s="23" t="s">
        <v>5087</v>
      </c>
      <c r="C2749" s="23" t="s">
        <v>5088</v>
      </c>
      <c r="D2749" s="23" t="s">
        <v>5089</v>
      </c>
      <c r="E2749" s="23"/>
      <c r="F2749" s="23" t="s">
        <v>5090</v>
      </c>
      <c r="G2749" s="23" t="s">
        <v>5091</v>
      </c>
      <c r="H2749" s="23"/>
      <c r="I2749" s="23" t="s">
        <v>4985</v>
      </c>
      <c r="J2749" s="24"/>
    </row>
    <row r="2750" s="1" customFormat="1" ht="28.5" customHeight="1" spans="1:10">
      <c r="A2750" s="25"/>
      <c r="B2750" s="39"/>
      <c r="C2750" s="39"/>
      <c r="D2750" s="39"/>
      <c r="E2750" s="39"/>
      <c r="F2750" s="39"/>
      <c r="G2750" s="39"/>
      <c r="H2750" s="39"/>
      <c r="I2750" s="39" t="s">
        <v>5092</v>
      </c>
      <c r="J2750" s="40" t="s">
        <v>5093</v>
      </c>
    </row>
    <row r="2751" s="1" customFormat="1" ht="409.5" customHeight="1" spans="1:10">
      <c r="A2751" s="25">
        <v>471</v>
      </c>
      <c r="B2751" s="26" t="s">
        <v>6647</v>
      </c>
      <c r="C2751" s="26" t="s">
        <v>6648</v>
      </c>
      <c r="D2751" s="26" t="s">
        <v>6649</v>
      </c>
      <c r="E2751" s="26"/>
      <c r="F2751" s="39" t="s">
        <v>138</v>
      </c>
      <c r="G2751" s="27">
        <v>60</v>
      </c>
      <c r="H2751" s="27"/>
      <c r="I2751" s="13"/>
      <c r="J2751" s="47"/>
    </row>
    <row r="2752" s="1" customFormat="1" ht="18" customHeight="1" spans="1:10">
      <c r="A2752" s="15" t="s">
        <v>5101</v>
      </c>
      <c r="B2752" s="16"/>
      <c r="C2752" s="16"/>
      <c r="D2752" s="16"/>
      <c r="E2752" s="16"/>
      <c r="F2752" s="16"/>
      <c r="G2752" s="16"/>
      <c r="H2752" s="16"/>
      <c r="I2752" s="16"/>
      <c r="J2752" s="48"/>
    </row>
    <row r="2753" s="1" customFormat="1" ht="18" customHeight="1" spans="1:10">
      <c r="A2753" s="49" t="s">
        <v>5102</v>
      </c>
      <c r="B2753" s="49"/>
      <c r="C2753" s="49"/>
      <c r="D2753" s="49"/>
      <c r="E2753" s="49"/>
      <c r="F2753" s="49"/>
      <c r="G2753" s="49"/>
      <c r="H2753" s="49"/>
      <c r="I2753" s="49"/>
      <c r="J2753" s="49"/>
    </row>
    <row r="2754" s="1" customFormat="1" ht="39.75" customHeight="1" spans="1:10">
      <c r="A2754" s="2" t="s">
        <v>5085</v>
      </c>
      <c r="B2754" s="2"/>
      <c r="C2754" s="2"/>
      <c r="D2754" s="2"/>
      <c r="E2754" s="2"/>
      <c r="F2754" s="2"/>
      <c r="G2754" s="2"/>
      <c r="H2754" s="19"/>
      <c r="I2754" s="19"/>
      <c r="J2754" s="19"/>
    </row>
    <row r="2755" s="1" customFormat="1" ht="28.5" customHeight="1" spans="1:10">
      <c r="A2755" s="20" t="s">
        <v>5042</v>
      </c>
      <c r="B2755" s="20"/>
      <c r="C2755" s="20"/>
      <c r="D2755" s="20"/>
      <c r="E2755" s="20" t="s">
        <v>5043</v>
      </c>
      <c r="F2755" s="20"/>
      <c r="G2755" s="20"/>
      <c r="H2755" s="21" t="s">
        <v>6650</v>
      </c>
      <c r="I2755" s="21"/>
      <c r="J2755" s="21"/>
    </row>
    <row r="2756" s="1" customFormat="1" ht="17.25" customHeight="1" spans="1:10">
      <c r="A2756" s="22" t="s">
        <v>2</v>
      </c>
      <c r="B2756" s="23" t="s">
        <v>5087</v>
      </c>
      <c r="C2756" s="23" t="s">
        <v>5088</v>
      </c>
      <c r="D2756" s="23" t="s">
        <v>5089</v>
      </c>
      <c r="E2756" s="23"/>
      <c r="F2756" s="23" t="s">
        <v>5090</v>
      </c>
      <c r="G2756" s="23" t="s">
        <v>5091</v>
      </c>
      <c r="H2756" s="23"/>
      <c r="I2756" s="23" t="s">
        <v>4985</v>
      </c>
      <c r="J2756" s="24"/>
    </row>
    <row r="2757" s="1" customFormat="1" ht="28.5" customHeight="1" spans="1:10">
      <c r="A2757" s="25"/>
      <c r="B2757" s="39"/>
      <c r="C2757" s="39"/>
      <c r="D2757" s="39"/>
      <c r="E2757" s="39"/>
      <c r="F2757" s="39"/>
      <c r="G2757" s="39"/>
      <c r="H2757" s="39"/>
      <c r="I2757" s="39" t="s">
        <v>5092</v>
      </c>
      <c r="J2757" s="40" t="s">
        <v>5093</v>
      </c>
    </row>
    <row r="2758" s="1" customFormat="1" ht="409.5" customHeight="1" spans="1:10">
      <c r="A2758" s="25"/>
      <c r="B2758" s="26"/>
      <c r="C2758" s="26"/>
      <c r="D2758" s="26" t="s">
        <v>6651</v>
      </c>
      <c r="E2758" s="26"/>
      <c r="F2758" s="39"/>
      <c r="G2758" s="27"/>
      <c r="H2758" s="27"/>
      <c r="I2758" s="13"/>
      <c r="J2758" s="47"/>
    </row>
    <row r="2759" s="1" customFormat="1" ht="18" customHeight="1" spans="1:10">
      <c r="A2759" s="15" t="s">
        <v>5101</v>
      </c>
      <c r="B2759" s="16"/>
      <c r="C2759" s="16"/>
      <c r="D2759" s="16"/>
      <c r="E2759" s="16"/>
      <c r="F2759" s="16"/>
      <c r="G2759" s="16"/>
      <c r="H2759" s="16"/>
      <c r="I2759" s="16"/>
      <c r="J2759" s="48"/>
    </row>
    <row r="2760" s="1" customFormat="1" ht="18" customHeight="1" spans="1:10">
      <c r="A2760" s="49" t="s">
        <v>5102</v>
      </c>
      <c r="B2760" s="49"/>
      <c r="C2760" s="49"/>
      <c r="D2760" s="49"/>
      <c r="E2760" s="49"/>
      <c r="F2760" s="49"/>
      <c r="G2760" s="49"/>
      <c r="H2760" s="49"/>
      <c r="I2760" s="49"/>
      <c r="J2760" s="49"/>
    </row>
    <row r="2761" s="1" customFormat="1" ht="39.75" customHeight="1" spans="1:10">
      <c r="A2761" s="2" t="s">
        <v>5085</v>
      </c>
      <c r="B2761" s="2"/>
      <c r="C2761" s="2"/>
      <c r="D2761" s="2"/>
      <c r="E2761" s="2"/>
      <c r="F2761" s="2"/>
      <c r="G2761" s="2"/>
      <c r="H2761" s="19"/>
      <c r="I2761" s="19"/>
      <c r="J2761" s="19"/>
    </row>
    <row r="2762" s="1" customFormat="1" ht="28.5" customHeight="1" spans="1:10">
      <c r="A2762" s="20" t="s">
        <v>5042</v>
      </c>
      <c r="B2762" s="20"/>
      <c r="C2762" s="20"/>
      <c r="D2762" s="20"/>
      <c r="E2762" s="20" t="s">
        <v>5043</v>
      </c>
      <c r="F2762" s="20"/>
      <c r="G2762" s="20"/>
      <c r="H2762" s="21" t="s">
        <v>6652</v>
      </c>
      <c r="I2762" s="21"/>
      <c r="J2762" s="21"/>
    </row>
    <row r="2763" s="1" customFormat="1" ht="17.25" customHeight="1" spans="1:10">
      <c r="A2763" s="22" t="s">
        <v>2</v>
      </c>
      <c r="B2763" s="23" t="s">
        <v>5087</v>
      </c>
      <c r="C2763" s="23" t="s">
        <v>5088</v>
      </c>
      <c r="D2763" s="23" t="s">
        <v>5089</v>
      </c>
      <c r="E2763" s="23"/>
      <c r="F2763" s="23" t="s">
        <v>5090</v>
      </c>
      <c r="G2763" s="23" t="s">
        <v>5091</v>
      </c>
      <c r="H2763" s="23"/>
      <c r="I2763" s="23" t="s">
        <v>4985</v>
      </c>
      <c r="J2763" s="24"/>
    </row>
    <row r="2764" s="1" customFormat="1" ht="28.5" customHeight="1" spans="1:10">
      <c r="A2764" s="25"/>
      <c r="B2764" s="39"/>
      <c r="C2764" s="39"/>
      <c r="D2764" s="39"/>
      <c r="E2764" s="39"/>
      <c r="F2764" s="39"/>
      <c r="G2764" s="39"/>
      <c r="H2764" s="39"/>
      <c r="I2764" s="39" t="s">
        <v>5092</v>
      </c>
      <c r="J2764" s="40" t="s">
        <v>5093</v>
      </c>
    </row>
    <row r="2765" s="1" customFormat="1" ht="28.5" customHeight="1" spans="1:10">
      <c r="A2765" s="25">
        <v>472</v>
      </c>
      <c r="B2765" s="26" t="s">
        <v>6653</v>
      </c>
      <c r="C2765" s="26" t="s">
        <v>6654</v>
      </c>
      <c r="D2765" s="26" t="s">
        <v>6655</v>
      </c>
      <c r="E2765" s="26"/>
      <c r="F2765" s="39" t="s">
        <v>75</v>
      </c>
      <c r="G2765" s="27">
        <v>60</v>
      </c>
      <c r="H2765" s="27"/>
      <c r="I2765" s="13"/>
      <c r="J2765" s="47"/>
    </row>
    <row r="2766" s="1" customFormat="1" ht="130.5" customHeight="1" spans="1:10">
      <c r="A2766" s="25">
        <v>473</v>
      </c>
      <c r="B2766" s="26" t="s">
        <v>6656</v>
      </c>
      <c r="C2766" s="26" t="s">
        <v>6657</v>
      </c>
      <c r="D2766" s="26" t="s">
        <v>6658</v>
      </c>
      <c r="E2766" s="26"/>
      <c r="F2766" s="39" t="s">
        <v>75</v>
      </c>
      <c r="G2766" s="27">
        <v>60</v>
      </c>
      <c r="H2766" s="27"/>
      <c r="I2766" s="13"/>
      <c r="J2766" s="47"/>
    </row>
    <row r="2767" s="1" customFormat="1" ht="41.25" customHeight="1" spans="1:10">
      <c r="A2767" s="25">
        <v>474</v>
      </c>
      <c r="B2767" s="26" t="s">
        <v>6659</v>
      </c>
      <c r="C2767" s="26" t="s">
        <v>6660</v>
      </c>
      <c r="D2767" s="26" t="s">
        <v>6661</v>
      </c>
      <c r="E2767" s="26"/>
      <c r="F2767" s="39" t="s">
        <v>75</v>
      </c>
      <c r="G2767" s="27">
        <v>60</v>
      </c>
      <c r="H2767" s="27"/>
      <c r="I2767" s="13"/>
      <c r="J2767" s="47"/>
    </row>
    <row r="2768" s="1" customFormat="1" ht="28.5" customHeight="1" spans="1:10">
      <c r="A2768" s="25"/>
      <c r="B2768" s="26"/>
      <c r="C2768" s="26" t="s">
        <v>6662</v>
      </c>
      <c r="D2768" s="26"/>
      <c r="E2768" s="26"/>
      <c r="F2768" s="26"/>
      <c r="G2768" s="27"/>
      <c r="H2768" s="27"/>
      <c r="I2768" s="27"/>
      <c r="J2768" s="54"/>
    </row>
    <row r="2769" s="1" customFormat="1" ht="18" customHeight="1" spans="1:10">
      <c r="A2769" s="15" t="s">
        <v>5101</v>
      </c>
      <c r="B2769" s="16"/>
      <c r="C2769" s="16"/>
      <c r="D2769" s="16"/>
      <c r="E2769" s="16"/>
      <c r="F2769" s="16"/>
      <c r="G2769" s="16"/>
      <c r="H2769" s="16"/>
      <c r="I2769" s="16"/>
      <c r="J2769" s="48"/>
    </row>
    <row r="2770" s="1" customFormat="1" ht="18" customHeight="1" spans="1:10">
      <c r="A2770" s="49" t="s">
        <v>5102</v>
      </c>
      <c r="B2770" s="49"/>
      <c r="C2770" s="49"/>
      <c r="D2770" s="49"/>
      <c r="E2770" s="49"/>
      <c r="F2770" s="49"/>
      <c r="G2770" s="49"/>
      <c r="H2770" s="49"/>
      <c r="I2770" s="49"/>
      <c r="J2770" s="49"/>
    </row>
    <row r="2771" s="1" customFormat="1" ht="39.75" customHeight="1" spans="1:10">
      <c r="A2771" s="2" t="s">
        <v>5085</v>
      </c>
      <c r="B2771" s="2"/>
      <c r="C2771" s="2"/>
      <c r="D2771" s="2"/>
      <c r="E2771" s="2"/>
      <c r="F2771" s="2"/>
      <c r="G2771" s="2"/>
      <c r="H2771" s="19"/>
      <c r="I2771" s="19"/>
      <c r="J2771" s="19"/>
    </row>
    <row r="2772" s="1" customFormat="1" ht="28.5" customHeight="1" spans="1:10">
      <c r="A2772" s="20" t="s">
        <v>5042</v>
      </c>
      <c r="B2772" s="20"/>
      <c r="C2772" s="20"/>
      <c r="D2772" s="20"/>
      <c r="E2772" s="20" t="s">
        <v>5043</v>
      </c>
      <c r="F2772" s="20"/>
      <c r="G2772" s="20"/>
      <c r="H2772" s="21" t="s">
        <v>6663</v>
      </c>
      <c r="I2772" s="21"/>
      <c r="J2772" s="21"/>
    </row>
    <row r="2773" s="1" customFormat="1" ht="17.25" customHeight="1" spans="1:10">
      <c r="A2773" s="22" t="s">
        <v>2</v>
      </c>
      <c r="B2773" s="23" t="s">
        <v>5087</v>
      </c>
      <c r="C2773" s="23" t="s">
        <v>5088</v>
      </c>
      <c r="D2773" s="23" t="s">
        <v>5089</v>
      </c>
      <c r="E2773" s="23"/>
      <c r="F2773" s="23" t="s">
        <v>5090</v>
      </c>
      <c r="G2773" s="23" t="s">
        <v>5091</v>
      </c>
      <c r="H2773" s="23"/>
      <c r="I2773" s="23" t="s">
        <v>4985</v>
      </c>
      <c r="J2773" s="24"/>
    </row>
    <row r="2774" s="1" customFormat="1" ht="28.5" customHeight="1" spans="1:10">
      <c r="A2774" s="25"/>
      <c r="B2774" s="39"/>
      <c r="C2774" s="39"/>
      <c r="D2774" s="39"/>
      <c r="E2774" s="39"/>
      <c r="F2774" s="39"/>
      <c r="G2774" s="39"/>
      <c r="H2774" s="39"/>
      <c r="I2774" s="39" t="s">
        <v>5092</v>
      </c>
      <c r="J2774" s="40" t="s">
        <v>5093</v>
      </c>
    </row>
    <row r="2775" s="1" customFormat="1" ht="409.5" customHeight="1" spans="1:10">
      <c r="A2775" s="25">
        <v>475</v>
      </c>
      <c r="B2775" s="26" t="s">
        <v>6664</v>
      </c>
      <c r="C2775" s="26" t="s">
        <v>6665</v>
      </c>
      <c r="D2775" s="26" t="s">
        <v>6666</v>
      </c>
      <c r="E2775" s="26"/>
      <c r="F2775" s="39" t="s">
        <v>138</v>
      </c>
      <c r="G2775" s="27">
        <v>1</v>
      </c>
      <c r="H2775" s="27"/>
      <c r="I2775" s="13"/>
      <c r="J2775" s="47"/>
    </row>
    <row r="2776" s="1" customFormat="1" ht="18" customHeight="1" spans="1:10">
      <c r="A2776" s="15" t="s">
        <v>5101</v>
      </c>
      <c r="B2776" s="16"/>
      <c r="C2776" s="16"/>
      <c r="D2776" s="16"/>
      <c r="E2776" s="16"/>
      <c r="F2776" s="16"/>
      <c r="G2776" s="16"/>
      <c r="H2776" s="16"/>
      <c r="I2776" s="16"/>
      <c r="J2776" s="48"/>
    </row>
    <row r="2777" s="1" customFormat="1" ht="18" customHeight="1" spans="1:10">
      <c r="A2777" s="49" t="s">
        <v>5102</v>
      </c>
      <c r="B2777" s="49"/>
      <c r="C2777" s="49"/>
      <c r="D2777" s="49"/>
      <c r="E2777" s="49"/>
      <c r="F2777" s="49"/>
      <c r="G2777" s="49"/>
      <c r="H2777" s="49"/>
      <c r="I2777" s="49"/>
      <c r="J2777" s="49"/>
    </row>
    <row r="2778" s="1" customFormat="1" ht="39.75" customHeight="1" spans="1:10">
      <c r="A2778" s="2" t="s">
        <v>5085</v>
      </c>
      <c r="B2778" s="2"/>
      <c r="C2778" s="2"/>
      <c r="D2778" s="2"/>
      <c r="E2778" s="2"/>
      <c r="F2778" s="2"/>
      <c r="G2778" s="2"/>
      <c r="H2778" s="19"/>
      <c r="I2778" s="19"/>
      <c r="J2778" s="19"/>
    </row>
    <row r="2779" s="1" customFormat="1" ht="28.5" customHeight="1" spans="1:10">
      <c r="A2779" s="20" t="s">
        <v>5042</v>
      </c>
      <c r="B2779" s="20"/>
      <c r="C2779" s="20"/>
      <c r="D2779" s="20"/>
      <c r="E2779" s="20" t="s">
        <v>5043</v>
      </c>
      <c r="F2779" s="20"/>
      <c r="G2779" s="20"/>
      <c r="H2779" s="21" t="s">
        <v>6667</v>
      </c>
      <c r="I2779" s="21"/>
      <c r="J2779" s="21"/>
    </row>
    <row r="2780" s="1" customFormat="1" ht="17.25" customHeight="1" spans="1:10">
      <c r="A2780" s="22" t="s">
        <v>2</v>
      </c>
      <c r="B2780" s="23" t="s">
        <v>5087</v>
      </c>
      <c r="C2780" s="23" t="s">
        <v>5088</v>
      </c>
      <c r="D2780" s="23" t="s">
        <v>5089</v>
      </c>
      <c r="E2780" s="23"/>
      <c r="F2780" s="23" t="s">
        <v>5090</v>
      </c>
      <c r="G2780" s="23" t="s">
        <v>5091</v>
      </c>
      <c r="H2780" s="23"/>
      <c r="I2780" s="23" t="s">
        <v>4985</v>
      </c>
      <c r="J2780" s="24"/>
    </row>
    <row r="2781" s="1" customFormat="1" ht="28.5" customHeight="1" spans="1:10">
      <c r="A2781" s="25"/>
      <c r="B2781" s="39"/>
      <c r="C2781" s="39"/>
      <c r="D2781" s="39"/>
      <c r="E2781" s="39"/>
      <c r="F2781" s="39"/>
      <c r="G2781" s="39"/>
      <c r="H2781" s="39"/>
      <c r="I2781" s="39" t="s">
        <v>5092</v>
      </c>
      <c r="J2781" s="40" t="s">
        <v>5093</v>
      </c>
    </row>
    <row r="2782" s="1" customFormat="1" ht="18" customHeight="1" spans="1:10">
      <c r="A2782" s="9" t="s">
        <v>5101</v>
      </c>
      <c r="B2782" s="10"/>
      <c r="C2782" s="10"/>
      <c r="D2782" s="10"/>
      <c r="E2782" s="10"/>
      <c r="F2782" s="10"/>
      <c r="G2782" s="10"/>
      <c r="H2782" s="10"/>
      <c r="I2782" s="10"/>
      <c r="J2782" s="47"/>
    </row>
    <row r="2783" s="1" customFormat="1" ht="409.5" customHeight="1" spans="1:10">
      <c r="A2783" s="25"/>
      <c r="B2783" s="26"/>
      <c r="C2783" s="26"/>
      <c r="D2783" s="26" t="s">
        <v>6668</v>
      </c>
      <c r="E2783" s="26"/>
      <c r="F2783" s="39"/>
      <c r="G2783" s="27"/>
      <c r="H2783" s="27"/>
      <c r="I2783" s="13"/>
      <c r="J2783" s="47"/>
    </row>
    <row r="2784" s="1" customFormat="1" ht="18" customHeight="1" spans="1:10">
      <c r="A2784" s="15" t="s">
        <v>5101</v>
      </c>
      <c r="B2784" s="16"/>
      <c r="C2784" s="16"/>
      <c r="D2784" s="16"/>
      <c r="E2784" s="16"/>
      <c r="F2784" s="16"/>
      <c r="G2784" s="16"/>
      <c r="H2784" s="16"/>
      <c r="I2784" s="16"/>
      <c r="J2784" s="48"/>
    </row>
    <row r="2785" s="1" customFormat="1" ht="18" customHeight="1" spans="1:10">
      <c r="A2785" s="49" t="s">
        <v>5102</v>
      </c>
      <c r="B2785" s="49"/>
      <c r="C2785" s="49"/>
      <c r="D2785" s="49"/>
      <c r="E2785" s="49"/>
      <c r="F2785" s="49"/>
      <c r="G2785" s="49"/>
      <c r="H2785" s="49"/>
      <c r="I2785" s="49"/>
      <c r="J2785" s="49"/>
    </row>
    <row r="2786" s="1" customFormat="1" ht="39.75" customHeight="1" spans="1:10">
      <c r="A2786" s="2" t="s">
        <v>5085</v>
      </c>
      <c r="B2786" s="2"/>
      <c r="C2786" s="2"/>
      <c r="D2786" s="2"/>
      <c r="E2786" s="2"/>
      <c r="F2786" s="2"/>
      <c r="G2786" s="2"/>
      <c r="H2786" s="19"/>
      <c r="I2786" s="19"/>
      <c r="J2786" s="19"/>
    </row>
    <row r="2787" s="1" customFormat="1" ht="28.5" customHeight="1" spans="1:10">
      <c r="A2787" s="20" t="s">
        <v>5042</v>
      </c>
      <c r="B2787" s="20"/>
      <c r="C2787" s="20"/>
      <c r="D2787" s="20"/>
      <c r="E2787" s="20" t="s">
        <v>5043</v>
      </c>
      <c r="F2787" s="20"/>
      <c r="G2787" s="20"/>
      <c r="H2787" s="21" t="s">
        <v>6669</v>
      </c>
      <c r="I2787" s="21"/>
      <c r="J2787" s="21"/>
    </row>
    <row r="2788" s="1" customFormat="1" ht="17.25" customHeight="1" spans="1:10">
      <c r="A2788" s="22" t="s">
        <v>2</v>
      </c>
      <c r="B2788" s="23" t="s">
        <v>5087</v>
      </c>
      <c r="C2788" s="23" t="s">
        <v>5088</v>
      </c>
      <c r="D2788" s="23" t="s">
        <v>5089</v>
      </c>
      <c r="E2788" s="23"/>
      <c r="F2788" s="23" t="s">
        <v>5090</v>
      </c>
      <c r="G2788" s="23" t="s">
        <v>5091</v>
      </c>
      <c r="H2788" s="23"/>
      <c r="I2788" s="23" t="s">
        <v>4985</v>
      </c>
      <c r="J2788" s="24"/>
    </row>
    <row r="2789" s="1" customFormat="1" ht="28.5" customHeight="1" spans="1:10">
      <c r="A2789" s="25"/>
      <c r="B2789" s="39"/>
      <c r="C2789" s="39"/>
      <c r="D2789" s="39"/>
      <c r="E2789" s="39"/>
      <c r="F2789" s="39"/>
      <c r="G2789" s="39"/>
      <c r="H2789" s="39"/>
      <c r="I2789" s="39" t="s">
        <v>5092</v>
      </c>
      <c r="J2789" s="40" t="s">
        <v>5093</v>
      </c>
    </row>
    <row r="2790" s="1" customFormat="1" ht="120.75" customHeight="1" spans="1:10">
      <c r="A2790" s="25"/>
      <c r="B2790" s="26"/>
      <c r="C2790" s="26"/>
      <c r="D2790" s="26" t="s">
        <v>6670</v>
      </c>
      <c r="E2790" s="26"/>
      <c r="F2790" s="39"/>
      <c r="G2790" s="27"/>
      <c r="H2790" s="27"/>
      <c r="I2790" s="13"/>
      <c r="J2790" s="47"/>
    </row>
    <row r="2791" s="1" customFormat="1" ht="347.25" customHeight="1" spans="1:10">
      <c r="A2791" s="25">
        <v>476</v>
      </c>
      <c r="B2791" s="26" t="s">
        <v>6671</v>
      </c>
      <c r="C2791" s="26" t="s">
        <v>6672</v>
      </c>
      <c r="D2791" s="26" t="s">
        <v>6673</v>
      </c>
      <c r="E2791" s="26"/>
      <c r="F2791" s="39" t="s">
        <v>138</v>
      </c>
      <c r="G2791" s="27">
        <v>1</v>
      </c>
      <c r="H2791" s="27"/>
      <c r="I2791" s="13"/>
      <c r="J2791" s="47"/>
    </row>
    <row r="2792" s="1" customFormat="1" ht="18" customHeight="1" spans="1:10">
      <c r="A2792" s="15" t="s">
        <v>5101</v>
      </c>
      <c r="B2792" s="16"/>
      <c r="C2792" s="16"/>
      <c r="D2792" s="16"/>
      <c r="E2792" s="16"/>
      <c r="F2792" s="16"/>
      <c r="G2792" s="16"/>
      <c r="H2792" s="16"/>
      <c r="I2792" s="16"/>
      <c r="J2792" s="48"/>
    </row>
    <row r="2793" s="1" customFormat="1" ht="18" customHeight="1" spans="1:10">
      <c r="A2793" s="49" t="s">
        <v>5102</v>
      </c>
      <c r="B2793" s="49"/>
      <c r="C2793" s="49"/>
      <c r="D2793" s="49"/>
      <c r="E2793" s="49"/>
      <c r="F2793" s="49"/>
      <c r="G2793" s="49"/>
      <c r="H2793" s="49"/>
      <c r="I2793" s="49"/>
      <c r="J2793" s="49"/>
    </row>
    <row r="2794" s="1" customFormat="1" ht="39.75" customHeight="1" spans="1:10">
      <c r="A2794" s="2" t="s">
        <v>5085</v>
      </c>
      <c r="B2794" s="2"/>
      <c r="C2794" s="2"/>
      <c r="D2794" s="2"/>
      <c r="E2794" s="2"/>
      <c r="F2794" s="2"/>
      <c r="G2794" s="2"/>
      <c r="H2794" s="19"/>
      <c r="I2794" s="19"/>
      <c r="J2794" s="19"/>
    </row>
    <row r="2795" s="1" customFormat="1" ht="28.5" customHeight="1" spans="1:10">
      <c r="A2795" s="20" t="s">
        <v>5042</v>
      </c>
      <c r="B2795" s="20"/>
      <c r="C2795" s="20"/>
      <c r="D2795" s="20"/>
      <c r="E2795" s="20" t="s">
        <v>5043</v>
      </c>
      <c r="F2795" s="20"/>
      <c r="G2795" s="20"/>
      <c r="H2795" s="21" t="s">
        <v>6674</v>
      </c>
      <c r="I2795" s="21"/>
      <c r="J2795" s="21"/>
    </row>
    <row r="2796" s="1" customFormat="1" ht="17.25" customHeight="1" spans="1:10">
      <c r="A2796" s="22" t="s">
        <v>2</v>
      </c>
      <c r="B2796" s="23" t="s">
        <v>5087</v>
      </c>
      <c r="C2796" s="23" t="s">
        <v>5088</v>
      </c>
      <c r="D2796" s="23" t="s">
        <v>5089</v>
      </c>
      <c r="E2796" s="23"/>
      <c r="F2796" s="23" t="s">
        <v>5090</v>
      </c>
      <c r="G2796" s="23" t="s">
        <v>5091</v>
      </c>
      <c r="H2796" s="23"/>
      <c r="I2796" s="23" t="s">
        <v>4985</v>
      </c>
      <c r="J2796" s="24"/>
    </row>
    <row r="2797" s="1" customFormat="1" ht="28.5" customHeight="1" spans="1:10">
      <c r="A2797" s="25"/>
      <c r="B2797" s="39"/>
      <c r="C2797" s="39"/>
      <c r="D2797" s="39"/>
      <c r="E2797" s="39"/>
      <c r="F2797" s="39"/>
      <c r="G2797" s="39"/>
      <c r="H2797" s="39"/>
      <c r="I2797" s="39" t="s">
        <v>5092</v>
      </c>
      <c r="J2797" s="40" t="s">
        <v>5093</v>
      </c>
    </row>
    <row r="2798" s="1" customFormat="1" ht="409.5" customHeight="1" spans="1:10">
      <c r="A2798" s="25">
        <v>477</v>
      </c>
      <c r="B2798" s="26" t="s">
        <v>6675</v>
      </c>
      <c r="C2798" s="26" t="s">
        <v>6676</v>
      </c>
      <c r="D2798" s="26" t="s">
        <v>6677</v>
      </c>
      <c r="E2798" s="26"/>
      <c r="F2798" s="39" t="s">
        <v>138</v>
      </c>
      <c r="G2798" s="27">
        <v>1</v>
      </c>
      <c r="H2798" s="27"/>
      <c r="I2798" s="13"/>
      <c r="J2798" s="47"/>
    </row>
    <row r="2799" s="1" customFormat="1" ht="18" customHeight="1" spans="1:10">
      <c r="A2799" s="15" t="s">
        <v>5101</v>
      </c>
      <c r="B2799" s="16"/>
      <c r="C2799" s="16"/>
      <c r="D2799" s="16"/>
      <c r="E2799" s="16"/>
      <c r="F2799" s="16"/>
      <c r="G2799" s="16"/>
      <c r="H2799" s="16"/>
      <c r="I2799" s="16"/>
      <c r="J2799" s="48"/>
    </row>
    <row r="2800" s="1" customFormat="1" ht="18" customHeight="1" spans="1:10">
      <c r="A2800" s="49" t="s">
        <v>5102</v>
      </c>
      <c r="B2800" s="49"/>
      <c r="C2800" s="49"/>
      <c r="D2800" s="49"/>
      <c r="E2800" s="49"/>
      <c r="F2800" s="49"/>
      <c r="G2800" s="49"/>
      <c r="H2800" s="49"/>
      <c r="I2800" s="49"/>
      <c r="J2800" s="49"/>
    </row>
    <row r="2801" s="1" customFormat="1" ht="39.75" customHeight="1" spans="1:10">
      <c r="A2801" s="2" t="s">
        <v>5085</v>
      </c>
      <c r="B2801" s="2"/>
      <c r="C2801" s="2"/>
      <c r="D2801" s="2"/>
      <c r="E2801" s="2"/>
      <c r="F2801" s="2"/>
      <c r="G2801" s="2"/>
      <c r="H2801" s="19"/>
      <c r="I2801" s="19"/>
      <c r="J2801" s="19"/>
    </row>
    <row r="2802" s="1" customFormat="1" ht="28.5" customHeight="1" spans="1:10">
      <c r="A2802" s="20" t="s">
        <v>5042</v>
      </c>
      <c r="B2802" s="20"/>
      <c r="C2802" s="20"/>
      <c r="D2802" s="20"/>
      <c r="E2802" s="20" t="s">
        <v>5043</v>
      </c>
      <c r="F2802" s="20"/>
      <c r="G2802" s="20"/>
      <c r="H2802" s="21" t="s">
        <v>6678</v>
      </c>
      <c r="I2802" s="21"/>
      <c r="J2802" s="21"/>
    </row>
    <row r="2803" s="1" customFormat="1" ht="17.25" customHeight="1" spans="1:10">
      <c r="A2803" s="22" t="s">
        <v>2</v>
      </c>
      <c r="B2803" s="23" t="s">
        <v>5087</v>
      </c>
      <c r="C2803" s="23" t="s">
        <v>5088</v>
      </c>
      <c r="D2803" s="23" t="s">
        <v>5089</v>
      </c>
      <c r="E2803" s="23"/>
      <c r="F2803" s="23" t="s">
        <v>5090</v>
      </c>
      <c r="G2803" s="23" t="s">
        <v>5091</v>
      </c>
      <c r="H2803" s="23"/>
      <c r="I2803" s="23" t="s">
        <v>4985</v>
      </c>
      <c r="J2803" s="24"/>
    </row>
    <row r="2804" s="1" customFormat="1" ht="28.5" customHeight="1" spans="1:10">
      <c r="A2804" s="25"/>
      <c r="B2804" s="39"/>
      <c r="C2804" s="39"/>
      <c r="D2804" s="39"/>
      <c r="E2804" s="39"/>
      <c r="F2804" s="39"/>
      <c r="G2804" s="39"/>
      <c r="H2804" s="39"/>
      <c r="I2804" s="39" t="s">
        <v>5092</v>
      </c>
      <c r="J2804" s="40" t="s">
        <v>5093</v>
      </c>
    </row>
    <row r="2805" s="1" customFormat="1" ht="409.5" customHeight="1" spans="1:10">
      <c r="A2805" s="25">
        <v>478</v>
      </c>
      <c r="B2805" s="26" t="s">
        <v>6679</v>
      </c>
      <c r="C2805" s="26" t="s">
        <v>6680</v>
      </c>
      <c r="D2805" s="26" t="s">
        <v>6681</v>
      </c>
      <c r="E2805" s="26"/>
      <c r="F2805" s="39" t="s">
        <v>75</v>
      </c>
      <c r="G2805" s="27">
        <v>1</v>
      </c>
      <c r="H2805" s="27"/>
      <c r="I2805" s="13"/>
      <c r="J2805" s="47"/>
    </row>
    <row r="2806" s="1" customFormat="1" ht="28.5" customHeight="1" spans="1:10">
      <c r="A2806" s="25">
        <v>479</v>
      </c>
      <c r="B2806" s="26" t="s">
        <v>6682</v>
      </c>
      <c r="C2806" s="26" t="s">
        <v>6683</v>
      </c>
      <c r="D2806" s="26" t="s">
        <v>6683</v>
      </c>
      <c r="E2806" s="26"/>
      <c r="F2806" s="39" t="s">
        <v>138</v>
      </c>
      <c r="G2806" s="27">
        <v>10</v>
      </c>
      <c r="H2806" s="27"/>
      <c r="I2806" s="13"/>
      <c r="J2806" s="47"/>
    </row>
    <row r="2807" s="1" customFormat="1" ht="18" customHeight="1" spans="1:10">
      <c r="A2807" s="15" t="s">
        <v>5101</v>
      </c>
      <c r="B2807" s="16"/>
      <c r="C2807" s="16"/>
      <c r="D2807" s="16"/>
      <c r="E2807" s="16"/>
      <c r="F2807" s="16"/>
      <c r="G2807" s="16"/>
      <c r="H2807" s="16"/>
      <c r="I2807" s="16"/>
      <c r="J2807" s="48"/>
    </row>
    <row r="2808" s="1" customFormat="1" ht="18" customHeight="1" spans="1:10">
      <c r="A2808" s="49" t="s">
        <v>5102</v>
      </c>
      <c r="B2808" s="49"/>
      <c r="C2808" s="49"/>
      <c r="D2808" s="49"/>
      <c r="E2808" s="49"/>
      <c r="F2808" s="49"/>
      <c r="G2808" s="49"/>
      <c r="H2808" s="49"/>
      <c r="I2808" s="49"/>
      <c r="J2808" s="49"/>
    </row>
    <row r="2809" s="1" customFormat="1" ht="39.75" customHeight="1" spans="1:10">
      <c r="A2809" s="2" t="s">
        <v>5085</v>
      </c>
      <c r="B2809" s="2"/>
      <c r="C2809" s="2"/>
      <c r="D2809" s="2"/>
      <c r="E2809" s="2"/>
      <c r="F2809" s="2"/>
      <c r="G2809" s="2"/>
      <c r="H2809" s="19"/>
      <c r="I2809" s="19"/>
      <c r="J2809" s="19"/>
    </row>
    <row r="2810" s="1" customFormat="1" ht="28.5" customHeight="1" spans="1:10">
      <c r="A2810" s="20" t="s">
        <v>5042</v>
      </c>
      <c r="B2810" s="20"/>
      <c r="C2810" s="20"/>
      <c r="D2810" s="20"/>
      <c r="E2810" s="20" t="s">
        <v>5043</v>
      </c>
      <c r="F2810" s="20"/>
      <c r="G2810" s="20"/>
      <c r="H2810" s="21" t="s">
        <v>6684</v>
      </c>
      <c r="I2810" s="21"/>
      <c r="J2810" s="21"/>
    </row>
    <row r="2811" s="1" customFormat="1" ht="17.25" customHeight="1" spans="1:10">
      <c r="A2811" s="22" t="s">
        <v>2</v>
      </c>
      <c r="B2811" s="23" t="s">
        <v>5087</v>
      </c>
      <c r="C2811" s="23" t="s">
        <v>5088</v>
      </c>
      <c r="D2811" s="23" t="s">
        <v>5089</v>
      </c>
      <c r="E2811" s="23"/>
      <c r="F2811" s="23" t="s">
        <v>5090</v>
      </c>
      <c r="G2811" s="23" t="s">
        <v>5091</v>
      </c>
      <c r="H2811" s="23"/>
      <c r="I2811" s="23" t="s">
        <v>4985</v>
      </c>
      <c r="J2811" s="24"/>
    </row>
    <row r="2812" s="1" customFormat="1" ht="28.5" customHeight="1" spans="1:10">
      <c r="A2812" s="25"/>
      <c r="B2812" s="39"/>
      <c r="C2812" s="39"/>
      <c r="D2812" s="39"/>
      <c r="E2812" s="39"/>
      <c r="F2812" s="39"/>
      <c r="G2812" s="39"/>
      <c r="H2812" s="39"/>
      <c r="I2812" s="39" t="s">
        <v>5092</v>
      </c>
      <c r="J2812" s="40" t="s">
        <v>5093</v>
      </c>
    </row>
    <row r="2813" s="1" customFormat="1" ht="130.5" customHeight="1" spans="1:10">
      <c r="A2813" s="25">
        <v>480</v>
      </c>
      <c r="B2813" s="26" t="s">
        <v>6685</v>
      </c>
      <c r="C2813" s="26" t="s">
        <v>6686</v>
      </c>
      <c r="D2813" s="26" t="s">
        <v>6687</v>
      </c>
      <c r="E2813" s="26"/>
      <c r="F2813" s="39" t="s">
        <v>138</v>
      </c>
      <c r="G2813" s="27">
        <v>1</v>
      </c>
      <c r="H2813" s="27"/>
      <c r="I2813" s="13"/>
      <c r="J2813" s="47"/>
    </row>
    <row r="2814" s="1" customFormat="1" ht="41.25" customHeight="1" spans="1:10">
      <c r="A2814" s="25">
        <v>481</v>
      </c>
      <c r="B2814" s="26" t="s">
        <v>6688</v>
      </c>
      <c r="C2814" s="26" t="s">
        <v>6689</v>
      </c>
      <c r="D2814" s="26" t="s">
        <v>6690</v>
      </c>
      <c r="E2814" s="26"/>
      <c r="F2814" s="39" t="s">
        <v>75</v>
      </c>
      <c r="G2814" s="27">
        <v>1</v>
      </c>
      <c r="H2814" s="27"/>
      <c r="I2814" s="13"/>
      <c r="J2814" s="47"/>
    </row>
    <row r="2815" s="1" customFormat="1" ht="117.75" customHeight="1" spans="1:10">
      <c r="A2815" s="25">
        <v>482</v>
      </c>
      <c r="B2815" s="26" t="s">
        <v>6691</v>
      </c>
      <c r="C2815" s="26" t="s">
        <v>6692</v>
      </c>
      <c r="D2815" s="26" t="s">
        <v>6693</v>
      </c>
      <c r="E2815" s="26"/>
      <c r="F2815" s="39" t="s">
        <v>138</v>
      </c>
      <c r="G2815" s="27">
        <v>11</v>
      </c>
      <c r="H2815" s="27"/>
      <c r="I2815" s="13"/>
      <c r="J2815" s="47"/>
    </row>
    <row r="2816" s="1" customFormat="1" ht="15.75" customHeight="1" spans="1:10">
      <c r="A2816" s="25">
        <v>483</v>
      </c>
      <c r="B2816" s="26" t="s">
        <v>6694</v>
      </c>
      <c r="C2816" s="26" t="s">
        <v>6695</v>
      </c>
      <c r="D2816" s="26" t="s">
        <v>6696</v>
      </c>
      <c r="E2816" s="26"/>
      <c r="F2816" s="39" t="s">
        <v>138</v>
      </c>
      <c r="G2816" s="27">
        <v>1</v>
      </c>
      <c r="H2816" s="27"/>
      <c r="I2816" s="13"/>
      <c r="J2816" s="47"/>
    </row>
    <row r="2817" s="1" customFormat="1" ht="28.5" customHeight="1" spans="1:10">
      <c r="A2817" s="25">
        <v>484</v>
      </c>
      <c r="B2817" s="26" t="s">
        <v>6697</v>
      </c>
      <c r="C2817" s="26" t="s">
        <v>6698</v>
      </c>
      <c r="D2817" s="26" t="s">
        <v>6699</v>
      </c>
      <c r="E2817" s="26"/>
      <c r="F2817" s="39" t="s">
        <v>138</v>
      </c>
      <c r="G2817" s="27">
        <v>1</v>
      </c>
      <c r="H2817" s="27"/>
      <c r="I2817" s="13"/>
      <c r="J2817" s="47"/>
    </row>
    <row r="2818" s="1" customFormat="1" ht="54" customHeight="1" spans="1:10">
      <c r="A2818" s="25">
        <v>485</v>
      </c>
      <c r="B2818" s="26" t="s">
        <v>6700</v>
      </c>
      <c r="C2818" s="26" t="s">
        <v>6701</v>
      </c>
      <c r="D2818" s="26" t="s">
        <v>6702</v>
      </c>
      <c r="E2818" s="26"/>
      <c r="F2818" s="39" t="s">
        <v>75</v>
      </c>
      <c r="G2818" s="27">
        <v>1</v>
      </c>
      <c r="H2818" s="27"/>
      <c r="I2818" s="13"/>
      <c r="J2818" s="47"/>
    </row>
    <row r="2819" s="1" customFormat="1" ht="41.25" customHeight="1" spans="1:10">
      <c r="A2819" s="25">
        <v>486</v>
      </c>
      <c r="B2819" s="26" t="s">
        <v>6703</v>
      </c>
      <c r="C2819" s="26" t="s">
        <v>6704</v>
      </c>
      <c r="D2819" s="26" t="s">
        <v>6705</v>
      </c>
      <c r="E2819" s="26"/>
      <c r="F2819" s="39" t="s">
        <v>75</v>
      </c>
      <c r="G2819" s="27">
        <v>6</v>
      </c>
      <c r="H2819" s="27"/>
      <c r="I2819" s="13"/>
      <c r="J2819" s="47"/>
    </row>
    <row r="2820" s="1" customFormat="1" ht="28.5" customHeight="1" spans="1:10">
      <c r="A2820" s="25"/>
      <c r="B2820" s="26"/>
      <c r="C2820" s="26" t="s">
        <v>6706</v>
      </c>
      <c r="D2820" s="26"/>
      <c r="E2820" s="26"/>
      <c r="F2820" s="26"/>
      <c r="G2820" s="27"/>
      <c r="H2820" s="27"/>
      <c r="I2820" s="27"/>
      <c r="J2820" s="54"/>
    </row>
    <row r="2821" s="1" customFormat="1" ht="18" customHeight="1" spans="1:10">
      <c r="A2821" s="15" t="s">
        <v>5101</v>
      </c>
      <c r="B2821" s="16"/>
      <c r="C2821" s="16"/>
      <c r="D2821" s="16"/>
      <c r="E2821" s="16"/>
      <c r="F2821" s="16"/>
      <c r="G2821" s="16"/>
      <c r="H2821" s="16"/>
      <c r="I2821" s="16"/>
      <c r="J2821" s="48"/>
    </row>
    <row r="2822" s="1" customFormat="1" ht="18" customHeight="1" spans="1:10">
      <c r="A2822" s="49" t="s">
        <v>5102</v>
      </c>
      <c r="B2822" s="49"/>
      <c r="C2822" s="49"/>
      <c r="D2822" s="49"/>
      <c r="E2822" s="49"/>
      <c r="F2822" s="49"/>
      <c r="G2822" s="49"/>
      <c r="H2822" s="49"/>
      <c r="I2822" s="49"/>
      <c r="J2822" s="49"/>
    </row>
    <row r="2823" s="1" customFormat="1" ht="39.75" customHeight="1" spans="1:10">
      <c r="A2823" s="2" t="s">
        <v>5085</v>
      </c>
      <c r="B2823" s="2"/>
      <c r="C2823" s="2"/>
      <c r="D2823" s="2"/>
      <c r="E2823" s="2"/>
      <c r="F2823" s="2"/>
      <c r="G2823" s="2"/>
      <c r="H2823" s="19"/>
      <c r="I2823" s="19"/>
      <c r="J2823" s="19"/>
    </row>
    <row r="2824" s="1" customFormat="1" ht="28.5" customHeight="1" spans="1:10">
      <c r="A2824" s="20" t="s">
        <v>5042</v>
      </c>
      <c r="B2824" s="20"/>
      <c r="C2824" s="20"/>
      <c r="D2824" s="20"/>
      <c r="E2824" s="20" t="s">
        <v>5043</v>
      </c>
      <c r="F2824" s="20"/>
      <c r="G2824" s="20"/>
      <c r="H2824" s="21" t="s">
        <v>6707</v>
      </c>
      <c r="I2824" s="21"/>
      <c r="J2824" s="21"/>
    </row>
    <row r="2825" s="1" customFormat="1" ht="17.25" customHeight="1" spans="1:10">
      <c r="A2825" s="22" t="s">
        <v>2</v>
      </c>
      <c r="B2825" s="23" t="s">
        <v>5087</v>
      </c>
      <c r="C2825" s="23" t="s">
        <v>5088</v>
      </c>
      <c r="D2825" s="23" t="s">
        <v>5089</v>
      </c>
      <c r="E2825" s="23"/>
      <c r="F2825" s="23" t="s">
        <v>5090</v>
      </c>
      <c r="G2825" s="23" t="s">
        <v>5091</v>
      </c>
      <c r="H2825" s="23"/>
      <c r="I2825" s="23" t="s">
        <v>4985</v>
      </c>
      <c r="J2825" s="24"/>
    </row>
    <row r="2826" s="1" customFormat="1" ht="28.5" customHeight="1" spans="1:10">
      <c r="A2826" s="25"/>
      <c r="B2826" s="39"/>
      <c r="C2826" s="39"/>
      <c r="D2826" s="39"/>
      <c r="E2826" s="39"/>
      <c r="F2826" s="39"/>
      <c r="G2826" s="39"/>
      <c r="H2826" s="39"/>
      <c r="I2826" s="39" t="s">
        <v>5092</v>
      </c>
      <c r="J2826" s="40" t="s">
        <v>5093</v>
      </c>
    </row>
    <row r="2827" s="1" customFormat="1" ht="409.5" customHeight="1" spans="1:10">
      <c r="A2827" s="25">
        <v>487</v>
      </c>
      <c r="B2827" s="26" t="s">
        <v>6708</v>
      </c>
      <c r="C2827" s="26" t="s">
        <v>6709</v>
      </c>
      <c r="D2827" s="26" t="s">
        <v>6710</v>
      </c>
      <c r="E2827" s="26"/>
      <c r="F2827" s="39" t="s">
        <v>138</v>
      </c>
      <c r="G2827" s="27">
        <v>12</v>
      </c>
      <c r="H2827" s="27"/>
      <c r="I2827" s="13"/>
      <c r="J2827" s="47"/>
    </row>
    <row r="2828" s="1" customFormat="1" ht="18" customHeight="1" spans="1:10">
      <c r="A2828" s="15" t="s">
        <v>5101</v>
      </c>
      <c r="B2828" s="16"/>
      <c r="C2828" s="16"/>
      <c r="D2828" s="16"/>
      <c r="E2828" s="16"/>
      <c r="F2828" s="16"/>
      <c r="G2828" s="16"/>
      <c r="H2828" s="16"/>
      <c r="I2828" s="16"/>
      <c r="J2828" s="48"/>
    </row>
    <row r="2829" s="1" customFormat="1" ht="18" customHeight="1" spans="1:10">
      <c r="A2829" s="49" t="s">
        <v>5102</v>
      </c>
      <c r="B2829" s="49"/>
      <c r="C2829" s="49"/>
      <c r="D2829" s="49"/>
      <c r="E2829" s="49"/>
      <c r="F2829" s="49"/>
      <c r="G2829" s="49"/>
      <c r="H2829" s="49"/>
      <c r="I2829" s="49"/>
      <c r="J2829" s="49"/>
    </row>
    <row r="2830" s="1" customFormat="1" ht="39.75" customHeight="1" spans="1:10">
      <c r="A2830" s="2" t="s">
        <v>5085</v>
      </c>
      <c r="B2830" s="2"/>
      <c r="C2830" s="2"/>
      <c r="D2830" s="2"/>
      <c r="E2830" s="2"/>
      <c r="F2830" s="2"/>
      <c r="G2830" s="2"/>
      <c r="H2830" s="19"/>
      <c r="I2830" s="19"/>
      <c r="J2830" s="19"/>
    </row>
    <row r="2831" s="1" customFormat="1" ht="28.5" customHeight="1" spans="1:10">
      <c r="A2831" s="20" t="s">
        <v>5042</v>
      </c>
      <c r="B2831" s="20"/>
      <c r="C2831" s="20"/>
      <c r="D2831" s="20"/>
      <c r="E2831" s="20" t="s">
        <v>5043</v>
      </c>
      <c r="F2831" s="20"/>
      <c r="G2831" s="20"/>
      <c r="H2831" s="21" t="s">
        <v>6711</v>
      </c>
      <c r="I2831" s="21"/>
      <c r="J2831" s="21"/>
    </row>
    <row r="2832" s="1" customFormat="1" ht="17.25" customHeight="1" spans="1:10">
      <c r="A2832" s="22" t="s">
        <v>2</v>
      </c>
      <c r="B2832" s="23" t="s">
        <v>5087</v>
      </c>
      <c r="C2832" s="23" t="s">
        <v>5088</v>
      </c>
      <c r="D2832" s="23" t="s">
        <v>5089</v>
      </c>
      <c r="E2832" s="23"/>
      <c r="F2832" s="23" t="s">
        <v>5090</v>
      </c>
      <c r="G2832" s="23" t="s">
        <v>5091</v>
      </c>
      <c r="H2832" s="23"/>
      <c r="I2832" s="23" t="s">
        <v>4985</v>
      </c>
      <c r="J2832" s="24"/>
    </row>
    <row r="2833" s="1" customFormat="1" ht="28.5" customHeight="1" spans="1:10">
      <c r="A2833" s="25"/>
      <c r="B2833" s="39"/>
      <c r="C2833" s="39"/>
      <c r="D2833" s="39"/>
      <c r="E2833" s="39"/>
      <c r="F2833" s="39"/>
      <c r="G2833" s="39"/>
      <c r="H2833" s="39"/>
      <c r="I2833" s="39" t="s">
        <v>5092</v>
      </c>
      <c r="J2833" s="40" t="s">
        <v>5093</v>
      </c>
    </row>
    <row r="2834" s="1" customFormat="1" ht="210" customHeight="1" spans="1:10">
      <c r="A2834" s="25"/>
      <c r="B2834" s="26"/>
      <c r="C2834" s="26"/>
      <c r="D2834" s="26" t="s">
        <v>6712</v>
      </c>
      <c r="E2834" s="26"/>
      <c r="F2834" s="39"/>
      <c r="G2834" s="27"/>
      <c r="H2834" s="27"/>
      <c r="I2834" s="13"/>
      <c r="J2834" s="47"/>
    </row>
    <row r="2835" s="1" customFormat="1" ht="15.75" customHeight="1" spans="1:10">
      <c r="A2835" s="25">
        <v>488</v>
      </c>
      <c r="B2835" s="26" t="s">
        <v>6713</v>
      </c>
      <c r="C2835" s="26" t="s">
        <v>6714</v>
      </c>
      <c r="D2835" s="26" t="s">
        <v>6715</v>
      </c>
      <c r="E2835" s="26"/>
      <c r="F2835" s="39" t="s">
        <v>138</v>
      </c>
      <c r="G2835" s="27">
        <v>12</v>
      </c>
      <c r="H2835" s="27"/>
      <c r="I2835" s="13"/>
      <c r="J2835" s="47"/>
    </row>
    <row r="2836" s="1" customFormat="1" ht="54" customHeight="1" spans="1:10">
      <c r="A2836" s="25">
        <v>489</v>
      </c>
      <c r="B2836" s="26" t="s">
        <v>6716</v>
      </c>
      <c r="C2836" s="26" t="s">
        <v>6717</v>
      </c>
      <c r="D2836" s="26" t="s">
        <v>6718</v>
      </c>
      <c r="E2836" s="26"/>
      <c r="F2836" s="39" t="s">
        <v>75</v>
      </c>
      <c r="G2836" s="27">
        <v>1</v>
      </c>
      <c r="H2836" s="27"/>
      <c r="I2836" s="13"/>
      <c r="J2836" s="47"/>
    </row>
    <row r="2837" s="1" customFormat="1" ht="15.75" customHeight="1" spans="1:10">
      <c r="A2837" s="25"/>
      <c r="B2837" s="26"/>
      <c r="C2837" s="26" t="s">
        <v>6719</v>
      </c>
      <c r="D2837" s="26"/>
      <c r="E2837" s="26"/>
      <c r="F2837" s="26"/>
      <c r="G2837" s="27"/>
      <c r="H2837" s="27"/>
      <c r="I2837" s="27"/>
      <c r="J2837" s="54"/>
    </row>
    <row r="2838" s="1" customFormat="1" ht="18" customHeight="1" spans="1:10">
      <c r="A2838" s="15" t="s">
        <v>5101</v>
      </c>
      <c r="B2838" s="16"/>
      <c r="C2838" s="16"/>
      <c r="D2838" s="16"/>
      <c r="E2838" s="16"/>
      <c r="F2838" s="16"/>
      <c r="G2838" s="16"/>
      <c r="H2838" s="16"/>
      <c r="I2838" s="16"/>
      <c r="J2838" s="48"/>
    </row>
    <row r="2839" s="1" customFormat="1" ht="18" customHeight="1" spans="1:10">
      <c r="A2839" s="49" t="s">
        <v>5102</v>
      </c>
      <c r="B2839" s="49"/>
      <c r="C2839" s="49"/>
      <c r="D2839" s="49"/>
      <c r="E2839" s="49"/>
      <c r="F2839" s="49"/>
      <c r="G2839" s="49"/>
      <c r="H2839" s="49"/>
      <c r="I2839" s="49"/>
      <c r="J2839" s="49"/>
    </row>
    <row r="2840" s="1" customFormat="1" ht="39.75" customHeight="1" spans="1:10">
      <c r="A2840" s="2" t="s">
        <v>5085</v>
      </c>
      <c r="B2840" s="2"/>
      <c r="C2840" s="2"/>
      <c r="D2840" s="2"/>
      <c r="E2840" s="2"/>
      <c r="F2840" s="2"/>
      <c r="G2840" s="2"/>
      <c r="H2840" s="19"/>
      <c r="I2840" s="19"/>
      <c r="J2840" s="19"/>
    </row>
    <row r="2841" s="1" customFormat="1" ht="28.5" customHeight="1" spans="1:10">
      <c r="A2841" s="20" t="s">
        <v>5042</v>
      </c>
      <c r="B2841" s="20"/>
      <c r="C2841" s="20"/>
      <c r="D2841" s="20"/>
      <c r="E2841" s="20" t="s">
        <v>5043</v>
      </c>
      <c r="F2841" s="20"/>
      <c r="G2841" s="20"/>
      <c r="H2841" s="21" t="s">
        <v>6720</v>
      </c>
      <c r="I2841" s="21"/>
      <c r="J2841" s="21"/>
    </row>
    <row r="2842" s="1" customFormat="1" ht="17.25" customHeight="1" spans="1:10">
      <c r="A2842" s="22" t="s">
        <v>2</v>
      </c>
      <c r="B2842" s="23" t="s">
        <v>5087</v>
      </c>
      <c r="C2842" s="23" t="s">
        <v>5088</v>
      </c>
      <c r="D2842" s="23" t="s">
        <v>5089</v>
      </c>
      <c r="E2842" s="23"/>
      <c r="F2842" s="23" t="s">
        <v>5090</v>
      </c>
      <c r="G2842" s="23" t="s">
        <v>5091</v>
      </c>
      <c r="H2842" s="23"/>
      <c r="I2842" s="23" t="s">
        <v>4985</v>
      </c>
      <c r="J2842" s="24"/>
    </row>
    <row r="2843" s="1" customFormat="1" ht="28.5" customHeight="1" spans="1:10">
      <c r="A2843" s="25"/>
      <c r="B2843" s="39"/>
      <c r="C2843" s="39"/>
      <c r="D2843" s="39"/>
      <c r="E2843" s="39"/>
      <c r="F2843" s="39"/>
      <c r="G2843" s="39"/>
      <c r="H2843" s="39"/>
      <c r="I2843" s="39" t="s">
        <v>5092</v>
      </c>
      <c r="J2843" s="40" t="s">
        <v>5093</v>
      </c>
    </row>
    <row r="2844" s="1" customFormat="1" ht="409.5" customHeight="1" spans="1:10">
      <c r="A2844" s="25">
        <v>490</v>
      </c>
      <c r="B2844" s="26" t="s">
        <v>6721</v>
      </c>
      <c r="C2844" s="26" t="s">
        <v>6722</v>
      </c>
      <c r="D2844" s="26" t="s">
        <v>6649</v>
      </c>
      <c r="E2844" s="26"/>
      <c r="F2844" s="39" t="s">
        <v>138</v>
      </c>
      <c r="G2844" s="27">
        <v>7</v>
      </c>
      <c r="H2844" s="27"/>
      <c r="I2844" s="13"/>
      <c r="J2844" s="47"/>
    </row>
    <row r="2845" s="1" customFormat="1" ht="18" customHeight="1" spans="1:10">
      <c r="A2845" s="15" t="s">
        <v>5101</v>
      </c>
      <c r="B2845" s="16"/>
      <c r="C2845" s="16"/>
      <c r="D2845" s="16"/>
      <c r="E2845" s="16"/>
      <c r="F2845" s="16"/>
      <c r="G2845" s="16"/>
      <c r="H2845" s="16"/>
      <c r="I2845" s="16"/>
      <c r="J2845" s="48"/>
    </row>
    <row r="2846" s="1" customFormat="1" ht="18" customHeight="1" spans="1:10">
      <c r="A2846" s="49" t="s">
        <v>5102</v>
      </c>
      <c r="B2846" s="49"/>
      <c r="C2846" s="49"/>
      <c r="D2846" s="49"/>
      <c r="E2846" s="49"/>
      <c r="F2846" s="49"/>
      <c r="G2846" s="49"/>
      <c r="H2846" s="49"/>
      <c r="I2846" s="49"/>
      <c r="J2846" s="49"/>
    </row>
    <row r="2847" s="1" customFormat="1" ht="39.75" customHeight="1" spans="1:10">
      <c r="A2847" s="2" t="s">
        <v>5085</v>
      </c>
      <c r="B2847" s="2"/>
      <c r="C2847" s="2"/>
      <c r="D2847" s="2"/>
      <c r="E2847" s="2"/>
      <c r="F2847" s="2"/>
      <c r="G2847" s="2"/>
      <c r="H2847" s="19"/>
      <c r="I2847" s="19"/>
      <c r="J2847" s="19"/>
    </row>
    <row r="2848" s="1" customFormat="1" ht="28.5" customHeight="1" spans="1:10">
      <c r="A2848" s="20" t="s">
        <v>5042</v>
      </c>
      <c r="B2848" s="20"/>
      <c r="C2848" s="20"/>
      <c r="D2848" s="20"/>
      <c r="E2848" s="20" t="s">
        <v>5043</v>
      </c>
      <c r="F2848" s="20"/>
      <c r="G2848" s="20"/>
      <c r="H2848" s="21" t="s">
        <v>6723</v>
      </c>
      <c r="I2848" s="21"/>
      <c r="J2848" s="21"/>
    </row>
    <row r="2849" s="1" customFormat="1" ht="17.25" customHeight="1" spans="1:10">
      <c r="A2849" s="22" t="s">
        <v>2</v>
      </c>
      <c r="B2849" s="23" t="s">
        <v>5087</v>
      </c>
      <c r="C2849" s="23" t="s">
        <v>5088</v>
      </c>
      <c r="D2849" s="23" t="s">
        <v>5089</v>
      </c>
      <c r="E2849" s="23"/>
      <c r="F2849" s="23" t="s">
        <v>5090</v>
      </c>
      <c r="G2849" s="23" t="s">
        <v>5091</v>
      </c>
      <c r="H2849" s="23"/>
      <c r="I2849" s="23" t="s">
        <v>4985</v>
      </c>
      <c r="J2849" s="24"/>
    </row>
    <row r="2850" s="1" customFormat="1" ht="28.5" customHeight="1" spans="1:10">
      <c r="A2850" s="25"/>
      <c r="B2850" s="39"/>
      <c r="C2850" s="39"/>
      <c r="D2850" s="39"/>
      <c r="E2850" s="39"/>
      <c r="F2850" s="39"/>
      <c r="G2850" s="39"/>
      <c r="H2850" s="39"/>
      <c r="I2850" s="39" t="s">
        <v>5092</v>
      </c>
      <c r="J2850" s="40" t="s">
        <v>5093</v>
      </c>
    </row>
    <row r="2851" s="1" customFormat="1" ht="409.5" customHeight="1" spans="1:10">
      <c r="A2851" s="25"/>
      <c r="B2851" s="26"/>
      <c r="C2851" s="26"/>
      <c r="D2851" s="26" t="s">
        <v>6651</v>
      </c>
      <c r="E2851" s="26"/>
      <c r="F2851" s="39"/>
      <c r="G2851" s="27"/>
      <c r="H2851" s="27"/>
      <c r="I2851" s="13"/>
      <c r="J2851" s="47"/>
    </row>
    <row r="2852" s="1" customFormat="1" ht="18" customHeight="1" spans="1:10">
      <c r="A2852" s="15" t="s">
        <v>5101</v>
      </c>
      <c r="B2852" s="16"/>
      <c r="C2852" s="16"/>
      <c r="D2852" s="16"/>
      <c r="E2852" s="16"/>
      <c r="F2852" s="16"/>
      <c r="G2852" s="16"/>
      <c r="H2852" s="16"/>
      <c r="I2852" s="16"/>
      <c r="J2852" s="48"/>
    </row>
    <row r="2853" s="1" customFormat="1" ht="18" customHeight="1" spans="1:10">
      <c r="A2853" s="49" t="s">
        <v>5102</v>
      </c>
      <c r="B2853" s="49"/>
      <c r="C2853" s="49"/>
      <c r="D2853" s="49"/>
      <c r="E2853" s="49"/>
      <c r="F2853" s="49"/>
      <c r="G2853" s="49"/>
      <c r="H2853" s="49"/>
      <c r="I2853" s="49"/>
      <c r="J2853" s="49"/>
    </row>
    <row r="2854" s="1" customFormat="1" ht="39.75" customHeight="1" spans="1:10">
      <c r="A2854" s="2" t="s">
        <v>5085</v>
      </c>
      <c r="B2854" s="2"/>
      <c r="C2854" s="2"/>
      <c r="D2854" s="2"/>
      <c r="E2854" s="2"/>
      <c r="F2854" s="2"/>
      <c r="G2854" s="2"/>
      <c r="H2854" s="19"/>
      <c r="I2854" s="19"/>
      <c r="J2854" s="19"/>
    </row>
    <row r="2855" s="1" customFormat="1" ht="28.5" customHeight="1" spans="1:10">
      <c r="A2855" s="20" t="s">
        <v>5042</v>
      </c>
      <c r="B2855" s="20"/>
      <c r="C2855" s="20"/>
      <c r="D2855" s="20"/>
      <c r="E2855" s="20" t="s">
        <v>5043</v>
      </c>
      <c r="F2855" s="20"/>
      <c r="G2855" s="20"/>
      <c r="H2855" s="21" t="s">
        <v>6724</v>
      </c>
      <c r="I2855" s="21"/>
      <c r="J2855" s="21"/>
    </row>
    <row r="2856" s="1" customFormat="1" ht="17.25" customHeight="1" spans="1:10">
      <c r="A2856" s="22" t="s">
        <v>2</v>
      </c>
      <c r="B2856" s="23" t="s">
        <v>5087</v>
      </c>
      <c r="C2856" s="23" t="s">
        <v>5088</v>
      </c>
      <c r="D2856" s="23" t="s">
        <v>5089</v>
      </c>
      <c r="E2856" s="23"/>
      <c r="F2856" s="23" t="s">
        <v>5090</v>
      </c>
      <c r="G2856" s="23" t="s">
        <v>5091</v>
      </c>
      <c r="H2856" s="23"/>
      <c r="I2856" s="23" t="s">
        <v>4985</v>
      </c>
      <c r="J2856" s="24"/>
    </row>
    <row r="2857" s="1" customFormat="1" ht="28.5" customHeight="1" spans="1:10">
      <c r="A2857" s="25"/>
      <c r="B2857" s="39"/>
      <c r="C2857" s="39"/>
      <c r="D2857" s="39"/>
      <c r="E2857" s="39"/>
      <c r="F2857" s="39"/>
      <c r="G2857" s="39"/>
      <c r="H2857" s="39"/>
      <c r="I2857" s="39" t="s">
        <v>5092</v>
      </c>
      <c r="J2857" s="40" t="s">
        <v>5093</v>
      </c>
    </row>
    <row r="2858" s="1" customFormat="1" ht="28.5" customHeight="1" spans="1:10">
      <c r="A2858" s="25">
        <v>491</v>
      </c>
      <c r="B2858" s="26" t="s">
        <v>6725</v>
      </c>
      <c r="C2858" s="26" t="s">
        <v>6654</v>
      </c>
      <c r="D2858" s="26" t="s">
        <v>6655</v>
      </c>
      <c r="E2858" s="26"/>
      <c r="F2858" s="39" t="s">
        <v>75</v>
      </c>
      <c r="G2858" s="27">
        <v>7</v>
      </c>
      <c r="H2858" s="27"/>
      <c r="I2858" s="13"/>
      <c r="J2858" s="47"/>
    </row>
    <row r="2859" s="1" customFormat="1" ht="130.5" customHeight="1" spans="1:10">
      <c r="A2859" s="25">
        <v>492</v>
      </c>
      <c r="B2859" s="26" t="s">
        <v>6726</v>
      </c>
      <c r="C2859" s="26" t="s">
        <v>6727</v>
      </c>
      <c r="D2859" s="26" t="s">
        <v>6658</v>
      </c>
      <c r="E2859" s="26"/>
      <c r="F2859" s="39" t="s">
        <v>75</v>
      </c>
      <c r="G2859" s="27">
        <v>7</v>
      </c>
      <c r="H2859" s="27"/>
      <c r="I2859" s="13"/>
      <c r="J2859" s="47"/>
    </row>
    <row r="2860" s="1" customFormat="1" ht="105" customHeight="1" spans="1:10">
      <c r="A2860" s="25">
        <v>493</v>
      </c>
      <c r="B2860" s="26" t="s">
        <v>6728</v>
      </c>
      <c r="C2860" s="26" t="s">
        <v>6729</v>
      </c>
      <c r="D2860" s="26" t="s">
        <v>6730</v>
      </c>
      <c r="E2860" s="26"/>
      <c r="F2860" s="39" t="s">
        <v>75</v>
      </c>
      <c r="G2860" s="27">
        <v>1</v>
      </c>
      <c r="H2860" s="27"/>
      <c r="I2860" s="13"/>
      <c r="J2860" s="47"/>
    </row>
    <row r="2861" s="1" customFormat="1" ht="15.75" customHeight="1" spans="1:10">
      <c r="A2861" s="25"/>
      <c r="B2861" s="26"/>
      <c r="C2861" s="26" t="s">
        <v>6731</v>
      </c>
      <c r="D2861" s="26"/>
      <c r="E2861" s="26"/>
      <c r="F2861" s="26"/>
      <c r="G2861" s="27"/>
      <c r="H2861" s="27"/>
      <c r="I2861" s="27"/>
      <c r="J2861" s="54"/>
    </row>
    <row r="2862" s="1" customFormat="1" ht="79.5" customHeight="1" spans="1:10">
      <c r="A2862" s="25">
        <v>494</v>
      </c>
      <c r="B2862" s="26" t="s">
        <v>6732</v>
      </c>
      <c r="C2862" s="26" t="s">
        <v>6733</v>
      </c>
      <c r="D2862" s="26" t="s">
        <v>6734</v>
      </c>
      <c r="E2862" s="26"/>
      <c r="F2862" s="39" t="s">
        <v>138</v>
      </c>
      <c r="G2862" s="27">
        <v>6</v>
      </c>
      <c r="H2862" s="27"/>
      <c r="I2862" s="13"/>
      <c r="J2862" s="47"/>
    </row>
    <row r="2863" s="1" customFormat="1" ht="92.25" customHeight="1" spans="1:10">
      <c r="A2863" s="25">
        <v>495</v>
      </c>
      <c r="B2863" s="26" t="s">
        <v>6735</v>
      </c>
      <c r="C2863" s="26" t="s">
        <v>6736</v>
      </c>
      <c r="D2863" s="26" t="s">
        <v>6737</v>
      </c>
      <c r="E2863" s="26"/>
      <c r="F2863" s="39" t="s">
        <v>138</v>
      </c>
      <c r="G2863" s="27">
        <v>1</v>
      </c>
      <c r="H2863" s="27"/>
      <c r="I2863" s="13"/>
      <c r="J2863" s="47"/>
    </row>
    <row r="2864" s="1" customFormat="1" ht="41.25" customHeight="1" spans="1:10">
      <c r="A2864" s="25">
        <v>496</v>
      </c>
      <c r="B2864" s="26" t="s">
        <v>6738</v>
      </c>
      <c r="C2864" s="26" t="s">
        <v>6739</v>
      </c>
      <c r="D2864" s="26" t="s">
        <v>6740</v>
      </c>
      <c r="E2864" s="26"/>
      <c r="F2864" s="39" t="s">
        <v>92</v>
      </c>
      <c r="G2864" s="27">
        <v>14</v>
      </c>
      <c r="H2864" s="27"/>
      <c r="I2864" s="13"/>
      <c r="J2864" s="47"/>
    </row>
    <row r="2865" s="1" customFormat="1" ht="28.5" customHeight="1" spans="1:10">
      <c r="A2865" s="25"/>
      <c r="B2865" s="26"/>
      <c r="C2865" s="26" t="s">
        <v>6741</v>
      </c>
      <c r="D2865" s="26"/>
      <c r="E2865" s="26"/>
      <c r="F2865" s="26"/>
      <c r="G2865" s="27"/>
      <c r="H2865" s="27"/>
      <c r="I2865" s="27"/>
      <c r="J2865" s="54"/>
    </row>
    <row r="2866" s="1" customFormat="1" ht="18" customHeight="1" spans="1:10">
      <c r="A2866" s="15" t="s">
        <v>5101</v>
      </c>
      <c r="B2866" s="16"/>
      <c r="C2866" s="16"/>
      <c r="D2866" s="16"/>
      <c r="E2866" s="16"/>
      <c r="F2866" s="16"/>
      <c r="G2866" s="16"/>
      <c r="H2866" s="16"/>
      <c r="I2866" s="16"/>
      <c r="J2866" s="48"/>
    </row>
    <row r="2867" s="1" customFormat="1" ht="18" customHeight="1" spans="1:10">
      <c r="A2867" s="49" t="s">
        <v>5102</v>
      </c>
      <c r="B2867" s="49"/>
      <c r="C2867" s="49"/>
      <c r="D2867" s="49"/>
      <c r="E2867" s="49"/>
      <c r="F2867" s="49"/>
      <c r="G2867" s="49"/>
      <c r="H2867" s="49"/>
      <c r="I2867" s="49"/>
      <c r="J2867" s="49"/>
    </row>
    <row r="2868" s="1" customFormat="1" ht="39.75" customHeight="1" spans="1:10">
      <c r="A2868" s="2" t="s">
        <v>5085</v>
      </c>
      <c r="B2868" s="2"/>
      <c r="C2868" s="2"/>
      <c r="D2868" s="2"/>
      <c r="E2868" s="2"/>
      <c r="F2868" s="2"/>
      <c r="G2868" s="2"/>
      <c r="H2868" s="19"/>
      <c r="I2868" s="19"/>
      <c r="J2868" s="19"/>
    </row>
    <row r="2869" s="1" customFormat="1" ht="28.5" customHeight="1" spans="1:10">
      <c r="A2869" s="20" t="s">
        <v>5042</v>
      </c>
      <c r="B2869" s="20"/>
      <c r="C2869" s="20"/>
      <c r="D2869" s="20"/>
      <c r="E2869" s="20" t="s">
        <v>5043</v>
      </c>
      <c r="F2869" s="20"/>
      <c r="G2869" s="20"/>
      <c r="H2869" s="21" t="s">
        <v>6742</v>
      </c>
      <c r="I2869" s="21"/>
      <c r="J2869" s="21"/>
    </row>
    <row r="2870" s="1" customFormat="1" ht="17.25" customHeight="1" spans="1:10">
      <c r="A2870" s="22" t="s">
        <v>2</v>
      </c>
      <c r="B2870" s="23" t="s">
        <v>5087</v>
      </c>
      <c r="C2870" s="23" t="s">
        <v>5088</v>
      </c>
      <c r="D2870" s="23" t="s">
        <v>5089</v>
      </c>
      <c r="E2870" s="23"/>
      <c r="F2870" s="23" t="s">
        <v>5090</v>
      </c>
      <c r="G2870" s="23" t="s">
        <v>5091</v>
      </c>
      <c r="H2870" s="23"/>
      <c r="I2870" s="23" t="s">
        <v>4985</v>
      </c>
      <c r="J2870" s="24"/>
    </row>
    <row r="2871" s="1" customFormat="1" ht="28.5" customHeight="1" spans="1:10">
      <c r="A2871" s="25"/>
      <c r="B2871" s="39"/>
      <c r="C2871" s="39"/>
      <c r="D2871" s="39"/>
      <c r="E2871" s="39"/>
      <c r="F2871" s="39"/>
      <c r="G2871" s="39"/>
      <c r="H2871" s="39"/>
      <c r="I2871" s="39" t="s">
        <v>5092</v>
      </c>
      <c r="J2871" s="40" t="s">
        <v>5093</v>
      </c>
    </row>
    <row r="2872" s="1" customFormat="1" ht="409.5" customHeight="1" spans="1:10">
      <c r="A2872" s="25">
        <v>497</v>
      </c>
      <c r="B2872" s="26" t="s">
        <v>6743</v>
      </c>
      <c r="C2872" s="26" t="s">
        <v>6744</v>
      </c>
      <c r="D2872" s="26" t="s">
        <v>6745</v>
      </c>
      <c r="E2872" s="26"/>
      <c r="F2872" s="39" t="s">
        <v>138</v>
      </c>
      <c r="G2872" s="27">
        <v>2</v>
      </c>
      <c r="H2872" s="27"/>
      <c r="I2872" s="13"/>
      <c r="J2872" s="47"/>
    </row>
    <row r="2873" s="1" customFormat="1" ht="18" customHeight="1" spans="1:10">
      <c r="A2873" s="15" t="s">
        <v>5101</v>
      </c>
      <c r="B2873" s="16"/>
      <c r="C2873" s="16"/>
      <c r="D2873" s="16"/>
      <c r="E2873" s="16"/>
      <c r="F2873" s="16"/>
      <c r="G2873" s="16"/>
      <c r="H2873" s="16"/>
      <c r="I2873" s="16"/>
      <c r="J2873" s="48"/>
    </row>
    <row r="2874" s="1" customFormat="1" ht="18" customHeight="1" spans="1:10">
      <c r="A2874" s="49" t="s">
        <v>5102</v>
      </c>
      <c r="B2874" s="49"/>
      <c r="C2874" s="49"/>
      <c r="D2874" s="49"/>
      <c r="E2874" s="49"/>
      <c r="F2874" s="49"/>
      <c r="G2874" s="49"/>
      <c r="H2874" s="49"/>
      <c r="I2874" s="49"/>
      <c r="J2874" s="49"/>
    </row>
    <row r="2875" s="1" customFormat="1" ht="39.75" customHeight="1" spans="1:10">
      <c r="A2875" s="2" t="s">
        <v>5085</v>
      </c>
      <c r="B2875" s="2"/>
      <c r="C2875" s="2"/>
      <c r="D2875" s="2"/>
      <c r="E2875" s="2"/>
      <c r="F2875" s="2"/>
      <c r="G2875" s="2"/>
      <c r="H2875" s="19"/>
      <c r="I2875" s="19"/>
      <c r="J2875" s="19"/>
    </row>
    <row r="2876" s="1" customFormat="1" ht="28.5" customHeight="1" spans="1:10">
      <c r="A2876" s="20" t="s">
        <v>5042</v>
      </c>
      <c r="B2876" s="20"/>
      <c r="C2876" s="20"/>
      <c r="D2876" s="20"/>
      <c r="E2876" s="20" t="s">
        <v>5043</v>
      </c>
      <c r="F2876" s="20"/>
      <c r="G2876" s="20"/>
      <c r="H2876" s="21" t="s">
        <v>6746</v>
      </c>
      <c r="I2876" s="21"/>
      <c r="J2876" s="21"/>
    </row>
    <row r="2877" s="1" customFormat="1" ht="17.25" customHeight="1" spans="1:10">
      <c r="A2877" s="22" t="s">
        <v>2</v>
      </c>
      <c r="B2877" s="23" t="s">
        <v>5087</v>
      </c>
      <c r="C2877" s="23" t="s">
        <v>5088</v>
      </c>
      <c r="D2877" s="23" t="s">
        <v>5089</v>
      </c>
      <c r="E2877" s="23"/>
      <c r="F2877" s="23" t="s">
        <v>5090</v>
      </c>
      <c r="G2877" s="23" t="s">
        <v>5091</v>
      </c>
      <c r="H2877" s="23"/>
      <c r="I2877" s="23" t="s">
        <v>4985</v>
      </c>
      <c r="J2877" s="24"/>
    </row>
    <row r="2878" s="1" customFormat="1" ht="28.5" customHeight="1" spans="1:10">
      <c r="A2878" s="25"/>
      <c r="B2878" s="39"/>
      <c r="C2878" s="39"/>
      <c r="D2878" s="39"/>
      <c r="E2878" s="39"/>
      <c r="F2878" s="39"/>
      <c r="G2878" s="39"/>
      <c r="H2878" s="39"/>
      <c r="I2878" s="39" t="s">
        <v>5092</v>
      </c>
      <c r="J2878" s="40" t="s">
        <v>5093</v>
      </c>
    </row>
    <row r="2879" s="1" customFormat="1" ht="18" customHeight="1" spans="1:10">
      <c r="A2879" s="9" t="s">
        <v>5101</v>
      </c>
      <c r="B2879" s="10"/>
      <c r="C2879" s="10"/>
      <c r="D2879" s="10"/>
      <c r="E2879" s="10"/>
      <c r="F2879" s="10"/>
      <c r="G2879" s="10"/>
      <c r="H2879" s="10"/>
      <c r="I2879" s="10"/>
      <c r="J2879" s="47"/>
    </row>
    <row r="2880" s="1" customFormat="1" ht="409.5" customHeight="1" spans="1:10">
      <c r="A2880" s="25"/>
      <c r="B2880" s="26"/>
      <c r="C2880" s="26"/>
      <c r="D2880" s="26" t="s">
        <v>6747</v>
      </c>
      <c r="E2880" s="26"/>
      <c r="F2880" s="39"/>
      <c r="G2880" s="27"/>
      <c r="H2880" s="27"/>
      <c r="I2880" s="13"/>
      <c r="J2880" s="47"/>
    </row>
    <row r="2881" s="1" customFormat="1" ht="18" customHeight="1" spans="1:10">
      <c r="A2881" s="15" t="s">
        <v>5101</v>
      </c>
      <c r="B2881" s="16"/>
      <c r="C2881" s="16"/>
      <c r="D2881" s="16"/>
      <c r="E2881" s="16"/>
      <c r="F2881" s="16"/>
      <c r="G2881" s="16"/>
      <c r="H2881" s="16"/>
      <c r="I2881" s="16"/>
      <c r="J2881" s="48"/>
    </row>
    <row r="2882" s="1" customFormat="1" ht="18" customHeight="1" spans="1:10">
      <c r="A2882" s="49" t="s">
        <v>5102</v>
      </c>
      <c r="B2882" s="49"/>
      <c r="C2882" s="49"/>
      <c r="D2882" s="49"/>
      <c r="E2882" s="49"/>
      <c r="F2882" s="49"/>
      <c r="G2882" s="49"/>
      <c r="H2882" s="49"/>
      <c r="I2882" s="49"/>
      <c r="J2882" s="49"/>
    </row>
    <row r="2883" s="1" customFormat="1" ht="39.75" customHeight="1" spans="1:10">
      <c r="A2883" s="2" t="s">
        <v>5085</v>
      </c>
      <c r="B2883" s="2"/>
      <c r="C2883" s="2"/>
      <c r="D2883" s="2"/>
      <c r="E2883" s="2"/>
      <c r="F2883" s="2"/>
      <c r="G2883" s="2"/>
      <c r="H2883" s="19"/>
      <c r="I2883" s="19"/>
      <c r="J2883" s="19"/>
    </row>
    <row r="2884" s="1" customFormat="1" ht="28.5" customHeight="1" spans="1:10">
      <c r="A2884" s="20" t="s">
        <v>5042</v>
      </c>
      <c r="B2884" s="20"/>
      <c r="C2884" s="20"/>
      <c r="D2884" s="20"/>
      <c r="E2884" s="20" t="s">
        <v>5043</v>
      </c>
      <c r="F2884" s="20"/>
      <c r="G2884" s="20"/>
      <c r="H2884" s="21" t="s">
        <v>6748</v>
      </c>
      <c r="I2884" s="21"/>
      <c r="J2884" s="21"/>
    </row>
    <row r="2885" s="1" customFormat="1" ht="17.25" customHeight="1" spans="1:10">
      <c r="A2885" s="22" t="s">
        <v>2</v>
      </c>
      <c r="B2885" s="23" t="s">
        <v>5087</v>
      </c>
      <c r="C2885" s="23" t="s">
        <v>5088</v>
      </c>
      <c r="D2885" s="23" t="s">
        <v>5089</v>
      </c>
      <c r="E2885" s="23"/>
      <c r="F2885" s="23" t="s">
        <v>5090</v>
      </c>
      <c r="G2885" s="23" t="s">
        <v>5091</v>
      </c>
      <c r="H2885" s="23"/>
      <c r="I2885" s="23" t="s">
        <v>4985</v>
      </c>
      <c r="J2885" s="24"/>
    </row>
    <row r="2886" s="1" customFormat="1" ht="28.5" customHeight="1" spans="1:10">
      <c r="A2886" s="25"/>
      <c r="B2886" s="39"/>
      <c r="C2886" s="39"/>
      <c r="D2886" s="39"/>
      <c r="E2886" s="39"/>
      <c r="F2886" s="39"/>
      <c r="G2886" s="39"/>
      <c r="H2886" s="39"/>
      <c r="I2886" s="39" t="s">
        <v>5092</v>
      </c>
      <c r="J2886" s="40" t="s">
        <v>5093</v>
      </c>
    </row>
    <row r="2887" s="1" customFormat="1" ht="18" customHeight="1" spans="1:10">
      <c r="A2887" s="9" t="s">
        <v>5101</v>
      </c>
      <c r="B2887" s="10"/>
      <c r="C2887" s="10"/>
      <c r="D2887" s="10"/>
      <c r="E2887" s="10"/>
      <c r="F2887" s="10"/>
      <c r="G2887" s="10"/>
      <c r="H2887" s="10"/>
      <c r="I2887" s="10"/>
      <c r="J2887" s="47"/>
    </row>
    <row r="2888" s="1" customFormat="1" ht="409.5" customHeight="1" spans="1:10">
      <c r="A2888" s="25"/>
      <c r="B2888" s="26"/>
      <c r="C2888" s="26"/>
      <c r="D2888" s="26" t="s">
        <v>6749</v>
      </c>
      <c r="E2888" s="26"/>
      <c r="F2888" s="39"/>
      <c r="G2888" s="27"/>
      <c r="H2888" s="27"/>
      <c r="I2888" s="13"/>
      <c r="J2888" s="47"/>
    </row>
    <row r="2889" s="1" customFormat="1" ht="18" customHeight="1" spans="1:10">
      <c r="A2889" s="15" t="s">
        <v>5101</v>
      </c>
      <c r="B2889" s="16"/>
      <c r="C2889" s="16"/>
      <c r="D2889" s="16"/>
      <c r="E2889" s="16"/>
      <c r="F2889" s="16"/>
      <c r="G2889" s="16"/>
      <c r="H2889" s="16"/>
      <c r="I2889" s="16"/>
      <c r="J2889" s="48"/>
    </row>
    <row r="2890" s="1" customFormat="1" ht="18" customHeight="1" spans="1:10">
      <c r="A2890" s="49" t="s">
        <v>5102</v>
      </c>
      <c r="B2890" s="49"/>
      <c r="C2890" s="49"/>
      <c r="D2890" s="49"/>
      <c r="E2890" s="49"/>
      <c r="F2890" s="49"/>
      <c r="G2890" s="49"/>
      <c r="H2890" s="49"/>
      <c r="I2890" s="49"/>
      <c r="J2890" s="49"/>
    </row>
    <row r="2891" s="1" customFormat="1" ht="39.75" customHeight="1" spans="1:10">
      <c r="A2891" s="2" t="s">
        <v>5085</v>
      </c>
      <c r="B2891" s="2"/>
      <c r="C2891" s="2"/>
      <c r="D2891" s="2"/>
      <c r="E2891" s="2"/>
      <c r="F2891" s="2"/>
      <c r="G2891" s="2"/>
      <c r="H2891" s="19"/>
      <c r="I2891" s="19"/>
      <c r="J2891" s="19"/>
    </row>
    <row r="2892" s="1" customFormat="1" ht="28.5" customHeight="1" spans="1:10">
      <c r="A2892" s="20" t="s">
        <v>5042</v>
      </c>
      <c r="B2892" s="20"/>
      <c r="C2892" s="20"/>
      <c r="D2892" s="20"/>
      <c r="E2892" s="20" t="s">
        <v>5043</v>
      </c>
      <c r="F2892" s="20"/>
      <c r="G2892" s="20"/>
      <c r="H2892" s="21" t="s">
        <v>6750</v>
      </c>
      <c r="I2892" s="21"/>
      <c r="J2892" s="21"/>
    </row>
    <row r="2893" s="1" customFormat="1" ht="17.25" customHeight="1" spans="1:10">
      <c r="A2893" s="22" t="s">
        <v>2</v>
      </c>
      <c r="B2893" s="23" t="s">
        <v>5087</v>
      </c>
      <c r="C2893" s="23" t="s">
        <v>5088</v>
      </c>
      <c r="D2893" s="23" t="s">
        <v>5089</v>
      </c>
      <c r="E2893" s="23"/>
      <c r="F2893" s="23" t="s">
        <v>5090</v>
      </c>
      <c r="G2893" s="23" t="s">
        <v>5091</v>
      </c>
      <c r="H2893" s="23"/>
      <c r="I2893" s="23" t="s">
        <v>4985</v>
      </c>
      <c r="J2893" s="24"/>
    </row>
    <row r="2894" s="1" customFormat="1" ht="28.5" customHeight="1" spans="1:10">
      <c r="A2894" s="25"/>
      <c r="B2894" s="39"/>
      <c r="C2894" s="39"/>
      <c r="D2894" s="39"/>
      <c r="E2894" s="39"/>
      <c r="F2894" s="39"/>
      <c r="G2894" s="39"/>
      <c r="H2894" s="39"/>
      <c r="I2894" s="39" t="s">
        <v>5092</v>
      </c>
      <c r="J2894" s="40" t="s">
        <v>5093</v>
      </c>
    </row>
    <row r="2895" s="1" customFormat="1" ht="222.75" customHeight="1" spans="1:10">
      <c r="A2895" s="25"/>
      <c r="B2895" s="26"/>
      <c r="C2895" s="26"/>
      <c r="D2895" s="26" t="s">
        <v>6751</v>
      </c>
      <c r="E2895" s="26"/>
      <c r="F2895" s="39"/>
      <c r="G2895" s="27"/>
      <c r="H2895" s="27"/>
      <c r="I2895" s="13"/>
      <c r="J2895" s="47"/>
    </row>
    <row r="2896" s="1" customFormat="1" ht="28.5" customHeight="1" spans="1:10">
      <c r="A2896" s="25">
        <v>498</v>
      </c>
      <c r="B2896" s="26" t="s">
        <v>6752</v>
      </c>
      <c r="C2896" s="26" t="s">
        <v>6753</v>
      </c>
      <c r="D2896" s="26" t="s">
        <v>6754</v>
      </c>
      <c r="E2896" s="26"/>
      <c r="F2896" s="39" t="s">
        <v>138</v>
      </c>
      <c r="G2896" s="27">
        <v>2</v>
      </c>
      <c r="H2896" s="27"/>
      <c r="I2896" s="13"/>
      <c r="J2896" s="47"/>
    </row>
    <row r="2897" s="1" customFormat="1" ht="15.75" customHeight="1" spans="1:10">
      <c r="A2897" s="25">
        <v>499</v>
      </c>
      <c r="B2897" s="26" t="s">
        <v>6755</v>
      </c>
      <c r="C2897" s="26" t="s">
        <v>6756</v>
      </c>
      <c r="D2897" s="26" t="s">
        <v>6756</v>
      </c>
      <c r="E2897" s="26"/>
      <c r="F2897" s="39" t="s">
        <v>75</v>
      </c>
      <c r="G2897" s="27">
        <v>2</v>
      </c>
      <c r="H2897" s="27"/>
      <c r="I2897" s="13"/>
      <c r="J2897" s="47"/>
    </row>
    <row r="2898" s="1" customFormat="1" ht="15.75" customHeight="1" spans="1:10">
      <c r="A2898" s="25">
        <v>500</v>
      </c>
      <c r="B2898" s="26" t="s">
        <v>6757</v>
      </c>
      <c r="C2898" s="26" t="s">
        <v>6758</v>
      </c>
      <c r="D2898" s="26" t="s">
        <v>6759</v>
      </c>
      <c r="E2898" s="26"/>
      <c r="F2898" s="39" t="s">
        <v>75</v>
      </c>
      <c r="G2898" s="27">
        <v>1</v>
      </c>
      <c r="H2898" s="27"/>
      <c r="I2898" s="13"/>
      <c r="J2898" s="47"/>
    </row>
    <row r="2899" s="1" customFormat="1" ht="18" customHeight="1" spans="1:10">
      <c r="A2899" s="15" t="s">
        <v>5101</v>
      </c>
      <c r="B2899" s="16"/>
      <c r="C2899" s="16"/>
      <c r="D2899" s="16"/>
      <c r="E2899" s="16"/>
      <c r="F2899" s="16"/>
      <c r="G2899" s="16"/>
      <c r="H2899" s="16"/>
      <c r="I2899" s="16"/>
      <c r="J2899" s="48"/>
    </row>
    <row r="2900" s="1" customFormat="1" ht="18" customHeight="1" spans="1:10">
      <c r="A2900" s="49" t="s">
        <v>5102</v>
      </c>
      <c r="B2900" s="49"/>
      <c r="C2900" s="49"/>
      <c r="D2900" s="49"/>
      <c r="E2900" s="49"/>
      <c r="F2900" s="49"/>
      <c r="G2900" s="49"/>
      <c r="H2900" s="49"/>
      <c r="I2900" s="49"/>
      <c r="J2900" s="49"/>
    </row>
    <row r="2901" s="1" customFormat="1" ht="39.75" customHeight="1" spans="1:10">
      <c r="A2901" s="2" t="s">
        <v>5085</v>
      </c>
      <c r="B2901" s="2"/>
      <c r="C2901" s="2"/>
      <c r="D2901" s="2"/>
      <c r="E2901" s="2"/>
      <c r="F2901" s="2"/>
      <c r="G2901" s="2"/>
      <c r="H2901" s="19"/>
      <c r="I2901" s="19"/>
      <c r="J2901" s="19"/>
    </row>
    <row r="2902" s="1" customFormat="1" ht="28.5" customHeight="1" spans="1:10">
      <c r="A2902" s="20" t="s">
        <v>5042</v>
      </c>
      <c r="B2902" s="20"/>
      <c r="C2902" s="20"/>
      <c r="D2902" s="20"/>
      <c r="E2902" s="20" t="s">
        <v>5043</v>
      </c>
      <c r="F2902" s="20"/>
      <c r="G2902" s="20"/>
      <c r="H2902" s="21" t="s">
        <v>6760</v>
      </c>
      <c r="I2902" s="21"/>
      <c r="J2902" s="21"/>
    </row>
    <row r="2903" s="1" customFormat="1" ht="17.25" customHeight="1" spans="1:10">
      <c r="A2903" s="22" t="s">
        <v>2</v>
      </c>
      <c r="B2903" s="23" t="s">
        <v>5087</v>
      </c>
      <c r="C2903" s="23" t="s">
        <v>5088</v>
      </c>
      <c r="D2903" s="23" t="s">
        <v>5089</v>
      </c>
      <c r="E2903" s="23"/>
      <c r="F2903" s="23" t="s">
        <v>5090</v>
      </c>
      <c r="G2903" s="23" t="s">
        <v>5091</v>
      </c>
      <c r="H2903" s="23"/>
      <c r="I2903" s="23" t="s">
        <v>4985</v>
      </c>
      <c r="J2903" s="24"/>
    </row>
    <row r="2904" s="1" customFormat="1" ht="28.5" customHeight="1" spans="1:10">
      <c r="A2904" s="25"/>
      <c r="B2904" s="39"/>
      <c r="C2904" s="39"/>
      <c r="D2904" s="39"/>
      <c r="E2904" s="39"/>
      <c r="F2904" s="39"/>
      <c r="G2904" s="39"/>
      <c r="H2904" s="39"/>
      <c r="I2904" s="39" t="s">
        <v>5092</v>
      </c>
      <c r="J2904" s="40" t="s">
        <v>5093</v>
      </c>
    </row>
    <row r="2905" s="1" customFormat="1" ht="409.5" customHeight="1" spans="1:10">
      <c r="A2905" s="25">
        <v>501</v>
      </c>
      <c r="B2905" s="26" t="s">
        <v>6761</v>
      </c>
      <c r="C2905" s="26" t="s">
        <v>6762</v>
      </c>
      <c r="D2905" s="26" t="s">
        <v>6763</v>
      </c>
      <c r="E2905" s="26"/>
      <c r="F2905" s="39" t="s">
        <v>75</v>
      </c>
      <c r="G2905" s="27">
        <v>1</v>
      </c>
      <c r="H2905" s="27"/>
      <c r="I2905" s="13"/>
      <c r="J2905" s="47"/>
    </row>
    <row r="2906" s="1" customFormat="1" ht="18" customHeight="1" spans="1:10">
      <c r="A2906" s="15" t="s">
        <v>5101</v>
      </c>
      <c r="B2906" s="16"/>
      <c r="C2906" s="16"/>
      <c r="D2906" s="16"/>
      <c r="E2906" s="16"/>
      <c r="F2906" s="16"/>
      <c r="G2906" s="16"/>
      <c r="H2906" s="16"/>
      <c r="I2906" s="16"/>
      <c r="J2906" s="48"/>
    </row>
    <row r="2907" s="1" customFormat="1" ht="18" customHeight="1" spans="1:10">
      <c r="A2907" s="49" t="s">
        <v>5102</v>
      </c>
      <c r="B2907" s="49"/>
      <c r="C2907" s="49"/>
      <c r="D2907" s="49"/>
      <c r="E2907" s="49"/>
      <c r="F2907" s="49"/>
      <c r="G2907" s="49"/>
      <c r="H2907" s="49"/>
      <c r="I2907" s="49"/>
      <c r="J2907" s="49"/>
    </row>
    <row r="2908" s="1" customFormat="1" ht="39.75" customHeight="1" spans="1:10">
      <c r="A2908" s="2" t="s">
        <v>5085</v>
      </c>
      <c r="B2908" s="2"/>
      <c r="C2908" s="2"/>
      <c r="D2908" s="2"/>
      <c r="E2908" s="2"/>
      <c r="F2908" s="2"/>
      <c r="G2908" s="2"/>
      <c r="H2908" s="19"/>
      <c r="I2908" s="19"/>
      <c r="J2908" s="19"/>
    </row>
    <row r="2909" s="1" customFormat="1" ht="28.5" customHeight="1" spans="1:10">
      <c r="A2909" s="20" t="s">
        <v>5042</v>
      </c>
      <c r="B2909" s="20"/>
      <c r="C2909" s="20"/>
      <c r="D2909" s="20"/>
      <c r="E2909" s="20" t="s">
        <v>5043</v>
      </c>
      <c r="F2909" s="20"/>
      <c r="G2909" s="20"/>
      <c r="H2909" s="21" t="s">
        <v>6764</v>
      </c>
      <c r="I2909" s="21"/>
      <c r="J2909" s="21"/>
    </row>
    <row r="2910" s="1" customFormat="1" ht="17.25" customHeight="1" spans="1:10">
      <c r="A2910" s="22" t="s">
        <v>2</v>
      </c>
      <c r="B2910" s="23" t="s">
        <v>5087</v>
      </c>
      <c r="C2910" s="23" t="s">
        <v>5088</v>
      </c>
      <c r="D2910" s="23" t="s">
        <v>5089</v>
      </c>
      <c r="E2910" s="23"/>
      <c r="F2910" s="23" t="s">
        <v>5090</v>
      </c>
      <c r="G2910" s="23" t="s">
        <v>5091</v>
      </c>
      <c r="H2910" s="23"/>
      <c r="I2910" s="23" t="s">
        <v>4985</v>
      </c>
      <c r="J2910" s="24"/>
    </row>
    <row r="2911" s="1" customFormat="1" ht="28.5" customHeight="1" spans="1:10">
      <c r="A2911" s="25"/>
      <c r="B2911" s="39"/>
      <c r="C2911" s="39"/>
      <c r="D2911" s="39"/>
      <c r="E2911" s="39"/>
      <c r="F2911" s="39"/>
      <c r="G2911" s="39"/>
      <c r="H2911" s="39"/>
      <c r="I2911" s="39" t="s">
        <v>5092</v>
      </c>
      <c r="J2911" s="40" t="s">
        <v>5093</v>
      </c>
    </row>
    <row r="2912" s="1" customFormat="1" ht="18" customHeight="1" spans="1:10">
      <c r="A2912" s="9" t="s">
        <v>5101</v>
      </c>
      <c r="B2912" s="10"/>
      <c r="C2912" s="10"/>
      <c r="D2912" s="10"/>
      <c r="E2912" s="10"/>
      <c r="F2912" s="10"/>
      <c r="G2912" s="10"/>
      <c r="H2912" s="10"/>
      <c r="I2912" s="10"/>
      <c r="J2912" s="47"/>
    </row>
    <row r="2913" s="1" customFormat="1" ht="409.5" customHeight="1" spans="1:10">
      <c r="A2913" s="25"/>
      <c r="B2913" s="26"/>
      <c r="C2913" s="26"/>
      <c r="D2913" s="26" t="s">
        <v>6765</v>
      </c>
      <c r="E2913" s="26"/>
      <c r="F2913" s="39"/>
      <c r="G2913" s="27"/>
      <c r="H2913" s="27"/>
      <c r="I2913" s="13"/>
      <c r="J2913" s="47"/>
    </row>
    <row r="2914" s="1" customFormat="1" ht="18" customHeight="1" spans="1:10">
      <c r="A2914" s="15" t="s">
        <v>5101</v>
      </c>
      <c r="B2914" s="16"/>
      <c r="C2914" s="16"/>
      <c r="D2914" s="16"/>
      <c r="E2914" s="16"/>
      <c r="F2914" s="16"/>
      <c r="G2914" s="16"/>
      <c r="H2914" s="16"/>
      <c r="I2914" s="16"/>
      <c r="J2914" s="48"/>
    </row>
    <row r="2915" s="1" customFormat="1" ht="18" customHeight="1" spans="1:10">
      <c r="A2915" s="49" t="s">
        <v>5102</v>
      </c>
      <c r="B2915" s="49"/>
      <c r="C2915" s="49"/>
      <c r="D2915" s="49"/>
      <c r="E2915" s="49"/>
      <c r="F2915" s="49"/>
      <c r="G2915" s="49"/>
      <c r="H2915" s="49"/>
      <c r="I2915" s="49"/>
      <c r="J2915" s="49"/>
    </row>
    <row r="2916" s="1" customFormat="1" ht="39.75" customHeight="1" spans="1:10">
      <c r="A2916" s="2" t="s">
        <v>5085</v>
      </c>
      <c r="B2916" s="2"/>
      <c r="C2916" s="2"/>
      <c r="D2916" s="2"/>
      <c r="E2916" s="2"/>
      <c r="F2916" s="2"/>
      <c r="G2916" s="2"/>
      <c r="H2916" s="19"/>
      <c r="I2916" s="19"/>
      <c r="J2916" s="19"/>
    </row>
    <row r="2917" s="1" customFormat="1" ht="28.5" customHeight="1" spans="1:10">
      <c r="A2917" s="20" t="s">
        <v>5042</v>
      </c>
      <c r="B2917" s="20"/>
      <c r="C2917" s="20"/>
      <c r="D2917" s="20"/>
      <c r="E2917" s="20" t="s">
        <v>5043</v>
      </c>
      <c r="F2917" s="20"/>
      <c r="G2917" s="20"/>
      <c r="H2917" s="21" t="s">
        <v>6766</v>
      </c>
      <c r="I2917" s="21"/>
      <c r="J2917" s="21"/>
    </row>
    <row r="2918" s="1" customFormat="1" ht="17.25" customHeight="1" spans="1:10">
      <c r="A2918" s="22" t="s">
        <v>2</v>
      </c>
      <c r="B2918" s="23" t="s">
        <v>5087</v>
      </c>
      <c r="C2918" s="23" t="s">
        <v>5088</v>
      </c>
      <c r="D2918" s="23" t="s">
        <v>5089</v>
      </c>
      <c r="E2918" s="23"/>
      <c r="F2918" s="23" t="s">
        <v>5090</v>
      </c>
      <c r="G2918" s="23" t="s">
        <v>5091</v>
      </c>
      <c r="H2918" s="23"/>
      <c r="I2918" s="23" t="s">
        <v>4985</v>
      </c>
      <c r="J2918" s="24"/>
    </row>
    <row r="2919" s="1" customFormat="1" ht="28.5" customHeight="1" spans="1:10">
      <c r="A2919" s="25"/>
      <c r="B2919" s="39"/>
      <c r="C2919" s="39"/>
      <c r="D2919" s="39"/>
      <c r="E2919" s="39"/>
      <c r="F2919" s="39"/>
      <c r="G2919" s="39"/>
      <c r="H2919" s="39"/>
      <c r="I2919" s="39" t="s">
        <v>5092</v>
      </c>
      <c r="J2919" s="40" t="s">
        <v>5093</v>
      </c>
    </row>
    <row r="2920" s="1" customFormat="1" ht="18" customHeight="1" spans="1:10">
      <c r="A2920" s="9" t="s">
        <v>5101</v>
      </c>
      <c r="B2920" s="10"/>
      <c r="C2920" s="10"/>
      <c r="D2920" s="10"/>
      <c r="E2920" s="10"/>
      <c r="F2920" s="10"/>
      <c r="G2920" s="10"/>
      <c r="H2920" s="10"/>
      <c r="I2920" s="10"/>
      <c r="J2920" s="47"/>
    </row>
    <row r="2921" s="1" customFormat="1" ht="409.5" customHeight="1" spans="1:10">
      <c r="A2921" s="25"/>
      <c r="B2921" s="26"/>
      <c r="C2921" s="26"/>
      <c r="D2921" s="26" t="s">
        <v>6767</v>
      </c>
      <c r="E2921" s="26"/>
      <c r="F2921" s="39"/>
      <c r="G2921" s="27"/>
      <c r="H2921" s="27"/>
      <c r="I2921" s="13"/>
      <c r="J2921" s="47"/>
    </row>
    <row r="2922" s="1" customFormat="1" ht="18" customHeight="1" spans="1:10">
      <c r="A2922" s="15" t="s">
        <v>5101</v>
      </c>
      <c r="B2922" s="16"/>
      <c r="C2922" s="16"/>
      <c r="D2922" s="16"/>
      <c r="E2922" s="16"/>
      <c r="F2922" s="16"/>
      <c r="G2922" s="16"/>
      <c r="H2922" s="16"/>
      <c r="I2922" s="16"/>
      <c r="J2922" s="48"/>
    </row>
    <row r="2923" s="1" customFormat="1" ht="18" customHeight="1" spans="1:10">
      <c r="A2923" s="49" t="s">
        <v>5102</v>
      </c>
      <c r="B2923" s="49"/>
      <c r="C2923" s="49"/>
      <c r="D2923" s="49"/>
      <c r="E2923" s="49"/>
      <c r="F2923" s="49"/>
      <c r="G2923" s="49"/>
      <c r="H2923" s="49"/>
      <c r="I2923" s="49"/>
      <c r="J2923" s="49"/>
    </row>
    <row r="2924" s="1" customFormat="1" ht="39.75" customHeight="1" spans="1:10">
      <c r="A2924" s="2" t="s">
        <v>5085</v>
      </c>
      <c r="B2924" s="2"/>
      <c r="C2924" s="2"/>
      <c r="D2924" s="2"/>
      <c r="E2924" s="2"/>
      <c r="F2924" s="2"/>
      <c r="G2924" s="2"/>
      <c r="H2924" s="19"/>
      <c r="I2924" s="19"/>
      <c r="J2924" s="19"/>
    </row>
    <row r="2925" s="1" customFormat="1" ht="28.5" customHeight="1" spans="1:10">
      <c r="A2925" s="20" t="s">
        <v>5042</v>
      </c>
      <c r="B2925" s="20"/>
      <c r="C2925" s="20"/>
      <c r="D2925" s="20"/>
      <c r="E2925" s="20" t="s">
        <v>5043</v>
      </c>
      <c r="F2925" s="20"/>
      <c r="G2925" s="20"/>
      <c r="H2925" s="21" t="s">
        <v>6768</v>
      </c>
      <c r="I2925" s="21"/>
      <c r="J2925" s="21"/>
    </row>
    <row r="2926" s="1" customFormat="1" ht="17.25" customHeight="1" spans="1:10">
      <c r="A2926" s="22" t="s">
        <v>2</v>
      </c>
      <c r="B2926" s="23" t="s">
        <v>5087</v>
      </c>
      <c r="C2926" s="23" t="s">
        <v>5088</v>
      </c>
      <c r="D2926" s="23" t="s">
        <v>5089</v>
      </c>
      <c r="E2926" s="23"/>
      <c r="F2926" s="23" t="s">
        <v>5090</v>
      </c>
      <c r="G2926" s="23" t="s">
        <v>5091</v>
      </c>
      <c r="H2926" s="23"/>
      <c r="I2926" s="23" t="s">
        <v>4985</v>
      </c>
      <c r="J2926" s="24"/>
    </row>
    <row r="2927" s="1" customFormat="1" ht="28.5" customHeight="1" spans="1:10">
      <c r="A2927" s="25"/>
      <c r="B2927" s="39"/>
      <c r="C2927" s="39"/>
      <c r="D2927" s="39"/>
      <c r="E2927" s="39"/>
      <c r="F2927" s="39"/>
      <c r="G2927" s="39"/>
      <c r="H2927" s="39"/>
      <c r="I2927" s="39" t="s">
        <v>5092</v>
      </c>
      <c r="J2927" s="40" t="s">
        <v>5093</v>
      </c>
    </row>
    <row r="2928" s="1" customFormat="1" ht="18" customHeight="1" spans="1:10">
      <c r="A2928" s="9" t="s">
        <v>5101</v>
      </c>
      <c r="B2928" s="10"/>
      <c r="C2928" s="10"/>
      <c r="D2928" s="10"/>
      <c r="E2928" s="10"/>
      <c r="F2928" s="10"/>
      <c r="G2928" s="10"/>
      <c r="H2928" s="10"/>
      <c r="I2928" s="10"/>
      <c r="J2928" s="47"/>
    </row>
    <row r="2929" s="1" customFormat="1" ht="409.5" customHeight="1" spans="1:10">
      <c r="A2929" s="25"/>
      <c r="B2929" s="26"/>
      <c r="C2929" s="26"/>
      <c r="D2929" s="26" t="s">
        <v>6769</v>
      </c>
      <c r="E2929" s="26"/>
      <c r="F2929" s="39"/>
      <c r="G2929" s="27"/>
      <c r="H2929" s="27"/>
      <c r="I2929" s="13"/>
      <c r="J2929" s="47"/>
    </row>
    <row r="2930" s="1" customFormat="1" ht="18" customHeight="1" spans="1:10">
      <c r="A2930" s="15" t="s">
        <v>5101</v>
      </c>
      <c r="B2930" s="16"/>
      <c r="C2930" s="16"/>
      <c r="D2930" s="16"/>
      <c r="E2930" s="16"/>
      <c r="F2930" s="16"/>
      <c r="G2930" s="16"/>
      <c r="H2930" s="16"/>
      <c r="I2930" s="16"/>
      <c r="J2930" s="48"/>
    </row>
    <row r="2931" s="1" customFormat="1" ht="18" customHeight="1" spans="1:10">
      <c r="A2931" s="49" t="s">
        <v>5102</v>
      </c>
      <c r="B2931" s="49"/>
      <c r="C2931" s="49"/>
      <c r="D2931" s="49"/>
      <c r="E2931" s="49"/>
      <c r="F2931" s="49"/>
      <c r="G2931" s="49"/>
      <c r="H2931" s="49"/>
      <c r="I2931" s="49"/>
      <c r="J2931" s="49"/>
    </row>
    <row r="2932" s="1" customFormat="1" ht="39.75" customHeight="1" spans="1:10">
      <c r="A2932" s="2" t="s">
        <v>5085</v>
      </c>
      <c r="B2932" s="2"/>
      <c r="C2932" s="2"/>
      <c r="D2932" s="2"/>
      <c r="E2932" s="2"/>
      <c r="F2932" s="2"/>
      <c r="G2932" s="2"/>
      <c r="H2932" s="19"/>
      <c r="I2932" s="19"/>
      <c r="J2932" s="19"/>
    </row>
    <row r="2933" s="1" customFormat="1" ht="28.5" customHeight="1" spans="1:10">
      <c r="A2933" s="20" t="s">
        <v>5042</v>
      </c>
      <c r="B2933" s="20"/>
      <c r="C2933" s="20"/>
      <c r="D2933" s="20"/>
      <c r="E2933" s="20" t="s">
        <v>5043</v>
      </c>
      <c r="F2933" s="20"/>
      <c r="G2933" s="20"/>
      <c r="H2933" s="21" t="s">
        <v>6770</v>
      </c>
      <c r="I2933" s="21"/>
      <c r="J2933" s="21"/>
    </row>
    <row r="2934" s="1" customFormat="1" ht="17.25" customHeight="1" spans="1:10">
      <c r="A2934" s="22" t="s">
        <v>2</v>
      </c>
      <c r="B2934" s="23" t="s">
        <v>5087</v>
      </c>
      <c r="C2934" s="23" t="s">
        <v>5088</v>
      </c>
      <c r="D2934" s="23" t="s">
        <v>5089</v>
      </c>
      <c r="E2934" s="23"/>
      <c r="F2934" s="23" t="s">
        <v>5090</v>
      </c>
      <c r="G2934" s="23" t="s">
        <v>5091</v>
      </c>
      <c r="H2934" s="23"/>
      <c r="I2934" s="23" t="s">
        <v>4985</v>
      </c>
      <c r="J2934" s="24"/>
    </row>
    <row r="2935" s="1" customFormat="1" ht="28.5" customHeight="1" spans="1:10">
      <c r="A2935" s="25"/>
      <c r="B2935" s="39"/>
      <c r="C2935" s="39"/>
      <c r="D2935" s="39"/>
      <c r="E2935" s="39"/>
      <c r="F2935" s="39"/>
      <c r="G2935" s="39"/>
      <c r="H2935" s="39"/>
      <c r="I2935" s="39" t="s">
        <v>5092</v>
      </c>
      <c r="J2935" s="40" t="s">
        <v>5093</v>
      </c>
    </row>
    <row r="2936" s="1" customFormat="1" ht="18.75" customHeight="1" spans="1:10">
      <c r="A2936" s="25"/>
      <c r="B2936" s="26"/>
      <c r="C2936" s="26"/>
      <c r="D2936" s="26" t="s">
        <v>4515</v>
      </c>
      <c r="E2936" s="26"/>
      <c r="F2936" s="39"/>
      <c r="G2936" s="27"/>
      <c r="H2936" s="27"/>
      <c r="I2936" s="13"/>
      <c r="J2936" s="47"/>
    </row>
    <row r="2937" s="1" customFormat="1" ht="18" customHeight="1" spans="1:10">
      <c r="A2937" s="15" t="s">
        <v>5101</v>
      </c>
      <c r="B2937" s="16"/>
      <c r="C2937" s="16"/>
      <c r="D2937" s="16"/>
      <c r="E2937" s="16"/>
      <c r="F2937" s="16"/>
      <c r="G2937" s="16"/>
      <c r="H2937" s="16"/>
      <c r="I2937" s="16"/>
      <c r="J2937" s="48"/>
    </row>
    <row r="2938" s="1" customFormat="1" ht="18" customHeight="1" spans="1:10">
      <c r="A2938" s="49" t="s">
        <v>5102</v>
      </c>
      <c r="B2938" s="49"/>
      <c r="C2938" s="49"/>
      <c r="D2938" s="49"/>
      <c r="E2938" s="49"/>
      <c r="F2938" s="49"/>
      <c r="G2938" s="49"/>
      <c r="H2938" s="49"/>
      <c r="I2938" s="49"/>
      <c r="J2938" s="49"/>
    </row>
    <row r="2939" s="1" customFormat="1" ht="39.75" customHeight="1" spans="1:10">
      <c r="A2939" s="2" t="s">
        <v>5085</v>
      </c>
      <c r="B2939" s="2"/>
      <c r="C2939" s="2"/>
      <c r="D2939" s="2"/>
      <c r="E2939" s="2"/>
      <c r="F2939" s="2"/>
      <c r="G2939" s="2"/>
      <c r="H2939" s="19"/>
      <c r="I2939" s="19"/>
      <c r="J2939" s="19"/>
    </row>
    <row r="2940" s="1" customFormat="1" ht="28.5" customHeight="1" spans="1:10">
      <c r="A2940" s="20" t="s">
        <v>5042</v>
      </c>
      <c r="B2940" s="20"/>
      <c r="C2940" s="20"/>
      <c r="D2940" s="20"/>
      <c r="E2940" s="20" t="s">
        <v>5043</v>
      </c>
      <c r="F2940" s="20"/>
      <c r="G2940" s="20"/>
      <c r="H2940" s="21" t="s">
        <v>6771</v>
      </c>
      <c r="I2940" s="21"/>
      <c r="J2940" s="21"/>
    </row>
    <row r="2941" s="1" customFormat="1" ht="17.25" customHeight="1" spans="1:10">
      <c r="A2941" s="22" t="s">
        <v>2</v>
      </c>
      <c r="B2941" s="23" t="s">
        <v>5087</v>
      </c>
      <c r="C2941" s="23" t="s">
        <v>5088</v>
      </c>
      <c r="D2941" s="23" t="s">
        <v>5089</v>
      </c>
      <c r="E2941" s="23"/>
      <c r="F2941" s="23" t="s">
        <v>5090</v>
      </c>
      <c r="G2941" s="23" t="s">
        <v>5091</v>
      </c>
      <c r="H2941" s="23"/>
      <c r="I2941" s="23" t="s">
        <v>4985</v>
      </c>
      <c r="J2941" s="24"/>
    </row>
    <row r="2942" s="1" customFormat="1" ht="28.5" customHeight="1" spans="1:10">
      <c r="A2942" s="25"/>
      <c r="B2942" s="39"/>
      <c r="C2942" s="39"/>
      <c r="D2942" s="39"/>
      <c r="E2942" s="39"/>
      <c r="F2942" s="39"/>
      <c r="G2942" s="39"/>
      <c r="H2942" s="39"/>
      <c r="I2942" s="39" t="s">
        <v>5092</v>
      </c>
      <c r="J2942" s="40" t="s">
        <v>5093</v>
      </c>
    </row>
    <row r="2943" s="1" customFormat="1" ht="409.5" customHeight="1" spans="1:10">
      <c r="A2943" s="25">
        <v>502</v>
      </c>
      <c r="B2943" s="26" t="s">
        <v>6772</v>
      </c>
      <c r="C2943" s="26" t="s">
        <v>6773</v>
      </c>
      <c r="D2943" s="26" t="s">
        <v>6774</v>
      </c>
      <c r="E2943" s="26"/>
      <c r="F2943" s="39" t="s">
        <v>75</v>
      </c>
      <c r="G2943" s="27">
        <v>1</v>
      </c>
      <c r="H2943" s="27"/>
      <c r="I2943" s="13"/>
      <c r="J2943" s="47"/>
    </row>
    <row r="2944" s="1" customFormat="1" ht="18" customHeight="1" spans="1:10">
      <c r="A2944" s="15" t="s">
        <v>5101</v>
      </c>
      <c r="B2944" s="16"/>
      <c r="C2944" s="16"/>
      <c r="D2944" s="16"/>
      <c r="E2944" s="16"/>
      <c r="F2944" s="16"/>
      <c r="G2944" s="16"/>
      <c r="H2944" s="16"/>
      <c r="I2944" s="16"/>
      <c r="J2944" s="48"/>
    </row>
    <row r="2945" s="1" customFormat="1" ht="18" customHeight="1" spans="1:10">
      <c r="A2945" s="49" t="s">
        <v>5102</v>
      </c>
      <c r="B2945" s="49"/>
      <c r="C2945" s="49"/>
      <c r="D2945" s="49"/>
      <c r="E2945" s="49"/>
      <c r="F2945" s="49"/>
      <c r="G2945" s="49"/>
      <c r="H2945" s="49"/>
      <c r="I2945" s="49"/>
      <c r="J2945" s="49"/>
    </row>
    <row r="2946" s="1" customFormat="1" ht="39.75" customHeight="1" spans="1:10">
      <c r="A2946" s="2" t="s">
        <v>5085</v>
      </c>
      <c r="B2946" s="2"/>
      <c r="C2946" s="2"/>
      <c r="D2946" s="2"/>
      <c r="E2946" s="2"/>
      <c r="F2946" s="2"/>
      <c r="G2946" s="2"/>
      <c r="H2946" s="19"/>
      <c r="I2946" s="19"/>
      <c r="J2946" s="19"/>
    </row>
    <row r="2947" s="1" customFormat="1" ht="28.5" customHeight="1" spans="1:10">
      <c r="A2947" s="20" t="s">
        <v>5042</v>
      </c>
      <c r="B2947" s="20"/>
      <c r="C2947" s="20"/>
      <c r="D2947" s="20"/>
      <c r="E2947" s="20" t="s">
        <v>5043</v>
      </c>
      <c r="F2947" s="20"/>
      <c r="G2947" s="20"/>
      <c r="H2947" s="21" t="s">
        <v>6775</v>
      </c>
      <c r="I2947" s="21"/>
      <c r="J2947" s="21"/>
    </row>
    <row r="2948" s="1" customFormat="1" ht="17.25" customHeight="1" spans="1:10">
      <c r="A2948" s="22" t="s">
        <v>2</v>
      </c>
      <c r="B2948" s="23" t="s">
        <v>5087</v>
      </c>
      <c r="C2948" s="23" t="s">
        <v>5088</v>
      </c>
      <c r="D2948" s="23" t="s">
        <v>5089</v>
      </c>
      <c r="E2948" s="23"/>
      <c r="F2948" s="23" t="s">
        <v>5090</v>
      </c>
      <c r="G2948" s="23" t="s">
        <v>5091</v>
      </c>
      <c r="H2948" s="23"/>
      <c r="I2948" s="23" t="s">
        <v>4985</v>
      </c>
      <c r="J2948" s="24"/>
    </row>
    <row r="2949" s="1" customFormat="1" ht="28.5" customHeight="1" spans="1:10">
      <c r="A2949" s="25"/>
      <c r="B2949" s="39"/>
      <c r="C2949" s="39"/>
      <c r="D2949" s="39"/>
      <c r="E2949" s="39"/>
      <c r="F2949" s="39"/>
      <c r="G2949" s="39"/>
      <c r="H2949" s="39"/>
      <c r="I2949" s="39" t="s">
        <v>5092</v>
      </c>
      <c r="J2949" s="40" t="s">
        <v>5093</v>
      </c>
    </row>
    <row r="2950" s="1" customFormat="1" ht="18" customHeight="1" spans="1:10">
      <c r="A2950" s="9" t="s">
        <v>5101</v>
      </c>
      <c r="B2950" s="10"/>
      <c r="C2950" s="10"/>
      <c r="D2950" s="10"/>
      <c r="E2950" s="10"/>
      <c r="F2950" s="10"/>
      <c r="G2950" s="10"/>
      <c r="H2950" s="10"/>
      <c r="I2950" s="10"/>
      <c r="J2950" s="47"/>
    </row>
    <row r="2951" s="1" customFormat="1" ht="409.5" customHeight="1" spans="1:10">
      <c r="A2951" s="25"/>
      <c r="B2951" s="26"/>
      <c r="C2951" s="26"/>
      <c r="D2951" s="26" t="s">
        <v>6776</v>
      </c>
      <c r="E2951" s="26"/>
      <c r="F2951" s="39"/>
      <c r="G2951" s="27"/>
      <c r="H2951" s="27"/>
      <c r="I2951" s="13"/>
      <c r="J2951" s="47"/>
    </row>
    <row r="2952" s="1" customFormat="1" ht="18" customHeight="1" spans="1:10">
      <c r="A2952" s="15" t="s">
        <v>5101</v>
      </c>
      <c r="B2952" s="16"/>
      <c r="C2952" s="16"/>
      <c r="D2952" s="16"/>
      <c r="E2952" s="16"/>
      <c r="F2952" s="16"/>
      <c r="G2952" s="16"/>
      <c r="H2952" s="16"/>
      <c r="I2952" s="16"/>
      <c r="J2952" s="48"/>
    </row>
    <row r="2953" s="1" customFormat="1" ht="18" customHeight="1" spans="1:10">
      <c r="A2953" s="49" t="s">
        <v>5102</v>
      </c>
      <c r="B2953" s="49"/>
      <c r="C2953" s="49"/>
      <c r="D2953" s="49"/>
      <c r="E2953" s="49"/>
      <c r="F2953" s="49"/>
      <c r="G2953" s="49"/>
      <c r="H2953" s="49"/>
      <c r="I2953" s="49"/>
      <c r="J2953" s="49"/>
    </row>
    <row r="2954" s="1" customFormat="1" ht="39.75" customHeight="1" spans="1:10">
      <c r="A2954" s="2" t="s">
        <v>5085</v>
      </c>
      <c r="B2954" s="2"/>
      <c r="C2954" s="2"/>
      <c r="D2954" s="2"/>
      <c r="E2954" s="2"/>
      <c r="F2954" s="2"/>
      <c r="G2954" s="2"/>
      <c r="H2954" s="19"/>
      <c r="I2954" s="19"/>
      <c r="J2954" s="19"/>
    </row>
    <row r="2955" s="1" customFormat="1" ht="28.5" customHeight="1" spans="1:10">
      <c r="A2955" s="20" t="s">
        <v>5042</v>
      </c>
      <c r="B2955" s="20"/>
      <c r="C2955" s="20"/>
      <c r="D2955" s="20"/>
      <c r="E2955" s="20" t="s">
        <v>5043</v>
      </c>
      <c r="F2955" s="20"/>
      <c r="G2955" s="20"/>
      <c r="H2955" s="21" t="s">
        <v>6777</v>
      </c>
      <c r="I2955" s="21"/>
      <c r="J2955" s="21"/>
    </row>
    <row r="2956" s="1" customFormat="1" ht="17.25" customHeight="1" spans="1:10">
      <c r="A2956" s="22" t="s">
        <v>2</v>
      </c>
      <c r="B2956" s="23" t="s">
        <v>5087</v>
      </c>
      <c r="C2956" s="23" t="s">
        <v>5088</v>
      </c>
      <c r="D2956" s="23" t="s">
        <v>5089</v>
      </c>
      <c r="E2956" s="23"/>
      <c r="F2956" s="23" t="s">
        <v>5090</v>
      </c>
      <c r="G2956" s="23" t="s">
        <v>5091</v>
      </c>
      <c r="H2956" s="23"/>
      <c r="I2956" s="23" t="s">
        <v>4985</v>
      </c>
      <c r="J2956" s="24"/>
    </row>
    <row r="2957" s="1" customFormat="1" ht="28.5" customHeight="1" spans="1:10">
      <c r="A2957" s="25"/>
      <c r="B2957" s="39"/>
      <c r="C2957" s="39"/>
      <c r="D2957" s="39"/>
      <c r="E2957" s="39"/>
      <c r="F2957" s="39"/>
      <c r="G2957" s="39"/>
      <c r="H2957" s="39"/>
      <c r="I2957" s="39" t="s">
        <v>5092</v>
      </c>
      <c r="J2957" s="40" t="s">
        <v>5093</v>
      </c>
    </row>
    <row r="2958" s="1" customFormat="1" ht="18" customHeight="1" spans="1:10">
      <c r="A2958" s="9" t="s">
        <v>5101</v>
      </c>
      <c r="B2958" s="10"/>
      <c r="C2958" s="10"/>
      <c r="D2958" s="10"/>
      <c r="E2958" s="10"/>
      <c r="F2958" s="10"/>
      <c r="G2958" s="10"/>
      <c r="H2958" s="10"/>
      <c r="I2958" s="10"/>
      <c r="J2958" s="47"/>
    </row>
    <row r="2959" s="1" customFormat="1" ht="409.5" customHeight="1" spans="1:10">
      <c r="A2959" s="25"/>
      <c r="B2959" s="26"/>
      <c r="C2959" s="26"/>
      <c r="D2959" s="26" t="s">
        <v>6778</v>
      </c>
      <c r="E2959" s="26"/>
      <c r="F2959" s="39"/>
      <c r="G2959" s="27"/>
      <c r="H2959" s="27"/>
      <c r="I2959" s="13"/>
      <c r="J2959" s="47"/>
    </row>
    <row r="2960" s="1" customFormat="1" ht="18" customHeight="1" spans="1:10">
      <c r="A2960" s="15" t="s">
        <v>5101</v>
      </c>
      <c r="B2960" s="16"/>
      <c r="C2960" s="16"/>
      <c r="D2960" s="16"/>
      <c r="E2960" s="16"/>
      <c r="F2960" s="16"/>
      <c r="G2960" s="16"/>
      <c r="H2960" s="16"/>
      <c r="I2960" s="16"/>
      <c r="J2960" s="48"/>
    </row>
    <row r="2961" s="1" customFormat="1" ht="18" customHeight="1" spans="1:10">
      <c r="A2961" s="49" t="s">
        <v>5102</v>
      </c>
      <c r="B2961" s="49"/>
      <c r="C2961" s="49"/>
      <c r="D2961" s="49"/>
      <c r="E2961" s="49"/>
      <c r="F2961" s="49"/>
      <c r="G2961" s="49"/>
      <c r="H2961" s="49"/>
      <c r="I2961" s="49"/>
      <c r="J2961" s="49"/>
    </row>
    <row r="2962" s="1" customFormat="1" ht="39.75" customHeight="1" spans="1:10">
      <c r="A2962" s="2" t="s">
        <v>5085</v>
      </c>
      <c r="B2962" s="2"/>
      <c r="C2962" s="2"/>
      <c r="D2962" s="2"/>
      <c r="E2962" s="2"/>
      <c r="F2962" s="2"/>
      <c r="G2962" s="2"/>
      <c r="H2962" s="19"/>
      <c r="I2962" s="19"/>
      <c r="J2962" s="19"/>
    </row>
    <row r="2963" s="1" customFormat="1" ht="28.5" customHeight="1" spans="1:10">
      <c r="A2963" s="20" t="s">
        <v>5042</v>
      </c>
      <c r="B2963" s="20"/>
      <c r="C2963" s="20"/>
      <c r="D2963" s="20"/>
      <c r="E2963" s="20" t="s">
        <v>5043</v>
      </c>
      <c r="F2963" s="20"/>
      <c r="G2963" s="20"/>
      <c r="H2963" s="21" t="s">
        <v>6779</v>
      </c>
      <c r="I2963" s="21"/>
      <c r="J2963" s="21"/>
    </row>
    <row r="2964" s="1" customFormat="1" ht="17.25" customHeight="1" spans="1:10">
      <c r="A2964" s="22" t="s">
        <v>2</v>
      </c>
      <c r="B2964" s="23" t="s">
        <v>5087</v>
      </c>
      <c r="C2964" s="23" t="s">
        <v>5088</v>
      </c>
      <c r="D2964" s="23" t="s">
        <v>5089</v>
      </c>
      <c r="E2964" s="23"/>
      <c r="F2964" s="23" t="s">
        <v>5090</v>
      </c>
      <c r="G2964" s="23" t="s">
        <v>5091</v>
      </c>
      <c r="H2964" s="23"/>
      <c r="I2964" s="23" t="s">
        <v>4985</v>
      </c>
      <c r="J2964" s="24"/>
    </row>
    <row r="2965" s="1" customFormat="1" ht="28.5" customHeight="1" spans="1:10">
      <c r="A2965" s="25"/>
      <c r="B2965" s="39"/>
      <c r="C2965" s="39"/>
      <c r="D2965" s="39"/>
      <c r="E2965" s="39"/>
      <c r="F2965" s="39"/>
      <c r="G2965" s="39"/>
      <c r="H2965" s="39"/>
      <c r="I2965" s="39" t="s">
        <v>5092</v>
      </c>
      <c r="J2965" s="40" t="s">
        <v>5093</v>
      </c>
    </row>
    <row r="2966" s="1" customFormat="1" ht="18" customHeight="1" spans="1:10">
      <c r="A2966" s="9" t="s">
        <v>5101</v>
      </c>
      <c r="B2966" s="10"/>
      <c r="C2966" s="10"/>
      <c r="D2966" s="10"/>
      <c r="E2966" s="10"/>
      <c r="F2966" s="10"/>
      <c r="G2966" s="10"/>
      <c r="H2966" s="10"/>
      <c r="I2966" s="10"/>
      <c r="J2966" s="47"/>
    </row>
    <row r="2967" s="1" customFormat="1" ht="409.5" customHeight="1" spans="1:10">
      <c r="A2967" s="25"/>
      <c r="B2967" s="26"/>
      <c r="C2967" s="26"/>
      <c r="D2967" s="26" t="s">
        <v>6780</v>
      </c>
      <c r="E2967" s="26"/>
      <c r="F2967" s="39"/>
      <c r="G2967" s="27"/>
      <c r="H2967" s="27"/>
      <c r="I2967" s="13"/>
      <c r="J2967" s="47"/>
    </row>
    <row r="2968" s="1" customFormat="1" ht="18" customHeight="1" spans="1:10">
      <c r="A2968" s="15" t="s">
        <v>5101</v>
      </c>
      <c r="B2968" s="16"/>
      <c r="C2968" s="16"/>
      <c r="D2968" s="16"/>
      <c r="E2968" s="16"/>
      <c r="F2968" s="16"/>
      <c r="G2968" s="16"/>
      <c r="H2968" s="16"/>
      <c r="I2968" s="16"/>
      <c r="J2968" s="48"/>
    </row>
    <row r="2969" s="1" customFormat="1" ht="18" customHeight="1" spans="1:10">
      <c r="A2969" s="49" t="s">
        <v>5102</v>
      </c>
      <c r="B2969" s="49"/>
      <c r="C2969" s="49"/>
      <c r="D2969" s="49"/>
      <c r="E2969" s="49"/>
      <c r="F2969" s="49"/>
      <c r="G2969" s="49"/>
      <c r="H2969" s="49"/>
      <c r="I2969" s="49"/>
      <c r="J2969" s="49"/>
    </row>
    <row r="2970" s="1" customFormat="1" ht="39.75" customHeight="1" spans="1:10">
      <c r="A2970" s="2" t="s">
        <v>5085</v>
      </c>
      <c r="B2970" s="2"/>
      <c r="C2970" s="2"/>
      <c r="D2970" s="2"/>
      <c r="E2970" s="2"/>
      <c r="F2970" s="2"/>
      <c r="G2970" s="2"/>
      <c r="H2970" s="19"/>
      <c r="I2970" s="19"/>
      <c r="J2970" s="19"/>
    </row>
    <row r="2971" s="1" customFormat="1" ht="28.5" customHeight="1" spans="1:10">
      <c r="A2971" s="20" t="s">
        <v>5042</v>
      </c>
      <c r="B2971" s="20"/>
      <c r="C2971" s="20"/>
      <c r="D2971" s="20"/>
      <c r="E2971" s="20" t="s">
        <v>5043</v>
      </c>
      <c r="F2971" s="20"/>
      <c r="G2971" s="20"/>
      <c r="H2971" s="21" t="s">
        <v>6781</v>
      </c>
      <c r="I2971" s="21"/>
      <c r="J2971" s="21"/>
    </row>
    <row r="2972" s="1" customFormat="1" ht="17.25" customHeight="1" spans="1:10">
      <c r="A2972" s="22" t="s">
        <v>2</v>
      </c>
      <c r="B2972" s="23" t="s">
        <v>5087</v>
      </c>
      <c r="C2972" s="23" t="s">
        <v>5088</v>
      </c>
      <c r="D2972" s="23" t="s">
        <v>5089</v>
      </c>
      <c r="E2972" s="23"/>
      <c r="F2972" s="23" t="s">
        <v>5090</v>
      </c>
      <c r="G2972" s="23" t="s">
        <v>5091</v>
      </c>
      <c r="H2972" s="23"/>
      <c r="I2972" s="23" t="s">
        <v>4985</v>
      </c>
      <c r="J2972" s="24"/>
    </row>
    <row r="2973" s="1" customFormat="1" ht="28.5" customHeight="1" spans="1:10">
      <c r="A2973" s="25"/>
      <c r="B2973" s="39"/>
      <c r="C2973" s="39"/>
      <c r="D2973" s="39"/>
      <c r="E2973" s="39"/>
      <c r="F2973" s="39"/>
      <c r="G2973" s="39"/>
      <c r="H2973" s="39"/>
      <c r="I2973" s="39" t="s">
        <v>5092</v>
      </c>
      <c r="J2973" s="40" t="s">
        <v>5093</v>
      </c>
    </row>
    <row r="2974" s="1" customFormat="1" ht="108" customHeight="1" spans="1:10">
      <c r="A2974" s="25"/>
      <c r="B2974" s="26"/>
      <c r="C2974" s="26"/>
      <c r="D2974" s="26" t="s">
        <v>6782</v>
      </c>
      <c r="E2974" s="26"/>
      <c r="F2974" s="39"/>
      <c r="G2974" s="27"/>
      <c r="H2974" s="27"/>
      <c r="I2974" s="13"/>
      <c r="J2974" s="47"/>
    </row>
    <row r="2975" s="1" customFormat="1" ht="28.5" customHeight="1" spans="1:10">
      <c r="A2975" s="25"/>
      <c r="B2975" s="26"/>
      <c r="C2975" s="26" t="s">
        <v>6783</v>
      </c>
      <c r="D2975" s="26"/>
      <c r="E2975" s="26"/>
      <c r="F2975" s="26"/>
      <c r="G2975" s="27"/>
      <c r="H2975" s="27"/>
      <c r="I2975" s="27"/>
      <c r="J2975" s="54"/>
    </row>
    <row r="2976" s="1" customFormat="1" ht="18" customHeight="1" spans="1:10">
      <c r="A2976" s="15" t="s">
        <v>5101</v>
      </c>
      <c r="B2976" s="16"/>
      <c r="C2976" s="16"/>
      <c r="D2976" s="16"/>
      <c r="E2976" s="16"/>
      <c r="F2976" s="16"/>
      <c r="G2976" s="16"/>
      <c r="H2976" s="16"/>
      <c r="I2976" s="16"/>
      <c r="J2976" s="48"/>
    </row>
    <row r="2977" s="1" customFormat="1" ht="18" customHeight="1" spans="1:10">
      <c r="A2977" s="49" t="s">
        <v>5102</v>
      </c>
      <c r="B2977" s="49"/>
      <c r="C2977" s="49"/>
      <c r="D2977" s="49"/>
      <c r="E2977" s="49"/>
      <c r="F2977" s="49"/>
      <c r="G2977" s="49"/>
      <c r="H2977" s="49"/>
      <c r="I2977" s="49"/>
      <c r="J2977" s="49"/>
    </row>
    <row r="2978" s="1" customFormat="1" ht="39.75" customHeight="1" spans="1:10">
      <c r="A2978" s="2" t="s">
        <v>5085</v>
      </c>
      <c r="B2978" s="2"/>
      <c r="C2978" s="2"/>
      <c r="D2978" s="2"/>
      <c r="E2978" s="2"/>
      <c r="F2978" s="2"/>
      <c r="G2978" s="2"/>
      <c r="H2978" s="19"/>
      <c r="I2978" s="19"/>
      <c r="J2978" s="19"/>
    </row>
    <row r="2979" s="1" customFormat="1" ht="28.5" customHeight="1" spans="1:10">
      <c r="A2979" s="20" t="s">
        <v>5042</v>
      </c>
      <c r="B2979" s="20"/>
      <c r="C2979" s="20"/>
      <c r="D2979" s="20"/>
      <c r="E2979" s="20" t="s">
        <v>5043</v>
      </c>
      <c r="F2979" s="20"/>
      <c r="G2979" s="20"/>
      <c r="H2979" s="21" t="s">
        <v>6784</v>
      </c>
      <c r="I2979" s="21"/>
      <c r="J2979" s="21"/>
    </row>
    <row r="2980" s="1" customFormat="1" ht="17.25" customHeight="1" spans="1:10">
      <c r="A2980" s="22" t="s">
        <v>2</v>
      </c>
      <c r="B2980" s="23" t="s">
        <v>5087</v>
      </c>
      <c r="C2980" s="23" t="s">
        <v>5088</v>
      </c>
      <c r="D2980" s="23" t="s">
        <v>5089</v>
      </c>
      <c r="E2980" s="23"/>
      <c r="F2980" s="23" t="s">
        <v>5090</v>
      </c>
      <c r="G2980" s="23" t="s">
        <v>5091</v>
      </c>
      <c r="H2980" s="23"/>
      <c r="I2980" s="23" t="s">
        <v>4985</v>
      </c>
      <c r="J2980" s="24"/>
    </row>
    <row r="2981" s="1" customFormat="1" ht="28.5" customHeight="1" spans="1:10">
      <c r="A2981" s="25"/>
      <c r="B2981" s="39"/>
      <c r="C2981" s="39"/>
      <c r="D2981" s="39"/>
      <c r="E2981" s="39"/>
      <c r="F2981" s="39"/>
      <c r="G2981" s="39"/>
      <c r="H2981" s="39"/>
      <c r="I2981" s="39" t="s">
        <v>5092</v>
      </c>
      <c r="J2981" s="40" t="s">
        <v>5093</v>
      </c>
    </row>
    <row r="2982" s="1" customFormat="1" ht="409.5" customHeight="1" spans="1:10">
      <c r="A2982" s="25">
        <v>503</v>
      </c>
      <c r="B2982" s="26" t="s">
        <v>6785</v>
      </c>
      <c r="C2982" s="26" t="s">
        <v>6786</v>
      </c>
      <c r="D2982" s="26" t="s">
        <v>6787</v>
      </c>
      <c r="E2982" s="26"/>
      <c r="F2982" s="39" t="s">
        <v>75</v>
      </c>
      <c r="G2982" s="27">
        <v>1</v>
      </c>
      <c r="H2982" s="27"/>
      <c r="I2982" s="13"/>
      <c r="J2982" s="47"/>
    </row>
    <row r="2983" s="1" customFormat="1" ht="18" customHeight="1" spans="1:10">
      <c r="A2983" s="15" t="s">
        <v>5101</v>
      </c>
      <c r="B2983" s="16"/>
      <c r="C2983" s="16"/>
      <c r="D2983" s="16"/>
      <c r="E2983" s="16"/>
      <c r="F2983" s="16"/>
      <c r="G2983" s="16"/>
      <c r="H2983" s="16"/>
      <c r="I2983" s="16"/>
      <c r="J2983" s="48"/>
    </row>
    <row r="2984" s="1" customFormat="1" ht="18" customHeight="1" spans="1:10">
      <c r="A2984" s="49" t="s">
        <v>5102</v>
      </c>
      <c r="B2984" s="49"/>
      <c r="C2984" s="49"/>
      <c r="D2984" s="49"/>
      <c r="E2984" s="49"/>
      <c r="F2984" s="49"/>
      <c r="G2984" s="49"/>
      <c r="H2984" s="49"/>
      <c r="I2984" s="49"/>
      <c r="J2984" s="49"/>
    </row>
    <row r="2985" s="1" customFormat="1" ht="39.75" customHeight="1" spans="1:10">
      <c r="A2985" s="2" t="s">
        <v>5085</v>
      </c>
      <c r="B2985" s="2"/>
      <c r="C2985" s="2"/>
      <c r="D2985" s="2"/>
      <c r="E2985" s="2"/>
      <c r="F2985" s="2"/>
      <c r="G2985" s="2"/>
      <c r="H2985" s="19"/>
      <c r="I2985" s="19"/>
      <c r="J2985" s="19"/>
    </row>
    <row r="2986" s="1" customFormat="1" ht="28.5" customHeight="1" spans="1:10">
      <c r="A2986" s="20" t="s">
        <v>5042</v>
      </c>
      <c r="B2986" s="20"/>
      <c r="C2986" s="20"/>
      <c r="D2986" s="20"/>
      <c r="E2986" s="20" t="s">
        <v>5043</v>
      </c>
      <c r="F2986" s="20"/>
      <c r="G2986" s="20"/>
      <c r="H2986" s="21" t="s">
        <v>6788</v>
      </c>
      <c r="I2986" s="21"/>
      <c r="J2986" s="21"/>
    </row>
    <row r="2987" s="1" customFormat="1" ht="17.25" customHeight="1" spans="1:10">
      <c r="A2987" s="22" t="s">
        <v>2</v>
      </c>
      <c r="B2987" s="23" t="s">
        <v>5087</v>
      </c>
      <c r="C2987" s="23" t="s">
        <v>5088</v>
      </c>
      <c r="D2987" s="23" t="s">
        <v>5089</v>
      </c>
      <c r="E2987" s="23"/>
      <c r="F2987" s="23" t="s">
        <v>5090</v>
      </c>
      <c r="G2987" s="23" t="s">
        <v>5091</v>
      </c>
      <c r="H2987" s="23"/>
      <c r="I2987" s="23" t="s">
        <v>4985</v>
      </c>
      <c r="J2987" s="24"/>
    </row>
    <row r="2988" s="1" customFormat="1" ht="28.5" customHeight="1" spans="1:10">
      <c r="A2988" s="25"/>
      <c r="B2988" s="39"/>
      <c r="C2988" s="39"/>
      <c r="D2988" s="39"/>
      <c r="E2988" s="39"/>
      <c r="F2988" s="39"/>
      <c r="G2988" s="39"/>
      <c r="H2988" s="39"/>
      <c r="I2988" s="39" t="s">
        <v>5092</v>
      </c>
      <c r="J2988" s="40" t="s">
        <v>5093</v>
      </c>
    </row>
    <row r="2989" s="1" customFormat="1" ht="95.25" customHeight="1" spans="1:10">
      <c r="A2989" s="25"/>
      <c r="B2989" s="26"/>
      <c r="C2989" s="26"/>
      <c r="D2989" s="26" t="s">
        <v>6789</v>
      </c>
      <c r="E2989" s="26"/>
      <c r="F2989" s="39"/>
      <c r="G2989" s="27"/>
      <c r="H2989" s="27"/>
      <c r="I2989" s="13"/>
      <c r="J2989" s="47"/>
    </row>
    <row r="2990" s="1" customFormat="1" ht="41.25" customHeight="1" spans="1:10">
      <c r="A2990" s="25">
        <v>504</v>
      </c>
      <c r="B2990" s="26" t="s">
        <v>6790</v>
      </c>
      <c r="C2990" s="26" t="s">
        <v>6791</v>
      </c>
      <c r="D2990" s="26" t="s">
        <v>6792</v>
      </c>
      <c r="E2990" s="26"/>
      <c r="F2990" s="39" t="s">
        <v>138</v>
      </c>
      <c r="G2990" s="27">
        <v>1</v>
      </c>
      <c r="H2990" s="27"/>
      <c r="I2990" s="13"/>
      <c r="J2990" s="47"/>
    </row>
    <row r="2991" s="1" customFormat="1" ht="347.25" customHeight="1" spans="1:10">
      <c r="A2991" s="25">
        <v>505</v>
      </c>
      <c r="B2991" s="26" t="s">
        <v>6793</v>
      </c>
      <c r="C2991" s="26" t="s">
        <v>6794</v>
      </c>
      <c r="D2991" s="26" t="s">
        <v>6795</v>
      </c>
      <c r="E2991" s="26"/>
      <c r="F2991" s="39" t="s">
        <v>138</v>
      </c>
      <c r="G2991" s="27">
        <v>60</v>
      </c>
      <c r="H2991" s="27"/>
      <c r="I2991" s="13"/>
      <c r="J2991" s="47"/>
    </row>
    <row r="2992" s="1" customFormat="1" ht="15.75" customHeight="1" spans="1:10">
      <c r="A2992" s="25"/>
      <c r="B2992" s="26"/>
      <c r="C2992" s="26" t="s">
        <v>6796</v>
      </c>
      <c r="D2992" s="26"/>
      <c r="E2992" s="26"/>
      <c r="F2992" s="26"/>
      <c r="G2992" s="27"/>
      <c r="H2992" s="27"/>
      <c r="I2992" s="27"/>
      <c r="J2992" s="54"/>
    </row>
    <row r="2993" s="1" customFormat="1" ht="18" customHeight="1" spans="1:10">
      <c r="A2993" s="15" t="s">
        <v>5101</v>
      </c>
      <c r="B2993" s="16"/>
      <c r="C2993" s="16"/>
      <c r="D2993" s="16"/>
      <c r="E2993" s="16"/>
      <c r="F2993" s="16"/>
      <c r="G2993" s="16"/>
      <c r="H2993" s="16"/>
      <c r="I2993" s="16"/>
      <c r="J2993" s="48"/>
    </row>
    <row r="2994" s="1" customFormat="1" ht="18" customHeight="1" spans="1:10">
      <c r="A2994" s="49" t="s">
        <v>5102</v>
      </c>
      <c r="B2994" s="49"/>
      <c r="C2994" s="49"/>
      <c r="D2994" s="49"/>
      <c r="E2994" s="49"/>
      <c r="F2994" s="49"/>
      <c r="G2994" s="49"/>
      <c r="H2994" s="49"/>
      <c r="I2994" s="49"/>
      <c r="J2994" s="49"/>
    </row>
    <row r="2995" s="1" customFormat="1" ht="39.75" customHeight="1" spans="1:10">
      <c r="A2995" s="2" t="s">
        <v>5085</v>
      </c>
      <c r="B2995" s="2"/>
      <c r="C2995" s="2"/>
      <c r="D2995" s="2"/>
      <c r="E2995" s="2"/>
      <c r="F2995" s="2"/>
      <c r="G2995" s="2"/>
      <c r="H2995" s="19"/>
      <c r="I2995" s="19"/>
      <c r="J2995" s="19"/>
    </row>
    <row r="2996" s="1" customFormat="1" ht="28.5" customHeight="1" spans="1:10">
      <c r="A2996" s="20" t="s">
        <v>5042</v>
      </c>
      <c r="B2996" s="20"/>
      <c r="C2996" s="20"/>
      <c r="D2996" s="20"/>
      <c r="E2996" s="20" t="s">
        <v>5043</v>
      </c>
      <c r="F2996" s="20"/>
      <c r="G2996" s="20"/>
      <c r="H2996" s="21" t="s">
        <v>6797</v>
      </c>
      <c r="I2996" s="21"/>
      <c r="J2996" s="21"/>
    </row>
    <row r="2997" s="1" customFormat="1" ht="17.25" customHeight="1" spans="1:10">
      <c r="A2997" s="22" t="s">
        <v>2</v>
      </c>
      <c r="B2997" s="23" t="s">
        <v>5087</v>
      </c>
      <c r="C2997" s="23" t="s">
        <v>5088</v>
      </c>
      <c r="D2997" s="23" t="s">
        <v>5089</v>
      </c>
      <c r="E2997" s="23"/>
      <c r="F2997" s="23" t="s">
        <v>5090</v>
      </c>
      <c r="G2997" s="23" t="s">
        <v>5091</v>
      </c>
      <c r="H2997" s="23"/>
      <c r="I2997" s="23" t="s">
        <v>4985</v>
      </c>
      <c r="J2997" s="24"/>
    </row>
    <row r="2998" s="1" customFormat="1" ht="28.5" customHeight="1" spans="1:10">
      <c r="A2998" s="25"/>
      <c r="B2998" s="39"/>
      <c r="C2998" s="39"/>
      <c r="D2998" s="39"/>
      <c r="E2998" s="39"/>
      <c r="F2998" s="39"/>
      <c r="G2998" s="39"/>
      <c r="H2998" s="39"/>
      <c r="I2998" s="39" t="s">
        <v>5092</v>
      </c>
      <c r="J2998" s="40" t="s">
        <v>5093</v>
      </c>
    </row>
    <row r="2999" s="1" customFormat="1" ht="245.25" customHeight="1" spans="1:10">
      <c r="A2999" s="25">
        <v>506</v>
      </c>
      <c r="B2999" s="26" t="s">
        <v>6798</v>
      </c>
      <c r="C2999" s="26" t="s">
        <v>6799</v>
      </c>
      <c r="D2999" s="26" t="s">
        <v>6800</v>
      </c>
      <c r="E2999" s="26"/>
      <c r="F2999" s="39" t="s">
        <v>138</v>
      </c>
      <c r="G2999" s="27">
        <v>1</v>
      </c>
      <c r="H2999" s="27"/>
      <c r="I2999" s="13"/>
      <c r="J2999" s="47"/>
    </row>
    <row r="3000" s="1" customFormat="1" ht="79.5" customHeight="1" spans="1:10">
      <c r="A3000" s="25">
        <v>507</v>
      </c>
      <c r="B3000" s="26" t="s">
        <v>6801</v>
      </c>
      <c r="C3000" s="26" t="s">
        <v>6802</v>
      </c>
      <c r="D3000" s="26" t="s">
        <v>6803</v>
      </c>
      <c r="E3000" s="26"/>
      <c r="F3000" s="39" t="s">
        <v>138</v>
      </c>
      <c r="G3000" s="27">
        <v>96</v>
      </c>
      <c r="H3000" s="27"/>
      <c r="I3000" s="13"/>
      <c r="J3000" s="47"/>
    </row>
    <row r="3001" s="1" customFormat="1" ht="18" customHeight="1" spans="1:10">
      <c r="A3001" s="15" t="s">
        <v>5101</v>
      </c>
      <c r="B3001" s="16"/>
      <c r="C3001" s="16"/>
      <c r="D3001" s="16"/>
      <c r="E3001" s="16"/>
      <c r="F3001" s="16"/>
      <c r="G3001" s="16"/>
      <c r="H3001" s="16"/>
      <c r="I3001" s="16"/>
      <c r="J3001" s="48"/>
    </row>
    <row r="3002" s="1" customFormat="1" ht="18" customHeight="1" spans="1:10">
      <c r="A3002" s="49" t="s">
        <v>5102</v>
      </c>
      <c r="B3002" s="49"/>
      <c r="C3002" s="49"/>
      <c r="D3002" s="49"/>
      <c r="E3002" s="49"/>
      <c r="F3002" s="49"/>
      <c r="G3002" s="49"/>
      <c r="H3002" s="49"/>
      <c r="I3002" s="49"/>
      <c r="J3002" s="49"/>
    </row>
    <row r="3003" s="1" customFormat="1" ht="39.75" customHeight="1" spans="1:10">
      <c r="A3003" s="2" t="s">
        <v>5085</v>
      </c>
      <c r="B3003" s="2"/>
      <c r="C3003" s="2"/>
      <c r="D3003" s="2"/>
      <c r="E3003" s="2"/>
      <c r="F3003" s="2"/>
      <c r="G3003" s="2"/>
      <c r="H3003" s="19"/>
      <c r="I3003" s="19"/>
      <c r="J3003" s="19"/>
    </row>
    <row r="3004" s="1" customFormat="1" ht="28.5" customHeight="1" spans="1:10">
      <c r="A3004" s="20" t="s">
        <v>5042</v>
      </c>
      <c r="B3004" s="20"/>
      <c r="C3004" s="20"/>
      <c r="D3004" s="20"/>
      <c r="E3004" s="20" t="s">
        <v>5043</v>
      </c>
      <c r="F3004" s="20"/>
      <c r="G3004" s="20"/>
      <c r="H3004" s="21" t="s">
        <v>6804</v>
      </c>
      <c r="I3004" s="21"/>
      <c r="J3004" s="21"/>
    </row>
    <row r="3005" s="1" customFormat="1" ht="17.25" customHeight="1" spans="1:10">
      <c r="A3005" s="22" t="s">
        <v>2</v>
      </c>
      <c r="B3005" s="23" t="s">
        <v>5087</v>
      </c>
      <c r="C3005" s="23" t="s">
        <v>5088</v>
      </c>
      <c r="D3005" s="23" t="s">
        <v>5089</v>
      </c>
      <c r="E3005" s="23"/>
      <c r="F3005" s="23" t="s">
        <v>5090</v>
      </c>
      <c r="G3005" s="23" t="s">
        <v>5091</v>
      </c>
      <c r="H3005" s="23"/>
      <c r="I3005" s="23" t="s">
        <v>4985</v>
      </c>
      <c r="J3005" s="24"/>
    </row>
    <row r="3006" s="1" customFormat="1" ht="28.5" customHeight="1" spans="1:10">
      <c r="A3006" s="25"/>
      <c r="B3006" s="39"/>
      <c r="C3006" s="39"/>
      <c r="D3006" s="39"/>
      <c r="E3006" s="39"/>
      <c r="F3006" s="39"/>
      <c r="G3006" s="39"/>
      <c r="H3006" s="39"/>
      <c r="I3006" s="39" t="s">
        <v>5092</v>
      </c>
      <c r="J3006" s="40" t="s">
        <v>5093</v>
      </c>
    </row>
    <row r="3007" s="1" customFormat="1" ht="309" customHeight="1" spans="1:10">
      <c r="A3007" s="25">
        <v>508</v>
      </c>
      <c r="B3007" s="26" t="s">
        <v>6805</v>
      </c>
      <c r="C3007" s="26" t="s">
        <v>6806</v>
      </c>
      <c r="D3007" s="26" t="s">
        <v>6807</v>
      </c>
      <c r="E3007" s="26"/>
      <c r="F3007" s="39" t="s">
        <v>138</v>
      </c>
      <c r="G3007" s="27">
        <v>2</v>
      </c>
      <c r="H3007" s="27"/>
      <c r="I3007" s="13"/>
      <c r="J3007" s="47"/>
    </row>
    <row r="3008" s="1" customFormat="1" ht="232.5" customHeight="1" spans="1:10">
      <c r="A3008" s="25">
        <v>509</v>
      </c>
      <c r="B3008" s="26" t="s">
        <v>6808</v>
      </c>
      <c r="C3008" s="26" t="s">
        <v>6809</v>
      </c>
      <c r="D3008" s="26" t="s">
        <v>6810</v>
      </c>
      <c r="E3008" s="26"/>
      <c r="F3008" s="39" t="s">
        <v>138</v>
      </c>
      <c r="G3008" s="27">
        <v>1</v>
      </c>
      <c r="H3008" s="27"/>
      <c r="I3008" s="13"/>
      <c r="J3008" s="47"/>
    </row>
    <row r="3009" s="1" customFormat="1" ht="18" customHeight="1" spans="1:10">
      <c r="A3009" s="15" t="s">
        <v>5101</v>
      </c>
      <c r="B3009" s="16"/>
      <c r="C3009" s="16"/>
      <c r="D3009" s="16"/>
      <c r="E3009" s="16"/>
      <c r="F3009" s="16"/>
      <c r="G3009" s="16"/>
      <c r="H3009" s="16"/>
      <c r="I3009" s="16"/>
      <c r="J3009" s="48"/>
    </row>
    <row r="3010" s="1" customFormat="1" ht="18" customHeight="1" spans="1:10">
      <c r="A3010" s="49" t="s">
        <v>5102</v>
      </c>
      <c r="B3010" s="49"/>
      <c r="C3010" s="49"/>
      <c r="D3010" s="49"/>
      <c r="E3010" s="49"/>
      <c r="F3010" s="49"/>
      <c r="G3010" s="49"/>
      <c r="H3010" s="49"/>
      <c r="I3010" s="49"/>
      <c r="J3010" s="49"/>
    </row>
    <row r="3011" s="1" customFormat="1" ht="39.75" customHeight="1" spans="1:10">
      <c r="A3011" s="2" t="s">
        <v>5085</v>
      </c>
      <c r="B3011" s="2"/>
      <c r="C3011" s="2"/>
      <c r="D3011" s="2"/>
      <c r="E3011" s="2"/>
      <c r="F3011" s="2"/>
      <c r="G3011" s="2"/>
      <c r="H3011" s="19"/>
      <c r="I3011" s="19"/>
      <c r="J3011" s="19"/>
    </row>
    <row r="3012" s="1" customFormat="1" ht="28.5" customHeight="1" spans="1:10">
      <c r="A3012" s="20" t="s">
        <v>5042</v>
      </c>
      <c r="B3012" s="20"/>
      <c r="C3012" s="20"/>
      <c r="D3012" s="20"/>
      <c r="E3012" s="20" t="s">
        <v>5043</v>
      </c>
      <c r="F3012" s="20"/>
      <c r="G3012" s="20"/>
      <c r="H3012" s="21" t="s">
        <v>6811</v>
      </c>
      <c r="I3012" s="21"/>
      <c r="J3012" s="21"/>
    </row>
    <row r="3013" s="1" customFormat="1" ht="17.25" customHeight="1" spans="1:10">
      <c r="A3013" s="22" t="s">
        <v>2</v>
      </c>
      <c r="B3013" s="23" t="s">
        <v>5087</v>
      </c>
      <c r="C3013" s="23" t="s">
        <v>5088</v>
      </c>
      <c r="D3013" s="23" t="s">
        <v>5089</v>
      </c>
      <c r="E3013" s="23"/>
      <c r="F3013" s="23" t="s">
        <v>5090</v>
      </c>
      <c r="G3013" s="23" t="s">
        <v>5091</v>
      </c>
      <c r="H3013" s="23"/>
      <c r="I3013" s="23" t="s">
        <v>4985</v>
      </c>
      <c r="J3013" s="24"/>
    </row>
    <row r="3014" s="1" customFormat="1" ht="28.5" customHeight="1" spans="1:10">
      <c r="A3014" s="25"/>
      <c r="B3014" s="39"/>
      <c r="C3014" s="39"/>
      <c r="D3014" s="39"/>
      <c r="E3014" s="39"/>
      <c r="F3014" s="39"/>
      <c r="G3014" s="39"/>
      <c r="H3014" s="39"/>
      <c r="I3014" s="39" t="s">
        <v>5092</v>
      </c>
      <c r="J3014" s="40" t="s">
        <v>5093</v>
      </c>
    </row>
    <row r="3015" s="1" customFormat="1" ht="245.25" customHeight="1" spans="1:10">
      <c r="A3015" s="25">
        <v>510</v>
      </c>
      <c r="B3015" s="26" t="s">
        <v>6812</v>
      </c>
      <c r="C3015" s="26" t="s">
        <v>6813</v>
      </c>
      <c r="D3015" s="26" t="s">
        <v>6814</v>
      </c>
      <c r="E3015" s="26"/>
      <c r="F3015" s="39" t="s">
        <v>138</v>
      </c>
      <c r="G3015" s="27">
        <v>1</v>
      </c>
      <c r="H3015" s="27"/>
      <c r="I3015" s="13"/>
      <c r="J3015" s="47"/>
    </row>
    <row r="3016" s="1" customFormat="1" ht="18" customHeight="1" spans="1:10">
      <c r="A3016" s="15" t="s">
        <v>5101</v>
      </c>
      <c r="B3016" s="16"/>
      <c r="C3016" s="16"/>
      <c r="D3016" s="16"/>
      <c r="E3016" s="16"/>
      <c r="F3016" s="16"/>
      <c r="G3016" s="16"/>
      <c r="H3016" s="16"/>
      <c r="I3016" s="16"/>
      <c r="J3016" s="48"/>
    </row>
    <row r="3017" s="1" customFormat="1" ht="18" customHeight="1" spans="1:10">
      <c r="A3017" s="49" t="s">
        <v>5102</v>
      </c>
      <c r="B3017" s="49"/>
      <c r="C3017" s="49"/>
      <c r="D3017" s="49"/>
      <c r="E3017" s="49"/>
      <c r="F3017" s="49"/>
      <c r="G3017" s="49"/>
      <c r="H3017" s="49"/>
      <c r="I3017" s="49"/>
      <c r="J3017" s="49"/>
    </row>
    <row r="3018" s="1" customFormat="1" ht="39.75" customHeight="1" spans="1:10">
      <c r="A3018" s="2" t="s">
        <v>5085</v>
      </c>
      <c r="B3018" s="2"/>
      <c r="C3018" s="2"/>
      <c r="D3018" s="2"/>
      <c r="E3018" s="2"/>
      <c r="F3018" s="2"/>
      <c r="G3018" s="2"/>
      <c r="H3018" s="19"/>
      <c r="I3018" s="19"/>
      <c r="J3018" s="19"/>
    </row>
    <row r="3019" s="1" customFormat="1" ht="28.5" customHeight="1" spans="1:10">
      <c r="A3019" s="20" t="s">
        <v>5042</v>
      </c>
      <c r="B3019" s="20"/>
      <c r="C3019" s="20"/>
      <c r="D3019" s="20"/>
      <c r="E3019" s="20" t="s">
        <v>5043</v>
      </c>
      <c r="F3019" s="20"/>
      <c r="G3019" s="20"/>
      <c r="H3019" s="21" t="s">
        <v>6815</v>
      </c>
      <c r="I3019" s="21"/>
      <c r="J3019" s="21"/>
    </row>
    <row r="3020" s="1" customFormat="1" ht="17.25" customHeight="1" spans="1:10">
      <c r="A3020" s="22" t="s">
        <v>2</v>
      </c>
      <c r="B3020" s="23" t="s">
        <v>5087</v>
      </c>
      <c r="C3020" s="23" t="s">
        <v>5088</v>
      </c>
      <c r="D3020" s="23" t="s">
        <v>5089</v>
      </c>
      <c r="E3020" s="23"/>
      <c r="F3020" s="23" t="s">
        <v>5090</v>
      </c>
      <c r="G3020" s="23" t="s">
        <v>5091</v>
      </c>
      <c r="H3020" s="23"/>
      <c r="I3020" s="23" t="s">
        <v>4985</v>
      </c>
      <c r="J3020" s="24"/>
    </row>
    <row r="3021" s="1" customFormat="1" ht="28.5" customHeight="1" spans="1:10">
      <c r="A3021" s="25"/>
      <c r="B3021" s="39"/>
      <c r="C3021" s="39"/>
      <c r="D3021" s="39"/>
      <c r="E3021" s="39"/>
      <c r="F3021" s="39"/>
      <c r="G3021" s="39"/>
      <c r="H3021" s="39"/>
      <c r="I3021" s="39" t="s">
        <v>5092</v>
      </c>
      <c r="J3021" s="40" t="s">
        <v>5093</v>
      </c>
    </row>
    <row r="3022" s="1" customFormat="1" ht="409.5" customHeight="1" spans="1:10">
      <c r="A3022" s="25">
        <v>511</v>
      </c>
      <c r="B3022" s="26" t="s">
        <v>6816</v>
      </c>
      <c r="C3022" s="26" t="s">
        <v>6817</v>
      </c>
      <c r="D3022" s="26" t="s">
        <v>6818</v>
      </c>
      <c r="E3022" s="26"/>
      <c r="F3022" s="39" t="s">
        <v>138</v>
      </c>
      <c r="G3022" s="27">
        <v>3</v>
      </c>
      <c r="H3022" s="27"/>
      <c r="I3022" s="13"/>
      <c r="J3022" s="47"/>
    </row>
    <row r="3023" s="1" customFormat="1" ht="28.5" customHeight="1" spans="1:10">
      <c r="A3023" s="25">
        <v>512</v>
      </c>
      <c r="B3023" s="26" t="s">
        <v>6819</v>
      </c>
      <c r="C3023" s="26" t="s">
        <v>6820</v>
      </c>
      <c r="D3023" s="26" t="s">
        <v>6821</v>
      </c>
      <c r="E3023" s="26"/>
      <c r="F3023" s="39" t="s">
        <v>5125</v>
      </c>
      <c r="G3023" s="27">
        <v>3897.9</v>
      </c>
      <c r="H3023" s="27"/>
      <c r="I3023" s="13"/>
      <c r="J3023" s="47"/>
    </row>
    <row r="3024" s="1" customFormat="1" ht="28.5" customHeight="1" spans="1:10">
      <c r="A3024" s="25">
        <v>513</v>
      </c>
      <c r="B3024" s="26" t="s">
        <v>6822</v>
      </c>
      <c r="C3024" s="26" t="s">
        <v>6823</v>
      </c>
      <c r="D3024" s="26" t="s">
        <v>6824</v>
      </c>
      <c r="E3024" s="26"/>
      <c r="F3024" s="39" t="s">
        <v>5125</v>
      </c>
      <c r="G3024" s="27">
        <v>600</v>
      </c>
      <c r="H3024" s="27"/>
      <c r="I3024" s="13"/>
      <c r="J3024" s="47"/>
    </row>
    <row r="3025" s="1" customFormat="1" ht="15.75" customHeight="1" spans="1:10">
      <c r="A3025" s="25"/>
      <c r="B3025" s="26"/>
      <c r="C3025" s="26" t="s">
        <v>6825</v>
      </c>
      <c r="D3025" s="26"/>
      <c r="E3025" s="26"/>
      <c r="F3025" s="26"/>
      <c r="G3025" s="27"/>
      <c r="H3025" s="27"/>
      <c r="I3025" s="27"/>
      <c r="J3025" s="54"/>
    </row>
    <row r="3026" s="1" customFormat="1" ht="18" customHeight="1" spans="1:10">
      <c r="A3026" s="15" t="s">
        <v>5101</v>
      </c>
      <c r="B3026" s="16"/>
      <c r="C3026" s="16"/>
      <c r="D3026" s="16"/>
      <c r="E3026" s="16"/>
      <c r="F3026" s="16"/>
      <c r="G3026" s="16"/>
      <c r="H3026" s="16"/>
      <c r="I3026" s="16"/>
      <c r="J3026" s="48"/>
    </row>
    <row r="3027" s="1" customFormat="1" ht="18" customHeight="1" spans="1:10">
      <c r="A3027" s="49" t="s">
        <v>5102</v>
      </c>
      <c r="B3027" s="49"/>
      <c r="C3027" s="49"/>
      <c r="D3027" s="49"/>
      <c r="E3027" s="49"/>
      <c r="F3027" s="49"/>
      <c r="G3027" s="49"/>
      <c r="H3027" s="49"/>
      <c r="I3027" s="49"/>
      <c r="J3027" s="49"/>
    </row>
    <row r="3028" s="1" customFormat="1" ht="39.75" customHeight="1" spans="1:10">
      <c r="A3028" s="2" t="s">
        <v>5085</v>
      </c>
      <c r="B3028" s="2"/>
      <c r="C3028" s="2"/>
      <c r="D3028" s="2"/>
      <c r="E3028" s="2"/>
      <c r="F3028" s="2"/>
      <c r="G3028" s="2"/>
      <c r="H3028" s="19"/>
      <c r="I3028" s="19"/>
      <c r="J3028" s="19"/>
    </row>
    <row r="3029" s="1" customFormat="1" ht="28.5" customHeight="1" spans="1:10">
      <c r="A3029" s="20" t="s">
        <v>5042</v>
      </c>
      <c r="B3029" s="20"/>
      <c r="C3029" s="20"/>
      <c r="D3029" s="20"/>
      <c r="E3029" s="20" t="s">
        <v>5043</v>
      </c>
      <c r="F3029" s="20"/>
      <c r="G3029" s="20"/>
      <c r="H3029" s="21" t="s">
        <v>6826</v>
      </c>
      <c r="I3029" s="21"/>
      <c r="J3029" s="21"/>
    </row>
    <row r="3030" s="1" customFormat="1" ht="17.25" customHeight="1" spans="1:10">
      <c r="A3030" s="22" t="s">
        <v>2</v>
      </c>
      <c r="B3030" s="23" t="s">
        <v>5087</v>
      </c>
      <c r="C3030" s="23" t="s">
        <v>5088</v>
      </c>
      <c r="D3030" s="23" t="s">
        <v>5089</v>
      </c>
      <c r="E3030" s="23"/>
      <c r="F3030" s="23" t="s">
        <v>5090</v>
      </c>
      <c r="G3030" s="23" t="s">
        <v>5091</v>
      </c>
      <c r="H3030" s="23"/>
      <c r="I3030" s="23" t="s">
        <v>4985</v>
      </c>
      <c r="J3030" s="24"/>
    </row>
    <row r="3031" s="1" customFormat="1" ht="28.5" customHeight="1" spans="1:10">
      <c r="A3031" s="25"/>
      <c r="B3031" s="39"/>
      <c r="C3031" s="39"/>
      <c r="D3031" s="39"/>
      <c r="E3031" s="39"/>
      <c r="F3031" s="39"/>
      <c r="G3031" s="39"/>
      <c r="H3031" s="39"/>
      <c r="I3031" s="39" t="s">
        <v>5092</v>
      </c>
      <c r="J3031" s="40" t="s">
        <v>5093</v>
      </c>
    </row>
    <row r="3032" s="1" customFormat="1" ht="130.5" customHeight="1" spans="1:10">
      <c r="A3032" s="25">
        <v>514</v>
      </c>
      <c r="B3032" s="26" t="s">
        <v>6827</v>
      </c>
      <c r="C3032" s="26" t="s">
        <v>6828</v>
      </c>
      <c r="D3032" s="26" t="s">
        <v>6829</v>
      </c>
      <c r="E3032" s="26"/>
      <c r="F3032" s="39" t="s">
        <v>138</v>
      </c>
      <c r="G3032" s="27">
        <v>2</v>
      </c>
      <c r="H3032" s="27"/>
      <c r="I3032" s="13"/>
      <c r="J3032" s="47"/>
    </row>
    <row r="3033" s="1" customFormat="1" ht="41.25" customHeight="1" spans="1:10">
      <c r="A3033" s="25">
        <v>515</v>
      </c>
      <c r="B3033" s="26" t="s">
        <v>6830</v>
      </c>
      <c r="C3033" s="26" t="s">
        <v>6831</v>
      </c>
      <c r="D3033" s="26" t="s">
        <v>6832</v>
      </c>
      <c r="E3033" s="26"/>
      <c r="F3033" s="39" t="s">
        <v>138</v>
      </c>
      <c r="G3033" s="27">
        <v>1</v>
      </c>
      <c r="H3033" s="27"/>
      <c r="I3033" s="13"/>
      <c r="J3033" s="47"/>
    </row>
    <row r="3034" s="1" customFormat="1" ht="15.75" customHeight="1" spans="1:10">
      <c r="A3034" s="25"/>
      <c r="B3034" s="26"/>
      <c r="C3034" s="26" t="s">
        <v>6833</v>
      </c>
      <c r="D3034" s="26"/>
      <c r="E3034" s="26"/>
      <c r="F3034" s="26"/>
      <c r="G3034" s="27"/>
      <c r="H3034" s="27"/>
      <c r="I3034" s="27"/>
      <c r="J3034" s="54"/>
    </row>
    <row r="3035" s="1" customFormat="1" ht="92.25" customHeight="1" spans="1:10">
      <c r="A3035" s="25">
        <v>516</v>
      </c>
      <c r="B3035" s="26" t="s">
        <v>6834</v>
      </c>
      <c r="C3035" s="26" t="s">
        <v>6835</v>
      </c>
      <c r="D3035" s="26" t="s">
        <v>6836</v>
      </c>
      <c r="E3035" s="26"/>
      <c r="F3035" s="39" t="s">
        <v>138</v>
      </c>
      <c r="G3035" s="27">
        <v>1</v>
      </c>
      <c r="H3035" s="27"/>
      <c r="I3035" s="13"/>
      <c r="J3035" s="47"/>
    </row>
    <row r="3036" s="1" customFormat="1" ht="130.5" customHeight="1" spans="1:10">
      <c r="A3036" s="25">
        <v>517</v>
      </c>
      <c r="B3036" s="26" t="s">
        <v>6837</v>
      </c>
      <c r="C3036" s="26" t="s">
        <v>6838</v>
      </c>
      <c r="D3036" s="26" t="s">
        <v>6839</v>
      </c>
      <c r="E3036" s="26"/>
      <c r="F3036" s="39" t="s">
        <v>138</v>
      </c>
      <c r="G3036" s="27">
        <v>1</v>
      </c>
      <c r="H3036" s="27"/>
      <c r="I3036" s="13"/>
      <c r="J3036" s="47"/>
    </row>
    <row r="3037" s="1" customFormat="1" ht="66.75" customHeight="1" spans="1:10">
      <c r="A3037" s="25">
        <v>518</v>
      </c>
      <c r="B3037" s="26" t="s">
        <v>6840</v>
      </c>
      <c r="C3037" s="26" t="s">
        <v>6841</v>
      </c>
      <c r="D3037" s="26" t="s">
        <v>6842</v>
      </c>
      <c r="E3037" s="26"/>
      <c r="F3037" s="39" t="s">
        <v>138</v>
      </c>
      <c r="G3037" s="27">
        <v>4</v>
      </c>
      <c r="H3037" s="27"/>
      <c r="I3037" s="13"/>
      <c r="J3037" s="47"/>
    </row>
    <row r="3038" s="1" customFormat="1" ht="15.75" customHeight="1" spans="1:10">
      <c r="A3038" s="25"/>
      <c r="B3038" s="26"/>
      <c r="C3038" s="26"/>
      <c r="D3038" s="26"/>
      <c r="E3038" s="26"/>
      <c r="F3038" s="39"/>
      <c r="G3038" s="27"/>
      <c r="H3038" s="27"/>
      <c r="I3038" s="13"/>
      <c r="J3038" s="47"/>
    </row>
    <row r="3039" s="1" customFormat="1" ht="15.75" customHeight="1" spans="1:10">
      <c r="A3039" s="25"/>
      <c r="B3039" s="26"/>
      <c r="C3039" s="26"/>
      <c r="D3039" s="26"/>
      <c r="E3039" s="26"/>
      <c r="F3039" s="39"/>
      <c r="G3039" s="27"/>
      <c r="H3039" s="27"/>
      <c r="I3039" s="13"/>
      <c r="J3039" s="47"/>
    </row>
    <row r="3040" s="1" customFormat="1" ht="15.75" customHeight="1" spans="1:10">
      <c r="A3040" s="25"/>
      <c r="B3040" s="26"/>
      <c r="C3040" s="26"/>
      <c r="D3040" s="26"/>
      <c r="E3040" s="26"/>
      <c r="F3040" s="39"/>
      <c r="G3040" s="27"/>
      <c r="H3040" s="27"/>
      <c r="I3040" s="13"/>
      <c r="J3040" s="47"/>
    </row>
    <row r="3041" s="1" customFormat="1" ht="15.75" customHeight="1" spans="1:10">
      <c r="A3041" s="25"/>
      <c r="B3041" s="26"/>
      <c r="C3041" s="26"/>
      <c r="D3041" s="26"/>
      <c r="E3041" s="26"/>
      <c r="F3041" s="39"/>
      <c r="G3041" s="27"/>
      <c r="H3041" s="27"/>
      <c r="I3041" s="13"/>
      <c r="J3041" s="47"/>
    </row>
    <row r="3042" s="1" customFormat="1" ht="15.75" customHeight="1" spans="1:10">
      <c r="A3042" s="25"/>
      <c r="B3042" s="26"/>
      <c r="C3042" s="26"/>
      <c r="D3042" s="26"/>
      <c r="E3042" s="26"/>
      <c r="F3042" s="39"/>
      <c r="G3042" s="27"/>
      <c r="H3042" s="27"/>
      <c r="I3042" s="13"/>
      <c r="J3042" s="47"/>
    </row>
    <row r="3043" s="1" customFormat="1" ht="15.75" customHeight="1" spans="1:10">
      <c r="A3043" s="25"/>
      <c r="B3043" s="26"/>
      <c r="C3043" s="26"/>
      <c r="D3043" s="26"/>
      <c r="E3043" s="26"/>
      <c r="F3043" s="39"/>
      <c r="G3043" s="27"/>
      <c r="H3043" s="27"/>
      <c r="I3043" s="13"/>
      <c r="J3043" s="47"/>
    </row>
    <row r="3044" s="1" customFormat="1" ht="18" customHeight="1" spans="1:10">
      <c r="A3044" s="9" t="s">
        <v>5101</v>
      </c>
      <c r="B3044" s="10"/>
      <c r="C3044" s="10"/>
      <c r="D3044" s="10"/>
      <c r="E3044" s="10"/>
      <c r="F3044" s="10"/>
      <c r="G3044" s="10"/>
      <c r="H3044" s="10"/>
      <c r="I3044" s="10"/>
      <c r="J3044" s="47"/>
    </row>
    <row r="3045" s="1" customFormat="1" ht="18" customHeight="1" spans="1:10">
      <c r="A3045" s="15" t="s">
        <v>6843</v>
      </c>
      <c r="B3045" s="16"/>
      <c r="C3045" s="16"/>
      <c r="D3045" s="16"/>
      <c r="E3045" s="16"/>
      <c r="F3045" s="16"/>
      <c r="G3045" s="16"/>
      <c r="H3045" s="16"/>
      <c r="I3045" s="16"/>
      <c r="J3045" s="48"/>
    </row>
    <row r="3046" s="1" customFormat="1" ht="18" customHeight="1" spans="1:10">
      <c r="A3046" s="49" t="s">
        <v>5102</v>
      </c>
      <c r="B3046" s="49"/>
      <c r="C3046" s="49"/>
      <c r="D3046" s="49"/>
      <c r="E3046" s="49"/>
      <c r="F3046" s="49"/>
      <c r="G3046" s="49"/>
      <c r="H3046" s="49"/>
      <c r="I3046" s="49"/>
      <c r="J3046" s="49"/>
    </row>
  </sheetData>
  <mergeCells count="6381">
    <mergeCell ref="A1:J1"/>
    <mergeCell ref="A2:D2"/>
    <mergeCell ref="E2:G2"/>
    <mergeCell ref="H2:J2"/>
    <mergeCell ref="I3:J3"/>
    <mergeCell ref="D5:E5"/>
    <mergeCell ref="G5:H5"/>
    <mergeCell ref="D6:E6"/>
    <mergeCell ref="G6:H6"/>
    <mergeCell ref="D7:E7"/>
    <mergeCell ref="G7:H7"/>
    <mergeCell ref="D8:E8"/>
    <mergeCell ref="G8:H8"/>
    <mergeCell ref="A9:I9"/>
    <mergeCell ref="A10:J10"/>
    <mergeCell ref="A11:J11"/>
    <mergeCell ref="A12:D12"/>
    <mergeCell ref="E12:G12"/>
    <mergeCell ref="H12:J12"/>
    <mergeCell ref="I13:J13"/>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2:E22"/>
    <mergeCell ref="G22:H22"/>
    <mergeCell ref="D23:E23"/>
    <mergeCell ref="G23:H23"/>
    <mergeCell ref="D24:E24"/>
    <mergeCell ref="G24:H24"/>
    <mergeCell ref="D25:E25"/>
    <mergeCell ref="G25:H25"/>
    <mergeCell ref="A26:I26"/>
    <mergeCell ref="A27:J27"/>
    <mergeCell ref="A28:J28"/>
    <mergeCell ref="A29:D29"/>
    <mergeCell ref="E29:G29"/>
    <mergeCell ref="H29:J29"/>
    <mergeCell ref="I30:J30"/>
    <mergeCell ref="D32:E32"/>
    <mergeCell ref="G32:H32"/>
    <mergeCell ref="D33:E33"/>
    <mergeCell ref="G33:H33"/>
    <mergeCell ref="D34:E34"/>
    <mergeCell ref="G34:H34"/>
    <mergeCell ref="A35:I35"/>
    <mergeCell ref="A36:J36"/>
    <mergeCell ref="A37:J37"/>
    <mergeCell ref="A38:D38"/>
    <mergeCell ref="E38:G38"/>
    <mergeCell ref="H38:J38"/>
    <mergeCell ref="I39:J39"/>
    <mergeCell ref="D41:E41"/>
    <mergeCell ref="G41:H41"/>
    <mergeCell ref="D42:E42"/>
    <mergeCell ref="G42:H42"/>
    <mergeCell ref="D43:E43"/>
    <mergeCell ref="G43:H43"/>
    <mergeCell ref="D44:E44"/>
    <mergeCell ref="G44:H44"/>
    <mergeCell ref="D45:E45"/>
    <mergeCell ref="G45:H45"/>
    <mergeCell ref="D46:E46"/>
    <mergeCell ref="G46:H46"/>
    <mergeCell ref="D47:E47"/>
    <mergeCell ref="G47:H47"/>
    <mergeCell ref="D48:E48"/>
    <mergeCell ref="G48:H48"/>
    <mergeCell ref="A49:I49"/>
    <mergeCell ref="A50:J50"/>
    <mergeCell ref="A51:J51"/>
    <mergeCell ref="A52:D52"/>
    <mergeCell ref="E52:G52"/>
    <mergeCell ref="H52:J52"/>
    <mergeCell ref="I53:J53"/>
    <mergeCell ref="D55:E55"/>
    <mergeCell ref="G55:H55"/>
    <mergeCell ref="D56:E56"/>
    <mergeCell ref="G56:H56"/>
    <mergeCell ref="D57:E57"/>
    <mergeCell ref="G57:H57"/>
    <mergeCell ref="D58:E58"/>
    <mergeCell ref="G58:H58"/>
    <mergeCell ref="A59:I59"/>
    <mergeCell ref="A60:J60"/>
    <mergeCell ref="A61:J61"/>
    <mergeCell ref="A62:D62"/>
    <mergeCell ref="E62:G62"/>
    <mergeCell ref="H62:J62"/>
    <mergeCell ref="I63:J63"/>
    <mergeCell ref="D65:E65"/>
    <mergeCell ref="G65:H65"/>
    <mergeCell ref="D66:E66"/>
    <mergeCell ref="G66:H66"/>
    <mergeCell ref="D67:E67"/>
    <mergeCell ref="G67:H67"/>
    <mergeCell ref="A68:I68"/>
    <mergeCell ref="A69:J69"/>
    <mergeCell ref="A70:J70"/>
    <mergeCell ref="A71:D71"/>
    <mergeCell ref="E71:G71"/>
    <mergeCell ref="H71:J71"/>
    <mergeCell ref="I72:J72"/>
    <mergeCell ref="D74:E74"/>
    <mergeCell ref="G74:H74"/>
    <mergeCell ref="D75:E75"/>
    <mergeCell ref="G75:H75"/>
    <mergeCell ref="D76:E76"/>
    <mergeCell ref="G76:H76"/>
    <mergeCell ref="A77:I77"/>
    <mergeCell ref="A78:J78"/>
    <mergeCell ref="A79:J79"/>
    <mergeCell ref="A80:D80"/>
    <mergeCell ref="E80:G80"/>
    <mergeCell ref="H80:J80"/>
    <mergeCell ref="I81:J81"/>
    <mergeCell ref="D83:E83"/>
    <mergeCell ref="G83:H83"/>
    <mergeCell ref="D84:E84"/>
    <mergeCell ref="G84:H84"/>
    <mergeCell ref="D85:E85"/>
    <mergeCell ref="G85:H85"/>
    <mergeCell ref="D86:E86"/>
    <mergeCell ref="G86:H86"/>
    <mergeCell ref="A87:I87"/>
    <mergeCell ref="A88:J88"/>
    <mergeCell ref="A89:J89"/>
    <mergeCell ref="A90:D90"/>
    <mergeCell ref="E90:G90"/>
    <mergeCell ref="H90:J90"/>
    <mergeCell ref="I91:J91"/>
    <mergeCell ref="D93:E93"/>
    <mergeCell ref="G93:H93"/>
    <mergeCell ref="D94:E94"/>
    <mergeCell ref="G94:H94"/>
    <mergeCell ref="D95:E95"/>
    <mergeCell ref="G95:H95"/>
    <mergeCell ref="A96:I96"/>
    <mergeCell ref="A97:J97"/>
    <mergeCell ref="A98:J98"/>
    <mergeCell ref="A99:D99"/>
    <mergeCell ref="E99:G99"/>
    <mergeCell ref="H99:J99"/>
    <mergeCell ref="I100:J100"/>
    <mergeCell ref="D102:E102"/>
    <mergeCell ref="G102:H102"/>
    <mergeCell ref="D103:E103"/>
    <mergeCell ref="G103:H103"/>
    <mergeCell ref="D104:E104"/>
    <mergeCell ref="G104:H104"/>
    <mergeCell ref="D105:E105"/>
    <mergeCell ref="G105:H105"/>
    <mergeCell ref="D106:E106"/>
    <mergeCell ref="G106:H106"/>
    <mergeCell ref="D107:E107"/>
    <mergeCell ref="G107:H107"/>
    <mergeCell ref="D108:E108"/>
    <mergeCell ref="G108:H108"/>
    <mergeCell ref="A109:I109"/>
    <mergeCell ref="A110:J110"/>
    <mergeCell ref="A111:J111"/>
    <mergeCell ref="A112:D112"/>
    <mergeCell ref="E112:G112"/>
    <mergeCell ref="H112:J112"/>
    <mergeCell ref="I113:J113"/>
    <mergeCell ref="D115:E115"/>
    <mergeCell ref="G115:H115"/>
    <mergeCell ref="D116:E116"/>
    <mergeCell ref="G116:H116"/>
    <mergeCell ref="D117:E117"/>
    <mergeCell ref="G117:H117"/>
    <mergeCell ref="D118:E118"/>
    <mergeCell ref="G118:H118"/>
    <mergeCell ref="D119:E119"/>
    <mergeCell ref="G119:H119"/>
    <mergeCell ref="D120:E120"/>
    <mergeCell ref="G120:H120"/>
    <mergeCell ref="A121:I121"/>
    <mergeCell ref="A122:J122"/>
    <mergeCell ref="A123:J123"/>
    <mergeCell ref="A124:D124"/>
    <mergeCell ref="E124:G124"/>
    <mergeCell ref="H124:J124"/>
    <mergeCell ref="I125:J125"/>
    <mergeCell ref="D127:E127"/>
    <mergeCell ref="G127:H127"/>
    <mergeCell ref="D128:E128"/>
    <mergeCell ref="G128:H128"/>
    <mergeCell ref="D129:E129"/>
    <mergeCell ref="G129:H129"/>
    <mergeCell ref="D130:E130"/>
    <mergeCell ref="G130:H130"/>
    <mergeCell ref="D131:E131"/>
    <mergeCell ref="G131:H131"/>
    <mergeCell ref="D132:E132"/>
    <mergeCell ref="G132:H132"/>
    <mergeCell ref="A133:I133"/>
    <mergeCell ref="A134:J134"/>
    <mergeCell ref="A135:J135"/>
    <mergeCell ref="A136:D136"/>
    <mergeCell ref="E136:G136"/>
    <mergeCell ref="H136:J136"/>
    <mergeCell ref="I137:J137"/>
    <mergeCell ref="D139:E139"/>
    <mergeCell ref="G139:H139"/>
    <mergeCell ref="A140:I140"/>
    <mergeCell ref="A141:J141"/>
    <mergeCell ref="A142:J142"/>
    <mergeCell ref="A143:D143"/>
    <mergeCell ref="E143:G143"/>
    <mergeCell ref="H143:J143"/>
    <mergeCell ref="I144:J144"/>
    <mergeCell ref="A146:I146"/>
    <mergeCell ref="D147:E147"/>
    <mergeCell ref="G147:H147"/>
    <mergeCell ref="A148:I148"/>
    <mergeCell ref="A149:J149"/>
    <mergeCell ref="A150:J150"/>
    <mergeCell ref="A151:D151"/>
    <mergeCell ref="E151:G151"/>
    <mergeCell ref="H151:J151"/>
    <mergeCell ref="I152:J152"/>
    <mergeCell ref="A154:I154"/>
    <mergeCell ref="D155:E155"/>
    <mergeCell ref="G155:H155"/>
    <mergeCell ref="A156:I156"/>
    <mergeCell ref="A157:J157"/>
    <mergeCell ref="A158:J158"/>
    <mergeCell ref="A159:D159"/>
    <mergeCell ref="E159:G159"/>
    <mergeCell ref="H159:J159"/>
    <mergeCell ref="I160:J160"/>
    <mergeCell ref="D162:E162"/>
    <mergeCell ref="G162:H162"/>
    <mergeCell ref="A163:I163"/>
    <mergeCell ref="A164:J164"/>
    <mergeCell ref="A165:J165"/>
    <mergeCell ref="A166:D166"/>
    <mergeCell ref="E166:G166"/>
    <mergeCell ref="H166:J166"/>
    <mergeCell ref="I167:J167"/>
    <mergeCell ref="D169:E169"/>
    <mergeCell ref="G169:H169"/>
    <mergeCell ref="A170:I170"/>
    <mergeCell ref="A171:J171"/>
    <mergeCell ref="A172:J172"/>
    <mergeCell ref="A173:D173"/>
    <mergeCell ref="E173:G173"/>
    <mergeCell ref="H173:J173"/>
    <mergeCell ref="I174:J174"/>
    <mergeCell ref="A176:I176"/>
    <mergeCell ref="D177:E177"/>
    <mergeCell ref="G177:H177"/>
    <mergeCell ref="A178:I178"/>
    <mergeCell ref="A179:J179"/>
    <mergeCell ref="A180:J180"/>
    <mergeCell ref="A181:D181"/>
    <mergeCell ref="E181:G181"/>
    <mergeCell ref="H181:J181"/>
    <mergeCell ref="I182:J182"/>
    <mergeCell ref="D184:E184"/>
    <mergeCell ref="G184:H184"/>
    <mergeCell ref="A185:I185"/>
    <mergeCell ref="A186:J186"/>
    <mergeCell ref="A187:J187"/>
    <mergeCell ref="A188:D188"/>
    <mergeCell ref="E188:G188"/>
    <mergeCell ref="H188:J188"/>
    <mergeCell ref="I189:J189"/>
    <mergeCell ref="D191:E191"/>
    <mergeCell ref="G191:H191"/>
    <mergeCell ref="A192:I192"/>
    <mergeCell ref="A193:J193"/>
    <mergeCell ref="A194:J194"/>
    <mergeCell ref="A195:D195"/>
    <mergeCell ref="E195:G195"/>
    <mergeCell ref="H195:J195"/>
    <mergeCell ref="I196:J196"/>
    <mergeCell ref="A198:I198"/>
    <mergeCell ref="D199:E199"/>
    <mergeCell ref="G199:H199"/>
    <mergeCell ref="A200:I200"/>
    <mergeCell ref="A201:J201"/>
    <mergeCell ref="A202:J202"/>
    <mergeCell ref="A203:D203"/>
    <mergeCell ref="E203:G203"/>
    <mergeCell ref="H203:J203"/>
    <mergeCell ref="I204:J204"/>
    <mergeCell ref="D206:E206"/>
    <mergeCell ref="G206:H206"/>
    <mergeCell ref="A207:I207"/>
    <mergeCell ref="A208:J208"/>
    <mergeCell ref="A209:J209"/>
    <mergeCell ref="A210:D210"/>
    <mergeCell ref="E210:G210"/>
    <mergeCell ref="H210:J210"/>
    <mergeCell ref="I211:J211"/>
    <mergeCell ref="D213:E213"/>
    <mergeCell ref="G213:H213"/>
    <mergeCell ref="A214:I214"/>
    <mergeCell ref="A215:J215"/>
    <mergeCell ref="A216:J216"/>
    <mergeCell ref="A217:D217"/>
    <mergeCell ref="E217:G217"/>
    <mergeCell ref="H217:J217"/>
    <mergeCell ref="I218:J218"/>
    <mergeCell ref="A220:I220"/>
    <mergeCell ref="D221:E221"/>
    <mergeCell ref="G221:H221"/>
    <mergeCell ref="A222:I222"/>
    <mergeCell ref="A223:J223"/>
    <mergeCell ref="A224:J224"/>
    <mergeCell ref="A225:D225"/>
    <mergeCell ref="E225:G225"/>
    <mergeCell ref="H225:J225"/>
    <mergeCell ref="I226:J226"/>
    <mergeCell ref="D228:E228"/>
    <mergeCell ref="G228:H228"/>
    <mergeCell ref="D229:E229"/>
    <mergeCell ref="G229:H229"/>
    <mergeCell ref="D230:E230"/>
    <mergeCell ref="G230:H230"/>
    <mergeCell ref="D231:E231"/>
    <mergeCell ref="G231:H231"/>
    <mergeCell ref="A232:I232"/>
    <mergeCell ref="A233:J233"/>
    <mergeCell ref="A234:J234"/>
    <mergeCell ref="A235:D235"/>
    <mergeCell ref="E235:G235"/>
    <mergeCell ref="H235:J235"/>
    <mergeCell ref="I236:J236"/>
    <mergeCell ref="D238:E238"/>
    <mergeCell ref="G238:H238"/>
    <mergeCell ref="A239:I239"/>
    <mergeCell ref="A240:J240"/>
    <mergeCell ref="A241:J241"/>
    <mergeCell ref="A242:D242"/>
    <mergeCell ref="E242:G242"/>
    <mergeCell ref="H242:J242"/>
    <mergeCell ref="I243:J243"/>
    <mergeCell ref="D245:E245"/>
    <mergeCell ref="G245:H245"/>
    <mergeCell ref="D246:E246"/>
    <mergeCell ref="G246:H246"/>
    <mergeCell ref="D247:E247"/>
    <mergeCell ref="G247:H247"/>
    <mergeCell ref="D248:E248"/>
    <mergeCell ref="G248:H248"/>
    <mergeCell ref="A249:I249"/>
    <mergeCell ref="A250:J250"/>
    <mergeCell ref="A251:J251"/>
    <mergeCell ref="A252:D252"/>
    <mergeCell ref="E252:G252"/>
    <mergeCell ref="H252:J252"/>
    <mergeCell ref="I253:J253"/>
    <mergeCell ref="D255:E255"/>
    <mergeCell ref="G255:H255"/>
    <mergeCell ref="D256:E256"/>
    <mergeCell ref="G256:H256"/>
    <mergeCell ref="D257:E257"/>
    <mergeCell ref="G257:H257"/>
    <mergeCell ref="A258:I258"/>
    <mergeCell ref="A259:J259"/>
    <mergeCell ref="A260:J260"/>
    <mergeCell ref="A261:D261"/>
    <mergeCell ref="E261:G261"/>
    <mergeCell ref="H261:J261"/>
    <mergeCell ref="I262:J262"/>
    <mergeCell ref="D264:E264"/>
    <mergeCell ref="G264:H264"/>
    <mergeCell ref="D265:E265"/>
    <mergeCell ref="G265:H265"/>
    <mergeCell ref="D266:E266"/>
    <mergeCell ref="G266:H266"/>
    <mergeCell ref="D267:E267"/>
    <mergeCell ref="G267:H267"/>
    <mergeCell ref="D268:E268"/>
    <mergeCell ref="G268:H268"/>
    <mergeCell ref="D269:E269"/>
    <mergeCell ref="G269:H269"/>
    <mergeCell ref="D270:E270"/>
    <mergeCell ref="G270:H270"/>
    <mergeCell ref="D271:E271"/>
    <mergeCell ref="G271:H271"/>
    <mergeCell ref="A272:I272"/>
    <mergeCell ref="A273:J273"/>
    <mergeCell ref="A274:J274"/>
    <mergeCell ref="A275:D275"/>
    <mergeCell ref="E275:G275"/>
    <mergeCell ref="H275:J275"/>
    <mergeCell ref="I276:J276"/>
    <mergeCell ref="D278:E278"/>
    <mergeCell ref="G278:H278"/>
    <mergeCell ref="D279:E279"/>
    <mergeCell ref="G279:H279"/>
    <mergeCell ref="D280:E280"/>
    <mergeCell ref="G280:H280"/>
    <mergeCell ref="D281:E281"/>
    <mergeCell ref="G281:H281"/>
    <mergeCell ref="D282:E282"/>
    <mergeCell ref="G282:H282"/>
    <mergeCell ref="A283:I283"/>
    <mergeCell ref="A284:J284"/>
    <mergeCell ref="A285:J285"/>
    <mergeCell ref="A286:D286"/>
    <mergeCell ref="E286:G286"/>
    <mergeCell ref="H286:J286"/>
    <mergeCell ref="I287:J287"/>
    <mergeCell ref="D289:E289"/>
    <mergeCell ref="G289:H289"/>
    <mergeCell ref="A290:I290"/>
    <mergeCell ref="A291:J291"/>
    <mergeCell ref="A292:J292"/>
    <mergeCell ref="A293:D293"/>
    <mergeCell ref="E293:G293"/>
    <mergeCell ref="H293:J293"/>
    <mergeCell ref="I294:J294"/>
    <mergeCell ref="D296:E296"/>
    <mergeCell ref="G296:H296"/>
    <mergeCell ref="A297:I297"/>
    <mergeCell ref="A298:J298"/>
    <mergeCell ref="A299:J299"/>
    <mergeCell ref="A300:D300"/>
    <mergeCell ref="E300:G300"/>
    <mergeCell ref="H300:J300"/>
    <mergeCell ref="I301:J301"/>
    <mergeCell ref="D303:E303"/>
    <mergeCell ref="G303:H303"/>
    <mergeCell ref="A304:I304"/>
    <mergeCell ref="A305:J305"/>
    <mergeCell ref="A306:J306"/>
    <mergeCell ref="A307:D307"/>
    <mergeCell ref="E307:G307"/>
    <mergeCell ref="H307:J307"/>
    <mergeCell ref="I308:J308"/>
    <mergeCell ref="D310:E310"/>
    <mergeCell ref="G310:H310"/>
    <mergeCell ref="A311:I311"/>
    <mergeCell ref="A312:J312"/>
    <mergeCell ref="A313:J313"/>
    <mergeCell ref="A314:D314"/>
    <mergeCell ref="E314:G314"/>
    <mergeCell ref="H314:J314"/>
    <mergeCell ref="I315:J315"/>
    <mergeCell ref="D317:E317"/>
    <mergeCell ref="G317:H317"/>
    <mergeCell ref="A318:I318"/>
    <mergeCell ref="A319:J319"/>
    <mergeCell ref="A320:J320"/>
    <mergeCell ref="A321:D321"/>
    <mergeCell ref="E321:G321"/>
    <mergeCell ref="H321:J321"/>
    <mergeCell ref="I322:J322"/>
    <mergeCell ref="D324:E324"/>
    <mergeCell ref="G324:H324"/>
    <mergeCell ref="D325:E325"/>
    <mergeCell ref="G325:H325"/>
    <mergeCell ref="A326:I326"/>
    <mergeCell ref="A327:J327"/>
    <mergeCell ref="A328:J328"/>
    <mergeCell ref="A329:D329"/>
    <mergeCell ref="E329:G329"/>
    <mergeCell ref="H329:J329"/>
    <mergeCell ref="I330:J330"/>
    <mergeCell ref="D332:E332"/>
    <mergeCell ref="G332:H332"/>
    <mergeCell ref="D333:E333"/>
    <mergeCell ref="G333:H333"/>
    <mergeCell ref="D334:E334"/>
    <mergeCell ref="G334:H334"/>
    <mergeCell ref="A335:I335"/>
    <mergeCell ref="A336:J336"/>
    <mergeCell ref="A337:J337"/>
    <mergeCell ref="A338:D338"/>
    <mergeCell ref="E338:G338"/>
    <mergeCell ref="H338:J338"/>
    <mergeCell ref="I339:J339"/>
    <mergeCell ref="D341:E341"/>
    <mergeCell ref="G341:H341"/>
    <mergeCell ref="D342:E342"/>
    <mergeCell ref="G342:H342"/>
    <mergeCell ref="A343:I343"/>
    <mergeCell ref="A344:J344"/>
    <mergeCell ref="A345:J345"/>
    <mergeCell ref="A346:D346"/>
    <mergeCell ref="E346:G346"/>
    <mergeCell ref="H346:J346"/>
    <mergeCell ref="I347:J347"/>
    <mergeCell ref="D349:E349"/>
    <mergeCell ref="G349:H349"/>
    <mergeCell ref="A350:I350"/>
    <mergeCell ref="A351:J351"/>
    <mergeCell ref="A352:J352"/>
    <mergeCell ref="A353:D353"/>
    <mergeCell ref="E353:G353"/>
    <mergeCell ref="H353:J353"/>
    <mergeCell ref="I354:J354"/>
    <mergeCell ref="D356:E356"/>
    <mergeCell ref="G356:H356"/>
    <mergeCell ref="A357:I357"/>
    <mergeCell ref="A358:J358"/>
    <mergeCell ref="A359:J359"/>
    <mergeCell ref="A360:D360"/>
    <mergeCell ref="E360:G360"/>
    <mergeCell ref="H360:J360"/>
    <mergeCell ref="I361:J361"/>
    <mergeCell ref="D363:E363"/>
    <mergeCell ref="G363:H363"/>
    <mergeCell ref="A364:I364"/>
    <mergeCell ref="A365:J365"/>
    <mergeCell ref="A366:J366"/>
    <mergeCell ref="A367:D367"/>
    <mergeCell ref="E367:G367"/>
    <mergeCell ref="H367:J367"/>
    <mergeCell ref="I368:J368"/>
    <mergeCell ref="D370:E370"/>
    <mergeCell ref="G370:H370"/>
    <mergeCell ref="D371:E371"/>
    <mergeCell ref="G371:H371"/>
    <mergeCell ref="A372:I372"/>
    <mergeCell ref="A373:J373"/>
    <mergeCell ref="A374:J374"/>
    <mergeCell ref="A375:D375"/>
    <mergeCell ref="E375:G375"/>
    <mergeCell ref="H375:J375"/>
    <mergeCell ref="I376:J376"/>
    <mergeCell ref="D378:E378"/>
    <mergeCell ref="G378:H378"/>
    <mergeCell ref="A379:I379"/>
    <mergeCell ref="A380:J380"/>
    <mergeCell ref="A381:J381"/>
    <mergeCell ref="A382:D382"/>
    <mergeCell ref="E382:G382"/>
    <mergeCell ref="H382:J382"/>
    <mergeCell ref="I383:J383"/>
    <mergeCell ref="D385:E385"/>
    <mergeCell ref="G385:H385"/>
    <mergeCell ref="A386:I386"/>
    <mergeCell ref="A387:J387"/>
    <mergeCell ref="A388:J388"/>
    <mergeCell ref="A389:D389"/>
    <mergeCell ref="E389:G389"/>
    <mergeCell ref="H389:J389"/>
    <mergeCell ref="I390:J390"/>
    <mergeCell ref="D392:E392"/>
    <mergeCell ref="G392:H392"/>
    <mergeCell ref="A393:I393"/>
    <mergeCell ref="A394:J394"/>
    <mergeCell ref="A395:J395"/>
    <mergeCell ref="A396:D396"/>
    <mergeCell ref="E396:G396"/>
    <mergeCell ref="H396:J396"/>
    <mergeCell ref="I397:J397"/>
    <mergeCell ref="D399:E399"/>
    <mergeCell ref="G399:H399"/>
    <mergeCell ref="A400:I400"/>
    <mergeCell ref="A401:J401"/>
    <mergeCell ref="A402:J402"/>
    <mergeCell ref="A403:D403"/>
    <mergeCell ref="E403:G403"/>
    <mergeCell ref="H403:J403"/>
    <mergeCell ref="I404:J404"/>
    <mergeCell ref="D406:E406"/>
    <mergeCell ref="G406:H406"/>
    <mergeCell ref="D407:E407"/>
    <mergeCell ref="G407:H407"/>
    <mergeCell ref="A408:I408"/>
    <mergeCell ref="A409:J409"/>
    <mergeCell ref="A410:J410"/>
    <mergeCell ref="A411:D411"/>
    <mergeCell ref="E411:G411"/>
    <mergeCell ref="H411:J411"/>
    <mergeCell ref="I412:J412"/>
    <mergeCell ref="D414:E414"/>
    <mergeCell ref="G414:H414"/>
    <mergeCell ref="A415:I415"/>
    <mergeCell ref="A416:J416"/>
    <mergeCell ref="A417:J417"/>
    <mergeCell ref="A418:D418"/>
    <mergeCell ref="E418:G418"/>
    <mergeCell ref="H418:J418"/>
    <mergeCell ref="I419:J419"/>
    <mergeCell ref="A421:I421"/>
    <mergeCell ref="D422:E422"/>
    <mergeCell ref="G422:H422"/>
    <mergeCell ref="A423:I423"/>
    <mergeCell ref="A424:J424"/>
    <mergeCell ref="A425:J425"/>
    <mergeCell ref="A426:D426"/>
    <mergeCell ref="E426:G426"/>
    <mergeCell ref="H426:J426"/>
    <mergeCell ref="I427:J427"/>
    <mergeCell ref="D429:E429"/>
    <mergeCell ref="G429:H429"/>
    <mergeCell ref="A430:I430"/>
    <mergeCell ref="A431:J431"/>
    <mergeCell ref="A432:J432"/>
    <mergeCell ref="A433:D433"/>
    <mergeCell ref="E433:G433"/>
    <mergeCell ref="H433:J433"/>
    <mergeCell ref="I434:J434"/>
    <mergeCell ref="D436:E436"/>
    <mergeCell ref="G436:H436"/>
    <mergeCell ref="A437:I437"/>
    <mergeCell ref="A438:J438"/>
    <mergeCell ref="A439:J439"/>
    <mergeCell ref="A440:D440"/>
    <mergeCell ref="E440:G440"/>
    <mergeCell ref="H440:J440"/>
    <mergeCell ref="I441:J441"/>
    <mergeCell ref="D443:E443"/>
    <mergeCell ref="G443:H443"/>
    <mergeCell ref="A444:I444"/>
    <mergeCell ref="A445:J445"/>
    <mergeCell ref="A446:J446"/>
    <mergeCell ref="A447:D447"/>
    <mergeCell ref="E447:G447"/>
    <mergeCell ref="H447:J447"/>
    <mergeCell ref="I448:J448"/>
    <mergeCell ref="D450:E450"/>
    <mergeCell ref="G450:H450"/>
    <mergeCell ref="D451:E451"/>
    <mergeCell ref="G451:H451"/>
    <mergeCell ref="A452:I452"/>
    <mergeCell ref="A453:J453"/>
    <mergeCell ref="A454:J454"/>
    <mergeCell ref="A455:D455"/>
    <mergeCell ref="E455:G455"/>
    <mergeCell ref="H455:J455"/>
    <mergeCell ref="I456:J456"/>
    <mergeCell ref="D458:E458"/>
    <mergeCell ref="G458:H458"/>
    <mergeCell ref="A459:I459"/>
    <mergeCell ref="A460:J460"/>
    <mergeCell ref="A461:J461"/>
    <mergeCell ref="A462:D462"/>
    <mergeCell ref="E462:G462"/>
    <mergeCell ref="H462:J462"/>
    <mergeCell ref="I463:J463"/>
    <mergeCell ref="D465:E465"/>
    <mergeCell ref="G465:H465"/>
    <mergeCell ref="D466:E466"/>
    <mergeCell ref="G466:H466"/>
    <mergeCell ref="D467:E467"/>
    <mergeCell ref="G467:H467"/>
    <mergeCell ref="A468:I468"/>
    <mergeCell ref="A469:J469"/>
    <mergeCell ref="A470:J470"/>
    <mergeCell ref="A471:D471"/>
    <mergeCell ref="E471:G471"/>
    <mergeCell ref="H471:J471"/>
    <mergeCell ref="I472:J472"/>
    <mergeCell ref="D474:E474"/>
    <mergeCell ref="G474:H474"/>
    <mergeCell ref="A475:I475"/>
    <mergeCell ref="A476:J476"/>
    <mergeCell ref="A477:J477"/>
    <mergeCell ref="A478:D478"/>
    <mergeCell ref="E478:G478"/>
    <mergeCell ref="H478:J478"/>
    <mergeCell ref="I479:J479"/>
    <mergeCell ref="D481:E481"/>
    <mergeCell ref="G481:H481"/>
    <mergeCell ref="D482:E482"/>
    <mergeCell ref="G482:H482"/>
    <mergeCell ref="D483:E483"/>
    <mergeCell ref="G483:H483"/>
    <mergeCell ref="A484:I484"/>
    <mergeCell ref="A485:J485"/>
    <mergeCell ref="A486:J486"/>
    <mergeCell ref="A487:D487"/>
    <mergeCell ref="E487:G487"/>
    <mergeCell ref="H487:J487"/>
    <mergeCell ref="I488:J488"/>
    <mergeCell ref="D490:E490"/>
    <mergeCell ref="G490:H490"/>
    <mergeCell ref="D491:E491"/>
    <mergeCell ref="G491:H491"/>
    <mergeCell ref="A492:I492"/>
    <mergeCell ref="A493:J493"/>
    <mergeCell ref="A494:J494"/>
    <mergeCell ref="A495:D495"/>
    <mergeCell ref="E495:G495"/>
    <mergeCell ref="H495:J495"/>
    <mergeCell ref="I496:J496"/>
    <mergeCell ref="D498:E498"/>
    <mergeCell ref="G498:H498"/>
    <mergeCell ref="A499:I499"/>
    <mergeCell ref="A500:J500"/>
    <mergeCell ref="A501:J501"/>
    <mergeCell ref="A502:D502"/>
    <mergeCell ref="E502:G502"/>
    <mergeCell ref="H502:J502"/>
    <mergeCell ref="I503:J503"/>
    <mergeCell ref="D505:E505"/>
    <mergeCell ref="G505:H505"/>
    <mergeCell ref="A506:I506"/>
    <mergeCell ref="A507:J507"/>
    <mergeCell ref="A508:J508"/>
    <mergeCell ref="A509:D509"/>
    <mergeCell ref="E509:G509"/>
    <mergeCell ref="H509:J509"/>
    <mergeCell ref="I510:J510"/>
    <mergeCell ref="A512:I512"/>
    <mergeCell ref="D513:E513"/>
    <mergeCell ref="G513:H513"/>
    <mergeCell ref="A514:I514"/>
    <mergeCell ref="A515:J515"/>
    <mergeCell ref="A516:J516"/>
    <mergeCell ref="A517:D517"/>
    <mergeCell ref="E517:G517"/>
    <mergeCell ref="H517:J517"/>
    <mergeCell ref="I518:J518"/>
    <mergeCell ref="D520:E520"/>
    <mergeCell ref="G520:H520"/>
    <mergeCell ref="A521:I521"/>
    <mergeCell ref="A522:J522"/>
    <mergeCell ref="A523:J523"/>
    <mergeCell ref="A524:D524"/>
    <mergeCell ref="E524:G524"/>
    <mergeCell ref="H524:J524"/>
    <mergeCell ref="I525:J525"/>
    <mergeCell ref="D527:E527"/>
    <mergeCell ref="G527:H527"/>
    <mergeCell ref="D528:E528"/>
    <mergeCell ref="G528:H528"/>
    <mergeCell ref="D529:E529"/>
    <mergeCell ref="G529:H529"/>
    <mergeCell ref="D530:E530"/>
    <mergeCell ref="G530:H530"/>
    <mergeCell ref="A531:I531"/>
    <mergeCell ref="A532:J532"/>
    <mergeCell ref="A533:J533"/>
    <mergeCell ref="A534:D534"/>
    <mergeCell ref="E534:G534"/>
    <mergeCell ref="H534:J534"/>
    <mergeCell ref="I535:J535"/>
    <mergeCell ref="D537:E537"/>
    <mergeCell ref="G537:H537"/>
    <mergeCell ref="D538:E538"/>
    <mergeCell ref="G538:H538"/>
    <mergeCell ref="D539:E539"/>
    <mergeCell ref="G539:H539"/>
    <mergeCell ref="D540:E540"/>
    <mergeCell ref="G540:H540"/>
    <mergeCell ref="D541:E541"/>
    <mergeCell ref="G541:H541"/>
    <mergeCell ref="D542:E542"/>
    <mergeCell ref="G542:H542"/>
    <mergeCell ref="D543:E543"/>
    <mergeCell ref="G543:H543"/>
    <mergeCell ref="D544:E544"/>
    <mergeCell ref="G544:H544"/>
    <mergeCell ref="D545:E545"/>
    <mergeCell ref="G545:H545"/>
    <mergeCell ref="D546:E546"/>
    <mergeCell ref="G546:H546"/>
    <mergeCell ref="D547:E547"/>
    <mergeCell ref="G547:H547"/>
    <mergeCell ref="D548:E548"/>
    <mergeCell ref="G548:H548"/>
    <mergeCell ref="D549:E549"/>
    <mergeCell ref="G549:H549"/>
    <mergeCell ref="D550:E550"/>
    <mergeCell ref="G550:H550"/>
    <mergeCell ref="D551:E551"/>
    <mergeCell ref="G551:H551"/>
    <mergeCell ref="D552:E552"/>
    <mergeCell ref="G552:H552"/>
    <mergeCell ref="D553:E553"/>
    <mergeCell ref="G553:H553"/>
    <mergeCell ref="D554:E554"/>
    <mergeCell ref="G554:H554"/>
    <mergeCell ref="A555:I555"/>
    <mergeCell ref="A556:J556"/>
    <mergeCell ref="A557:J557"/>
    <mergeCell ref="A558:D558"/>
    <mergeCell ref="E558:G558"/>
    <mergeCell ref="H558:J558"/>
    <mergeCell ref="I559:J559"/>
    <mergeCell ref="D561:E561"/>
    <mergeCell ref="G561:H561"/>
    <mergeCell ref="D562:E562"/>
    <mergeCell ref="G562:H562"/>
    <mergeCell ref="D563:E563"/>
    <mergeCell ref="G563:H563"/>
    <mergeCell ref="D564:E564"/>
    <mergeCell ref="G564:H564"/>
    <mergeCell ref="D565:E565"/>
    <mergeCell ref="G565:H565"/>
    <mergeCell ref="D566:E566"/>
    <mergeCell ref="G566:H566"/>
    <mergeCell ref="A567:I567"/>
    <mergeCell ref="A568:J568"/>
    <mergeCell ref="A569:J569"/>
    <mergeCell ref="A570:D570"/>
    <mergeCell ref="E570:G570"/>
    <mergeCell ref="H570:J570"/>
    <mergeCell ref="I571:J571"/>
    <mergeCell ref="D573:E573"/>
    <mergeCell ref="G573:H573"/>
    <mergeCell ref="A574:I574"/>
    <mergeCell ref="A575:J575"/>
    <mergeCell ref="A576:J576"/>
    <mergeCell ref="A577:D577"/>
    <mergeCell ref="E577:G577"/>
    <mergeCell ref="H577:J577"/>
    <mergeCell ref="I578:J578"/>
    <mergeCell ref="A580:I580"/>
    <mergeCell ref="D581:E581"/>
    <mergeCell ref="G581:H581"/>
    <mergeCell ref="A582:I582"/>
    <mergeCell ref="A583:J583"/>
    <mergeCell ref="A584:J584"/>
    <mergeCell ref="A585:D585"/>
    <mergeCell ref="E585:G585"/>
    <mergeCell ref="H585:J585"/>
    <mergeCell ref="I586:J586"/>
    <mergeCell ref="D588:E588"/>
    <mergeCell ref="G588:H588"/>
    <mergeCell ref="A589:I589"/>
    <mergeCell ref="A590:J590"/>
    <mergeCell ref="A591:J591"/>
    <mergeCell ref="A592:D592"/>
    <mergeCell ref="E592:G592"/>
    <mergeCell ref="H592:J592"/>
    <mergeCell ref="I593:J593"/>
    <mergeCell ref="D595:E595"/>
    <mergeCell ref="G595:H595"/>
    <mergeCell ref="D596:E596"/>
    <mergeCell ref="G596:H596"/>
    <mergeCell ref="A597:I597"/>
    <mergeCell ref="A598:J598"/>
    <mergeCell ref="A599:J599"/>
    <mergeCell ref="A600:D600"/>
    <mergeCell ref="E600:G600"/>
    <mergeCell ref="H600:J600"/>
    <mergeCell ref="I601:J601"/>
    <mergeCell ref="D603:E603"/>
    <mergeCell ref="G603:H603"/>
    <mergeCell ref="D604:E604"/>
    <mergeCell ref="G604:H604"/>
    <mergeCell ref="D605:E605"/>
    <mergeCell ref="G605:H605"/>
    <mergeCell ref="A606:I606"/>
    <mergeCell ref="A607:J607"/>
    <mergeCell ref="A608:J608"/>
    <mergeCell ref="A609:D609"/>
    <mergeCell ref="E609:G609"/>
    <mergeCell ref="H609:J609"/>
    <mergeCell ref="I610:J610"/>
    <mergeCell ref="D612:E612"/>
    <mergeCell ref="G612:H612"/>
    <mergeCell ref="A613:I613"/>
    <mergeCell ref="A614:J614"/>
    <mergeCell ref="A615:J615"/>
    <mergeCell ref="A616:D616"/>
    <mergeCell ref="E616:G616"/>
    <mergeCell ref="H616:J616"/>
    <mergeCell ref="I617:J617"/>
    <mergeCell ref="D619:E619"/>
    <mergeCell ref="G619:H619"/>
    <mergeCell ref="A620:I620"/>
    <mergeCell ref="A621:J621"/>
    <mergeCell ref="A622:J622"/>
    <mergeCell ref="A623:D623"/>
    <mergeCell ref="E623:G623"/>
    <mergeCell ref="H623:J623"/>
    <mergeCell ref="I624:J624"/>
    <mergeCell ref="D626:E626"/>
    <mergeCell ref="G626:H626"/>
    <mergeCell ref="A627:I627"/>
    <mergeCell ref="A628:J628"/>
    <mergeCell ref="A629:J629"/>
    <mergeCell ref="A630:D630"/>
    <mergeCell ref="E630:G630"/>
    <mergeCell ref="H630:J630"/>
    <mergeCell ref="I631:J631"/>
    <mergeCell ref="D633:E633"/>
    <mergeCell ref="G633:H633"/>
    <mergeCell ref="A634:I634"/>
    <mergeCell ref="A635:J635"/>
    <mergeCell ref="A636:J636"/>
    <mergeCell ref="A637:D637"/>
    <mergeCell ref="E637:G637"/>
    <mergeCell ref="H637:J637"/>
    <mergeCell ref="I638:J638"/>
    <mergeCell ref="D640:E640"/>
    <mergeCell ref="G640:H640"/>
    <mergeCell ref="A641:I641"/>
    <mergeCell ref="A642:J642"/>
    <mergeCell ref="A643:J643"/>
    <mergeCell ref="A644:D644"/>
    <mergeCell ref="E644:G644"/>
    <mergeCell ref="H644:J644"/>
    <mergeCell ref="I645:J645"/>
    <mergeCell ref="D647:E647"/>
    <mergeCell ref="G647:H647"/>
    <mergeCell ref="A648:I648"/>
    <mergeCell ref="A649:J649"/>
    <mergeCell ref="A650:J650"/>
    <mergeCell ref="A651:D651"/>
    <mergeCell ref="E651:G651"/>
    <mergeCell ref="H651:J651"/>
    <mergeCell ref="I652:J652"/>
    <mergeCell ref="D654:E654"/>
    <mergeCell ref="G654:H654"/>
    <mergeCell ref="A655:I655"/>
    <mergeCell ref="A656:J656"/>
    <mergeCell ref="A657:J657"/>
    <mergeCell ref="A658:D658"/>
    <mergeCell ref="E658:G658"/>
    <mergeCell ref="H658:J658"/>
    <mergeCell ref="I659:J659"/>
    <mergeCell ref="A661:I661"/>
    <mergeCell ref="D662:E662"/>
    <mergeCell ref="G662:H662"/>
    <mergeCell ref="A663:I663"/>
    <mergeCell ref="A664:J664"/>
    <mergeCell ref="A665:J665"/>
    <mergeCell ref="A666:D666"/>
    <mergeCell ref="E666:G666"/>
    <mergeCell ref="H666:J666"/>
    <mergeCell ref="I667:J667"/>
    <mergeCell ref="D669:E669"/>
    <mergeCell ref="G669:H669"/>
    <mergeCell ref="A670:I670"/>
    <mergeCell ref="A671:J671"/>
    <mergeCell ref="A672:J672"/>
    <mergeCell ref="A673:D673"/>
    <mergeCell ref="E673:G673"/>
    <mergeCell ref="H673:J673"/>
    <mergeCell ref="I674:J674"/>
    <mergeCell ref="D676:E676"/>
    <mergeCell ref="G676:H676"/>
    <mergeCell ref="A677:I677"/>
    <mergeCell ref="A678:J678"/>
    <mergeCell ref="A679:J679"/>
    <mergeCell ref="A680:D680"/>
    <mergeCell ref="E680:G680"/>
    <mergeCell ref="H680:J680"/>
    <mergeCell ref="I681:J681"/>
    <mergeCell ref="D683:E683"/>
    <mergeCell ref="G683:H683"/>
    <mergeCell ref="A684:I684"/>
    <mergeCell ref="A685:J685"/>
    <mergeCell ref="A686:J686"/>
    <mergeCell ref="A687:D687"/>
    <mergeCell ref="E687:G687"/>
    <mergeCell ref="H687:J687"/>
    <mergeCell ref="I688:J688"/>
    <mergeCell ref="D690:E690"/>
    <mergeCell ref="G690:H690"/>
    <mergeCell ref="D691:E691"/>
    <mergeCell ref="G691:H691"/>
    <mergeCell ref="D692:E692"/>
    <mergeCell ref="G692:H692"/>
    <mergeCell ref="D693:E693"/>
    <mergeCell ref="G693:H693"/>
    <mergeCell ref="D694:E694"/>
    <mergeCell ref="G694:H694"/>
    <mergeCell ref="D695:E695"/>
    <mergeCell ref="G695:H695"/>
    <mergeCell ref="D696:E696"/>
    <mergeCell ref="G696:H696"/>
    <mergeCell ref="D697:E697"/>
    <mergeCell ref="G697:H697"/>
    <mergeCell ref="D698:E698"/>
    <mergeCell ref="G698:H698"/>
    <mergeCell ref="D699:E699"/>
    <mergeCell ref="G699:H699"/>
    <mergeCell ref="A700:I700"/>
    <mergeCell ref="A701:J701"/>
    <mergeCell ref="A702:J702"/>
    <mergeCell ref="A703:D703"/>
    <mergeCell ref="E703:G703"/>
    <mergeCell ref="H703:J703"/>
    <mergeCell ref="I704:J704"/>
    <mergeCell ref="D706:E706"/>
    <mergeCell ref="G706:H706"/>
    <mergeCell ref="D707:E707"/>
    <mergeCell ref="G707:H707"/>
    <mergeCell ref="D708:E708"/>
    <mergeCell ref="G708:H708"/>
    <mergeCell ref="D709:E709"/>
    <mergeCell ref="G709:H709"/>
    <mergeCell ref="D710:E710"/>
    <mergeCell ref="G710:H710"/>
    <mergeCell ref="A711:I711"/>
    <mergeCell ref="A712:J712"/>
    <mergeCell ref="A713:J713"/>
    <mergeCell ref="A714:D714"/>
    <mergeCell ref="E714:G714"/>
    <mergeCell ref="H714:J714"/>
    <mergeCell ref="I715:J715"/>
    <mergeCell ref="D717:E717"/>
    <mergeCell ref="G717:H717"/>
    <mergeCell ref="D718:E718"/>
    <mergeCell ref="G718:H718"/>
    <mergeCell ref="D719:E719"/>
    <mergeCell ref="G719:H719"/>
    <mergeCell ref="D720:E720"/>
    <mergeCell ref="G720:H720"/>
    <mergeCell ref="D721:E721"/>
    <mergeCell ref="G721:H721"/>
    <mergeCell ref="D722:E722"/>
    <mergeCell ref="G722:H722"/>
    <mergeCell ref="D723:E723"/>
    <mergeCell ref="G723:H723"/>
    <mergeCell ref="D724:E724"/>
    <mergeCell ref="G724:H724"/>
    <mergeCell ref="D725:E725"/>
    <mergeCell ref="G725:H725"/>
    <mergeCell ref="A726:I726"/>
    <mergeCell ref="A727:J727"/>
    <mergeCell ref="A728:J728"/>
    <mergeCell ref="A729:D729"/>
    <mergeCell ref="E729:G729"/>
    <mergeCell ref="H729:J729"/>
    <mergeCell ref="I730:J730"/>
    <mergeCell ref="D732:E732"/>
    <mergeCell ref="G732:H732"/>
    <mergeCell ref="A733:I733"/>
    <mergeCell ref="A734:J734"/>
    <mergeCell ref="A735:J735"/>
    <mergeCell ref="A736:D736"/>
    <mergeCell ref="E736:G736"/>
    <mergeCell ref="H736:J736"/>
    <mergeCell ref="I737:J737"/>
    <mergeCell ref="D739:E739"/>
    <mergeCell ref="G739:H739"/>
    <mergeCell ref="A740:I740"/>
    <mergeCell ref="A741:J741"/>
    <mergeCell ref="A742:J742"/>
    <mergeCell ref="A743:D743"/>
    <mergeCell ref="E743:G743"/>
    <mergeCell ref="H743:J743"/>
    <mergeCell ref="I744:J744"/>
    <mergeCell ref="D746:E746"/>
    <mergeCell ref="G746:H746"/>
    <mergeCell ref="A747:I747"/>
    <mergeCell ref="A748:J748"/>
    <mergeCell ref="A749:J749"/>
    <mergeCell ref="A750:D750"/>
    <mergeCell ref="E750:G750"/>
    <mergeCell ref="H750:J750"/>
    <mergeCell ref="I751:J751"/>
    <mergeCell ref="A753:I753"/>
    <mergeCell ref="D754:E754"/>
    <mergeCell ref="G754:H754"/>
    <mergeCell ref="A755:I755"/>
    <mergeCell ref="A756:J756"/>
    <mergeCell ref="A757:J757"/>
    <mergeCell ref="A758:D758"/>
    <mergeCell ref="E758:G758"/>
    <mergeCell ref="H758:J758"/>
    <mergeCell ref="I759:J759"/>
    <mergeCell ref="A761:I761"/>
    <mergeCell ref="D762:E762"/>
    <mergeCell ref="G762:H762"/>
    <mergeCell ref="A763:I763"/>
    <mergeCell ref="A764:J764"/>
    <mergeCell ref="A765:J765"/>
    <mergeCell ref="A766:D766"/>
    <mergeCell ref="E766:G766"/>
    <mergeCell ref="H766:J766"/>
    <mergeCell ref="I767:J767"/>
    <mergeCell ref="D769:E769"/>
    <mergeCell ref="G769:H769"/>
    <mergeCell ref="A770:I770"/>
    <mergeCell ref="A771:J771"/>
    <mergeCell ref="A772:J772"/>
    <mergeCell ref="A773:D773"/>
    <mergeCell ref="E773:G773"/>
    <mergeCell ref="H773:J773"/>
    <mergeCell ref="I774:J774"/>
    <mergeCell ref="D776:E776"/>
    <mergeCell ref="G776:H776"/>
    <mergeCell ref="A777:I777"/>
    <mergeCell ref="A778:J778"/>
    <mergeCell ref="A779:J779"/>
    <mergeCell ref="A780:D780"/>
    <mergeCell ref="E780:G780"/>
    <mergeCell ref="H780:J780"/>
    <mergeCell ref="I781:J781"/>
    <mergeCell ref="D783:E783"/>
    <mergeCell ref="G783:H783"/>
    <mergeCell ref="D784:E784"/>
    <mergeCell ref="G784:H784"/>
    <mergeCell ref="A785:I785"/>
    <mergeCell ref="A786:J786"/>
    <mergeCell ref="A787:J787"/>
    <mergeCell ref="A788:D788"/>
    <mergeCell ref="E788:G788"/>
    <mergeCell ref="H788:J788"/>
    <mergeCell ref="I789:J789"/>
    <mergeCell ref="D791:E791"/>
    <mergeCell ref="G791:H791"/>
    <mergeCell ref="A792:I792"/>
    <mergeCell ref="A793:J793"/>
    <mergeCell ref="A794:J794"/>
    <mergeCell ref="A795:D795"/>
    <mergeCell ref="E795:G795"/>
    <mergeCell ref="H795:J795"/>
    <mergeCell ref="I796:J796"/>
    <mergeCell ref="D798:E798"/>
    <mergeCell ref="G798:H798"/>
    <mergeCell ref="D799:E799"/>
    <mergeCell ref="G799:H799"/>
    <mergeCell ref="D800:E800"/>
    <mergeCell ref="G800:H800"/>
    <mergeCell ref="D801:E801"/>
    <mergeCell ref="G801:H801"/>
    <mergeCell ref="D802:E802"/>
    <mergeCell ref="G802:H802"/>
    <mergeCell ref="A803:I803"/>
    <mergeCell ref="A804:J804"/>
    <mergeCell ref="A805:J805"/>
    <mergeCell ref="A806:D806"/>
    <mergeCell ref="E806:G806"/>
    <mergeCell ref="H806:J806"/>
    <mergeCell ref="I807:J807"/>
    <mergeCell ref="D809:E809"/>
    <mergeCell ref="G809:H809"/>
    <mergeCell ref="A810:I810"/>
    <mergeCell ref="A811:J811"/>
    <mergeCell ref="A812:J812"/>
    <mergeCell ref="A813:D813"/>
    <mergeCell ref="E813:G813"/>
    <mergeCell ref="H813:J813"/>
    <mergeCell ref="I814:J814"/>
    <mergeCell ref="D816:E816"/>
    <mergeCell ref="G816:H816"/>
    <mergeCell ref="D817:E817"/>
    <mergeCell ref="G817:H817"/>
    <mergeCell ref="D818:E818"/>
    <mergeCell ref="G818:H818"/>
    <mergeCell ref="D819:E819"/>
    <mergeCell ref="G819:H819"/>
    <mergeCell ref="A820:I820"/>
    <mergeCell ref="A821:J821"/>
    <mergeCell ref="A822:J822"/>
    <mergeCell ref="A823:D823"/>
    <mergeCell ref="E823:G823"/>
    <mergeCell ref="H823:J823"/>
    <mergeCell ref="I824:J824"/>
    <mergeCell ref="D826:E826"/>
    <mergeCell ref="G826:H826"/>
    <mergeCell ref="A827:I827"/>
    <mergeCell ref="A828:J828"/>
    <mergeCell ref="A829:J829"/>
    <mergeCell ref="A830:D830"/>
    <mergeCell ref="E830:G830"/>
    <mergeCell ref="H830:J830"/>
    <mergeCell ref="I831:J831"/>
    <mergeCell ref="D833:E833"/>
    <mergeCell ref="G833:H833"/>
    <mergeCell ref="D834:E834"/>
    <mergeCell ref="G834:H834"/>
    <mergeCell ref="A835:I835"/>
    <mergeCell ref="A836:J836"/>
    <mergeCell ref="A837:J837"/>
    <mergeCell ref="A838:D838"/>
    <mergeCell ref="E838:G838"/>
    <mergeCell ref="H838:J838"/>
    <mergeCell ref="I839:J839"/>
    <mergeCell ref="D841:E841"/>
    <mergeCell ref="G841:H841"/>
    <mergeCell ref="A842:I842"/>
    <mergeCell ref="A843:J843"/>
    <mergeCell ref="A844:J844"/>
    <mergeCell ref="A845:D845"/>
    <mergeCell ref="E845:G845"/>
    <mergeCell ref="H845:J845"/>
    <mergeCell ref="I846:J846"/>
    <mergeCell ref="D848:E848"/>
    <mergeCell ref="G848:H848"/>
    <mergeCell ref="D849:E849"/>
    <mergeCell ref="G849:H849"/>
    <mergeCell ref="D850:E850"/>
    <mergeCell ref="G850:H850"/>
    <mergeCell ref="D851:E851"/>
    <mergeCell ref="G851:H851"/>
    <mergeCell ref="D852:E852"/>
    <mergeCell ref="G852:H852"/>
    <mergeCell ref="A853:I853"/>
    <mergeCell ref="A854:J854"/>
    <mergeCell ref="A855:J855"/>
    <mergeCell ref="A856:D856"/>
    <mergeCell ref="E856:G856"/>
    <mergeCell ref="H856:J856"/>
    <mergeCell ref="I857:J857"/>
    <mergeCell ref="D859:E859"/>
    <mergeCell ref="G859:H859"/>
    <mergeCell ref="D860:E860"/>
    <mergeCell ref="G860:H860"/>
    <mergeCell ref="D861:E861"/>
    <mergeCell ref="G861:H861"/>
    <mergeCell ref="D862:E862"/>
    <mergeCell ref="G862:H862"/>
    <mergeCell ref="D863:E863"/>
    <mergeCell ref="G863:H863"/>
    <mergeCell ref="D864:E864"/>
    <mergeCell ref="G864:H864"/>
    <mergeCell ref="D865:E865"/>
    <mergeCell ref="G865:H865"/>
    <mergeCell ref="D866:E866"/>
    <mergeCell ref="G866:H866"/>
    <mergeCell ref="D867:E867"/>
    <mergeCell ref="G867:H867"/>
    <mergeCell ref="D868:E868"/>
    <mergeCell ref="G868:H868"/>
    <mergeCell ref="A869:I869"/>
    <mergeCell ref="A870:J870"/>
    <mergeCell ref="A871:J871"/>
    <mergeCell ref="A872:D872"/>
    <mergeCell ref="E872:G872"/>
    <mergeCell ref="H872:J872"/>
    <mergeCell ref="I873:J873"/>
    <mergeCell ref="D875:E875"/>
    <mergeCell ref="G875:H875"/>
    <mergeCell ref="A876:I876"/>
    <mergeCell ref="A877:J877"/>
    <mergeCell ref="A878:J878"/>
    <mergeCell ref="A879:D879"/>
    <mergeCell ref="E879:G879"/>
    <mergeCell ref="H879:J879"/>
    <mergeCell ref="I880:J880"/>
    <mergeCell ref="A882:I882"/>
    <mergeCell ref="D883:E883"/>
    <mergeCell ref="G883:H883"/>
    <mergeCell ref="A884:I884"/>
    <mergeCell ref="A885:J885"/>
    <mergeCell ref="A886:J886"/>
    <mergeCell ref="A887:D887"/>
    <mergeCell ref="E887:G887"/>
    <mergeCell ref="H887:J887"/>
    <mergeCell ref="I888:J888"/>
    <mergeCell ref="A890:I890"/>
    <mergeCell ref="D891:E891"/>
    <mergeCell ref="G891:H891"/>
    <mergeCell ref="A892:I892"/>
    <mergeCell ref="A893:J893"/>
    <mergeCell ref="A894:J894"/>
    <mergeCell ref="A895:D895"/>
    <mergeCell ref="E895:G895"/>
    <mergeCell ref="H895:J895"/>
    <mergeCell ref="I896:J896"/>
    <mergeCell ref="A898:I898"/>
    <mergeCell ref="D899:E899"/>
    <mergeCell ref="G899:H899"/>
    <mergeCell ref="A900:I900"/>
    <mergeCell ref="A901:J901"/>
    <mergeCell ref="A902:J902"/>
    <mergeCell ref="A903:D903"/>
    <mergeCell ref="E903:G903"/>
    <mergeCell ref="H903:J903"/>
    <mergeCell ref="I904:J904"/>
    <mergeCell ref="A906:I906"/>
    <mergeCell ref="D907:E907"/>
    <mergeCell ref="G907:H907"/>
    <mergeCell ref="A908:I908"/>
    <mergeCell ref="A909:J909"/>
    <mergeCell ref="A910:J910"/>
    <mergeCell ref="A911:D911"/>
    <mergeCell ref="E911:G911"/>
    <mergeCell ref="H911:J911"/>
    <mergeCell ref="I912:J912"/>
    <mergeCell ref="D914:E914"/>
    <mergeCell ref="G914:H914"/>
    <mergeCell ref="A915:I915"/>
    <mergeCell ref="A916:J916"/>
    <mergeCell ref="A917:J917"/>
    <mergeCell ref="A918:D918"/>
    <mergeCell ref="E918:G918"/>
    <mergeCell ref="H918:J918"/>
    <mergeCell ref="I919:J919"/>
    <mergeCell ref="D921:E921"/>
    <mergeCell ref="G921:H921"/>
    <mergeCell ref="A922:I922"/>
    <mergeCell ref="A923:J923"/>
    <mergeCell ref="A924:J924"/>
    <mergeCell ref="A925:D925"/>
    <mergeCell ref="E925:G925"/>
    <mergeCell ref="H925:J925"/>
    <mergeCell ref="I926:J926"/>
    <mergeCell ref="D928:E928"/>
    <mergeCell ref="G928:H928"/>
    <mergeCell ref="A929:I929"/>
    <mergeCell ref="A930:J930"/>
    <mergeCell ref="A931:J931"/>
    <mergeCell ref="A932:D932"/>
    <mergeCell ref="E932:G932"/>
    <mergeCell ref="H932:J932"/>
    <mergeCell ref="I933:J933"/>
    <mergeCell ref="D935:E935"/>
    <mergeCell ref="G935:H935"/>
    <mergeCell ref="A936:I936"/>
    <mergeCell ref="A937:J937"/>
    <mergeCell ref="A938:J938"/>
    <mergeCell ref="A939:D939"/>
    <mergeCell ref="E939:G939"/>
    <mergeCell ref="H939:J939"/>
    <mergeCell ref="I940:J940"/>
    <mergeCell ref="D942:E942"/>
    <mergeCell ref="G942:H942"/>
    <mergeCell ref="A943:I943"/>
    <mergeCell ref="A944:J944"/>
    <mergeCell ref="A945:J945"/>
    <mergeCell ref="A946:D946"/>
    <mergeCell ref="E946:G946"/>
    <mergeCell ref="H946:J946"/>
    <mergeCell ref="I947:J947"/>
    <mergeCell ref="D949:E949"/>
    <mergeCell ref="G949:H949"/>
    <mergeCell ref="A950:I950"/>
    <mergeCell ref="A951:J951"/>
    <mergeCell ref="A952:J952"/>
    <mergeCell ref="A953:D953"/>
    <mergeCell ref="E953:G953"/>
    <mergeCell ref="H953:J953"/>
    <mergeCell ref="I954:J954"/>
    <mergeCell ref="D956:E956"/>
    <mergeCell ref="G956:H956"/>
    <mergeCell ref="A957:I957"/>
    <mergeCell ref="A958:J958"/>
    <mergeCell ref="A959:J959"/>
    <mergeCell ref="A960:D960"/>
    <mergeCell ref="E960:G960"/>
    <mergeCell ref="H960:J960"/>
    <mergeCell ref="I961:J961"/>
    <mergeCell ref="A963:I963"/>
    <mergeCell ref="D964:E964"/>
    <mergeCell ref="G964:H964"/>
    <mergeCell ref="A965:I965"/>
    <mergeCell ref="A966:J966"/>
    <mergeCell ref="A967:J967"/>
    <mergeCell ref="A968:D968"/>
    <mergeCell ref="E968:G968"/>
    <mergeCell ref="H968:J968"/>
    <mergeCell ref="I969:J969"/>
    <mergeCell ref="A971:I971"/>
    <mergeCell ref="D972:E972"/>
    <mergeCell ref="G972:H972"/>
    <mergeCell ref="A973:I973"/>
    <mergeCell ref="A974:J974"/>
    <mergeCell ref="A975:J975"/>
    <mergeCell ref="A976:D976"/>
    <mergeCell ref="E976:G976"/>
    <mergeCell ref="H976:J976"/>
    <mergeCell ref="I977:J977"/>
    <mergeCell ref="D979:E979"/>
    <mergeCell ref="G979:H979"/>
    <mergeCell ref="A980:I980"/>
    <mergeCell ref="A981:J981"/>
    <mergeCell ref="A982:J982"/>
    <mergeCell ref="A983:D983"/>
    <mergeCell ref="E983:G983"/>
    <mergeCell ref="H983:J983"/>
    <mergeCell ref="I984:J984"/>
    <mergeCell ref="D986:E986"/>
    <mergeCell ref="G986:H986"/>
    <mergeCell ref="A987:I987"/>
    <mergeCell ref="A988:J988"/>
    <mergeCell ref="A989:J989"/>
    <mergeCell ref="A990:D990"/>
    <mergeCell ref="E990:G990"/>
    <mergeCell ref="H990:J990"/>
    <mergeCell ref="I991:J991"/>
    <mergeCell ref="D993:E993"/>
    <mergeCell ref="G993:H993"/>
    <mergeCell ref="A994:I994"/>
    <mergeCell ref="A995:J995"/>
    <mergeCell ref="A996:J996"/>
    <mergeCell ref="A997:D997"/>
    <mergeCell ref="E997:G997"/>
    <mergeCell ref="H997:J997"/>
    <mergeCell ref="I998:J998"/>
    <mergeCell ref="D1000:E1000"/>
    <mergeCell ref="G1000:H1000"/>
    <mergeCell ref="A1001:I1001"/>
    <mergeCell ref="A1002:J1002"/>
    <mergeCell ref="A1003:J1003"/>
    <mergeCell ref="A1004:D1004"/>
    <mergeCell ref="E1004:G1004"/>
    <mergeCell ref="H1004:J1004"/>
    <mergeCell ref="I1005:J1005"/>
    <mergeCell ref="A1007:I1007"/>
    <mergeCell ref="D1008:E1008"/>
    <mergeCell ref="G1008:H1008"/>
    <mergeCell ref="A1009:I1009"/>
    <mergeCell ref="A1010:J1010"/>
    <mergeCell ref="A1011:J1011"/>
    <mergeCell ref="A1012:D1012"/>
    <mergeCell ref="E1012:G1012"/>
    <mergeCell ref="H1012:J1012"/>
    <mergeCell ref="I1013:J1013"/>
    <mergeCell ref="D1015:E1015"/>
    <mergeCell ref="G1015:H1015"/>
    <mergeCell ref="A1016:I1016"/>
    <mergeCell ref="A1017:J1017"/>
    <mergeCell ref="A1018:J1018"/>
    <mergeCell ref="A1019:D1019"/>
    <mergeCell ref="E1019:G1019"/>
    <mergeCell ref="H1019:J1019"/>
    <mergeCell ref="I1020:J1020"/>
    <mergeCell ref="D1022:E1022"/>
    <mergeCell ref="G1022:H1022"/>
    <mergeCell ref="D1023:E1023"/>
    <mergeCell ref="G1023:H1023"/>
    <mergeCell ref="A1024:I1024"/>
    <mergeCell ref="A1025:J1025"/>
    <mergeCell ref="A1026:J1026"/>
    <mergeCell ref="A1027:D1027"/>
    <mergeCell ref="E1027:G1027"/>
    <mergeCell ref="H1027:J1027"/>
    <mergeCell ref="I1028:J1028"/>
    <mergeCell ref="D1030:E1030"/>
    <mergeCell ref="G1030:H1030"/>
    <mergeCell ref="A1031:I1031"/>
    <mergeCell ref="A1032:J1032"/>
    <mergeCell ref="A1033:J1033"/>
    <mergeCell ref="A1034:D1034"/>
    <mergeCell ref="E1034:G1034"/>
    <mergeCell ref="H1034:J1034"/>
    <mergeCell ref="I1035:J1035"/>
    <mergeCell ref="D1037:E1037"/>
    <mergeCell ref="G1037:H1037"/>
    <mergeCell ref="D1038:E1038"/>
    <mergeCell ref="G1038:H1038"/>
    <mergeCell ref="D1039:E1039"/>
    <mergeCell ref="G1039:H1039"/>
    <mergeCell ref="A1040:I1040"/>
    <mergeCell ref="A1041:J1041"/>
    <mergeCell ref="A1042:J1042"/>
    <mergeCell ref="A1043:D1043"/>
    <mergeCell ref="E1043:G1043"/>
    <mergeCell ref="H1043:J1043"/>
    <mergeCell ref="I1044:J1044"/>
    <mergeCell ref="D1046:E1046"/>
    <mergeCell ref="G1046:H1046"/>
    <mergeCell ref="A1047:I1047"/>
    <mergeCell ref="A1048:J1048"/>
    <mergeCell ref="A1049:J1049"/>
    <mergeCell ref="A1050:D1050"/>
    <mergeCell ref="E1050:G1050"/>
    <mergeCell ref="H1050:J1050"/>
    <mergeCell ref="I1051:J1051"/>
    <mergeCell ref="A1053:I1053"/>
    <mergeCell ref="D1054:E1054"/>
    <mergeCell ref="G1054:H1054"/>
    <mergeCell ref="A1055:I1055"/>
    <mergeCell ref="A1056:J1056"/>
    <mergeCell ref="A1057:J1057"/>
    <mergeCell ref="A1058:D1058"/>
    <mergeCell ref="E1058:G1058"/>
    <mergeCell ref="H1058:J1058"/>
    <mergeCell ref="I1059:J1059"/>
    <mergeCell ref="A1061:I1061"/>
    <mergeCell ref="D1062:E1062"/>
    <mergeCell ref="G1062:H1062"/>
    <mergeCell ref="A1063:I1063"/>
    <mergeCell ref="A1064:J1064"/>
    <mergeCell ref="A1065:J1065"/>
    <mergeCell ref="A1066:D1066"/>
    <mergeCell ref="E1066:G1066"/>
    <mergeCell ref="H1066:J1066"/>
    <mergeCell ref="I1067:J1067"/>
    <mergeCell ref="A1069:I1069"/>
    <mergeCell ref="D1070:E1070"/>
    <mergeCell ref="G1070:H1070"/>
    <mergeCell ref="A1071:I1071"/>
    <mergeCell ref="A1072:J1072"/>
    <mergeCell ref="A1073:J1073"/>
    <mergeCell ref="A1074:D1074"/>
    <mergeCell ref="E1074:G1074"/>
    <mergeCell ref="H1074:J1074"/>
    <mergeCell ref="I1075:J1075"/>
    <mergeCell ref="A1077:I1077"/>
    <mergeCell ref="D1078:E1078"/>
    <mergeCell ref="G1078:H1078"/>
    <mergeCell ref="A1079:I1079"/>
    <mergeCell ref="A1080:J1080"/>
    <mergeCell ref="A1081:J1081"/>
    <mergeCell ref="A1082:D1082"/>
    <mergeCell ref="E1082:G1082"/>
    <mergeCell ref="H1082:J1082"/>
    <mergeCell ref="I1083:J1083"/>
    <mergeCell ref="A1085:I1085"/>
    <mergeCell ref="D1086:E1086"/>
    <mergeCell ref="G1086:H1086"/>
    <mergeCell ref="A1087:I1087"/>
    <mergeCell ref="A1088:J1088"/>
    <mergeCell ref="A1089:J1089"/>
    <mergeCell ref="A1090:D1090"/>
    <mergeCell ref="E1090:G1090"/>
    <mergeCell ref="H1090:J1090"/>
    <mergeCell ref="I1091:J1091"/>
    <mergeCell ref="A1093:I1093"/>
    <mergeCell ref="D1094:E1094"/>
    <mergeCell ref="G1094:H1094"/>
    <mergeCell ref="A1095:I1095"/>
    <mergeCell ref="A1096:J1096"/>
    <mergeCell ref="A1097:J1097"/>
    <mergeCell ref="A1098:D1098"/>
    <mergeCell ref="E1098:G1098"/>
    <mergeCell ref="H1098:J1098"/>
    <mergeCell ref="I1099:J1099"/>
    <mergeCell ref="A1101:I1101"/>
    <mergeCell ref="D1102:E1102"/>
    <mergeCell ref="G1102:H1102"/>
    <mergeCell ref="A1103:I1103"/>
    <mergeCell ref="A1104:J1104"/>
    <mergeCell ref="A1105:J1105"/>
    <mergeCell ref="A1106:D1106"/>
    <mergeCell ref="E1106:G1106"/>
    <mergeCell ref="H1106:J1106"/>
    <mergeCell ref="I1107:J1107"/>
    <mergeCell ref="A1109:I1109"/>
    <mergeCell ref="D1110:E1110"/>
    <mergeCell ref="G1110:H1110"/>
    <mergeCell ref="A1111:I1111"/>
    <mergeCell ref="A1112:J1112"/>
    <mergeCell ref="A1113:J1113"/>
    <mergeCell ref="A1114:D1114"/>
    <mergeCell ref="E1114:G1114"/>
    <mergeCell ref="H1114:J1114"/>
    <mergeCell ref="I1115:J1115"/>
    <mergeCell ref="A1117:I1117"/>
    <mergeCell ref="D1118:E1118"/>
    <mergeCell ref="G1118:H1118"/>
    <mergeCell ref="A1119:I1119"/>
    <mergeCell ref="A1120:J1120"/>
    <mergeCell ref="A1121:J1121"/>
    <mergeCell ref="A1122:D1122"/>
    <mergeCell ref="E1122:G1122"/>
    <mergeCell ref="H1122:J1122"/>
    <mergeCell ref="I1123:J1123"/>
    <mergeCell ref="A1125:I1125"/>
    <mergeCell ref="D1126:E1126"/>
    <mergeCell ref="G1126:H1126"/>
    <mergeCell ref="A1127:I1127"/>
    <mergeCell ref="A1128:J1128"/>
    <mergeCell ref="A1129:J1129"/>
    <mergeCell ref="A1130:D1130"/>
    <mergeCell ref="E1130:G1130"/>
    <mergeCell ref="H1130:J1130"/>
    <mergeCell ref="I1131:J1131"/>
    <mergeCell ref="A1133:I1133"/>
    <mergeCell ref="D1134:E1134"/>
    <mergeCell ref="G1134:H1134"/>
    <mergeCell ref="A1135:I1135"/>
    <mergeCell ref="A1136:J1136"/>
    <mergeCell ref="A1137:J1137"/>
    <mergeCell ref="A1138:D1138"/>
    <mergeCell ref="E1138:G1138"/>
    <mergeCell ref="H1138:J1138"/>
    <mergeCell ref="I1139:J1139"/>
    <mergeCell ref="A1141:I1141"/>
    <mergeCell ref="D1142:E1142"/>
    <mergeCell ref="G1142:H1142"/>
    <mergeCell ref="A1143:I1143"/>
    <mergeCell ref="A1144:J1144"/>
    <mergeCell ref="A1145:J1145"/>
    <mergeCell ref="A1146:D1146"/>
    <mergeCell ref="E1146:G1146"/>
    <mergeCell ref="H1146:J1146"/>
    <mergeCell ref="I1147:J1147"/>
    <mergeCell ref="D1149:E1149"/>
    <mergeCell ref="G1149:H1149"/>
    <mergeCell ref="D1150:E1150"/>
    <mergeCell ref="G1150:H1150"/>
    <mergeCell ref="D1151:E1151"/>
    <mergeCell ref="G1151:H1151"/>
    <mergeCell ref="D1152:E1152"/>
    <mergeCell ref="G1152:H1152"/>
    <mergeCell ref="A1153:I1153"/>
    <mergeCell ref="A1154:J1154"/>
    <mergeCell ref="A1155:J1155"/>
    <mergeCell ref="A1156:D1156"/>
    <mergeCell ref="E1156:G1156"/>
    <mergeCell ref="H1156:J1156"/>
    <mergeCell ref="I1157:J1157"/>
    <mergeCell ref="D1159:E1159"/>
    <mergeCell ref="G1159:H1159"/>
    <mergeCell ref="D1160:E1160"/>
    <mergeCell ref="G1160:H1160"/>
    <mergeCell ref="D1161:E1161"/>
    <mergeCell ref="G1161:H1161"/>
    <mergeCell ref="A1162:I1162"/>
    <mergeCell ref="A1163:J1163"/>
    <mergeCell ref="A1164:J1164"/>
    <mergeCell ref="A1165:D1165"/>
    <mergeCell ref="E1165:G1165"/>
    <mergeCell ref="H1165:J1165"/>
    <mergeCell ref="I1166:J1166"/>
    <mergeCell ref="D1168:E1168"/>
    <mergeCell ref="G1168:H1168"/>
    <mergeCell ref="A1169:I1169"/>
    <mergeCell ref="A1170:J1170"/>
    <mergeCell ref="A1171:J1171"/>
    <mergeCell ref="A1172:D1172"/>
    <mergeCell ref="E1172:G1172"/>
    <mergeCell ref="H1172:J1172"/>
    <mergeCell ref="I1173:J1173"/>
    <mergeCell ref="D1175:E1175"/>
    <mergeCell ref="G1175:H1175"/>
    <mergeCell ref="A1176:I1176"/>
    <mergeCell ref="A1177:J1177"/>
    <mergeCell ref="A1178:J1178"/>
    <mergeCell ref="A1179:D1179"/>
    <mergeCell ref="E1179:G1179"/>
    <mergeCell ref="H1179:J1179"/>
    <mergeCell ref="I1180:J1180"/>
    <mergeCell ref="D1182:E1182"/>
    <mergeCell ref="G1182:H1182"/>
    <mergeCell ref="A1183:I1183"/>
    <mergeCell ref="A1184:J1184"/>
    <mergeCell ref="A1185:J1185"/>
    <mergeCell ref="A1186:D1186"/>
    <mergeCell ref="E1186:G1186"/>
    <mergeCell ref="H1186:J1186"/>
    <mergeCell ref="I1187:J1187"/>
    <mergeCell ref="D1189:E1189"/>
    <mergeCell ref="G1189:H1189"/>
    <mergeCell ref="D1190:E1190"/>
    <mergeCell ref="G1190:H1190"/>
    <mergeCell ref="D1191:E1191"/>
    <mergeCell ref="G1191:H1191"/>
    <mergeCell ref="D1192:E1192"/>
    <mergeCell ref="G1192:H1192"/>
    <mergeCell ref="A1193:I1193"/>
    <mergeCell ref="A1194:J1194"/>
    <mergeCell ref="A1195:J1195"/>
    <mergeCell ref="A1196:D1196"/>
    <mergeCell ref="E1196:G1196"/>
    <mergeCell ref="H1196:J1196"/>
    <mergeCell ref="I1197:J1197"/>
    <mergeCell ref="D1199:E1199"/>
    <mergeCell ref="G1199:H1199"/>
    <mergeCell ref="D1200:E1200"/>
    <mergeCell ref="G1200:H1200"/>
    <mergeCell ref="D1201:E1201"/>
    <mergeCell ref="G1201:H1201"/>
    <mergeCell ref="D1202:E1202"/>
    <mergeCell ref="G1202:H1202"/>
    <mergeCell ref="D1203:E1203"/>
    <mergeCell ref="G1203:H1203"/>
    <mergeCell ref="D1204:E1204"/>
    <mergeCell ref="G1204:H1204"/>
    <mergeCell ref="D1205:E1205"/>
    <mergeCell ref="G1205:H1205"/>
    <mergeCell ref="D1206:E1206"/>
    <mergeCell ref="G1206:H1206"/>
    <mergeCell ref="D1207:E1207"/>
    <mergeCell ref="G1207:H1207"/>
    <mergeCell ref="A1208:I1208"/>
    <mergeCell ref="A1209:J1209"/>
    <mergeCell ref="A1210:J1210"/>
    <mergeCell ref="A1211:D1211"/>
    <mergeCell ref="E1211:G1211"/>
    <mergeCell ref="H1211:J1211"/>
    <mergeCell ref="I1212:J1212"/>
    <mergeCell ref="D1214:E1214"/>
    <mergeCell ref="G1214:H1214"/>
    <mergeCell ref="D1215:E1215"/>
    <mergeCell ref="G1215:H1215"/>
    <mergeCell ref="A1216:I1216"/>
    <mergeCell ref="A1217:J1217"/>
    <mergeCell ref="A1218:J1218"/>
    <mergeCell ref="A1219:D1219"/>
    <mergeCell ref="E1219:G1219"/>
    <mergeCell ref="H1219:J1219"/>
    <mergeCell ref="I1220:J1220"/>
    <mergeCell ref="D1222:E1222"/>
    <mergeCell ref="G1222:H1222"/>
    <mergeCell ref="A1223:I1223"/>
    <mergeCell ref="A1224:J1224"/>
    <mergeCell ref="A1225:J1225"/>
    <mergeCell ref="A1226:D1226"/>
    <mergeCell ref="E1226:G1226"/>
    <mergeCell ref="H1226:J1226"/>
    <mergeCell ref="I1227:J1227"/>
    <mergeCell ref="A1229:I1229"/>
    <mergeCell ref="D1230:E1230"/>
    <mergeCell ref="G1230:H1230"/>
    <mergeCell ref="A1231:I1231"/>
    <mergeCell ref="A1232:J1232"/>
    <mergeCell ref="A1233:J1233"/>
    <mergeCell ref="A1234:D1234"/>
    <mergeCell ref="E1234:G1234"/>
    <mergeCell ref="H1234:J1234"/>
    <mergeCell ref="I1235:J1235"/>
    <mergeCell ref="A1237:I1237"/>
    <mergeCell ref="D1238:E1238"/>
    <mergeCell ref="G1238:H1238"/>
    <mergeCell ref="A1239:I1239"/>
    <mergeCell ref="A1240:J1240"/>
    <mergeCell ref="A1241:J1241"/>
    <mergeCell ref="A1242:D1242"/>
    <mergeCell ref="E1242:G1242"/>
    <mergeCell ref="H1242:J1242"/>
    <mergeCell ref="I1243:J1243"/>
    <mergeCell ref="A1245:I1245"/>
    <mergeCell ref="D1246:E1246"/>
    <mergeCell ref="G1246:H1246"/>
    <mergeCell ref="A1247:I1247"/>
    <mergeCell ref="A1248:J1248"/>
    <mergeCell ref="A1249:J1249"/>
    <mergeCell ref="A1250:D1250"/>
    <mergeCell ref="E1250:G1250"/>
    <mergeCell ref="H1250:J1250"/>
    <mergeCell ref="I1251:J1251"/>
    <mergeCell ref="D1253:E1253"/>
    <mergeCell ref="G1253:H1253"/>
    <mergeCell ref="A1254:I1254"/>
    <mergeCell ref="A1255:J1255"/>
    <mergeCell ref="A1256:J1256"/>
    <mergeCell ref="A1257:D1257"/>
    <mergeCell ref="E1257:G1257"/>
    <mergeCell ref="H1257:J1257"/>
    <mergeCell ref="I1258:J1258"/>
    <mergeCell ref="D1260:E1260"/>
    <mergeCell ref="G1260:H1260"/>
    <mergeCell ref="A1261:I1261"/>
    <mergeCell ref="A1262:J1262"/>
    <mergeCell ref="A1263:J1263"/>
    <mergeCell ref="A1264:D1264"/>
    <mergeCell ref="E1264:G1264"/>
    <mergeCell ref="H1264:J1264"/>
    <mergeCell ref="I1265:J1265"/>
    <mergeCell ref="A1267:I1267"/>
    <mergeCell ref="D1268:E1268"/>
    <mergeCell ref="G1268:H1268"/>
    <mergeCell ref="A1269:I1269"/>
    <mergeCell ref="A1270:J1270"/>
    <mergeCell ref="A1271:J1271"/>
    <mergeCell ref="A1272:D1272"/>
    <mergeCell ref="E1272:G1272"/>
    <mergeCell ref="H1272:J1272"/>
    <mergeCell ref="I1273:J1273"/>
    <mergeCell ref="A1275:I1275"/>
    <mergeCell ref="D1276:E1276"/>
    <mergeCell ref="G1276:H1276"/>
    <mergeCell ref="A1277:I1277"/>
    <mergeCell ref="A1278:J1278"/>
    <mergeCell ref="A1279:J1279"/>
    <mergeCell ref="A1280:D1280"/>
    <mergeCell ref="E1280:G1280"/>
    <mergeCell ref="H1280:J1280"/>
    <mergeCell ref="I1281:J1281"/>
    <mergeCell ref="A1283:I1283"/>
    <mergeCell ref="D1284:E1284"/>
    <mergeCell ref="G1284:H1284"/>
    <mergeCell ref="A1285:I1285"/>
    <mergeCell ref="A1286:J1286"/>
    <mergeCell ref="A1287:J1287"/>
    <mergeCell ref="A1288:D1288"/>
    <mergeCell ref="E1288:G1288"/>
    <mergeCell ref="H1288:J1288"/>
    <mergeCell ref="I1289:J1289"/>
    <mergeCell ref="A1291:I1291"/>
    <mergeCell ref="D1292:E1292"/>
    <mergeCell ref="G1292:H1292"/>
    <mergeCell ref="A1293:I1293"/>
    <mergeCell ref="A1294:J1294"/>
    <mergeCell ref="A1295:J1295"/>
    <mergeCell ref="A1296:D1296"/>
    <mergeCell ref="E1296:G1296"/>
    <mergeCell ref="H1296:J1296"/>
    <mergeCell ref="I1297:J1297"/>
    <mergeCell ref="A1299:I1299"/>
    <mergeCell ref="D1300:E1300"/>
    <mergeCell ref="G1300:H1300"/>
    <mergeCell ref="A1301:I1301"/>
    <mergeCell ref="A1302:J1302"/>
    <mergeCell ref="A1303:J1303"/>
    <mergeCell ref="A1304:D1304"/>
    <mergeCell ref="E1304:G1304"/>
    <mergeCell ref="H1304:J1304"/>
    <mergeCell ref="I1305:J1305"/>
    <mergeCell ref="D1307:E1307"/>
    <mergeCell ref="G1307:H1307"/>
    <mergeCell ref="A1308:I1308"/>
    <mergeCell ref="A1309:J1309"/>
    <mergeCell ref="A1310:J1310"/>
    <mergeCell ref="A1311:D1311"/>
    <mergeCell ref="E1311:G1311"/>
    <mergeCell ref="H1311:J1311"/>
    <mergeCell ref="I1312:J1312"/>
    <mergeCell ref="D1314:E1314"/>
    <mergeCell ref="G1314:H1314"/>
    <mergeCell ref="A1315:I1315"/>
    <mergeCell ref="A1316:J1316"/>
    <mergeCell ref="A1317:J1317"/>
    <mergeCell ref="A1318:D1318"/>
    <mergeCell ref="E1318:G1318"/>
    <mergeCell ref="H1318:J1318"/>
    <mergeCell ref="I1319:J1319"/>
    <mergeCell ref="D1321:E1321"/>
    <mergeCell ref="G1321:H1321"/>
    <mergeCell ref="D1322:E1322"/>
    <mergeCell ref="G1322:H1322"/>
    <mergeCell ref="D1323:E1323"/>
    <mergeCell ref="G1323:H1323"/>
    <mergeCell ref="D1324:E1324"/>
    <mergeCell ref="G1324:H1324"/>
    <mergeCell ref="D1325:E1325"/>
    <mergeCell ref="G1325:H1325"/>
    <mergeCell ref="A1326:I1326"/>
    <mergeCell ref="A1327:J1327"/>
    <mergeCell ref="A1328:J1328"/>
    <mergeCell ref="A1329:D1329"/>
    <mergeCell ref="E1329:G1329"/>
    <mergeCell ref="H1329:J1329"/>
    <mergeCell ref="I1330:J1330"/>
    <mergeCell ref="D1332:E1332"/>
    <mergeCell ref="G1332:H1332"/>
    <mergeCell ref="D1333:E1333"/>
    <mergeCell ref="G1333:H1333"/>
    <mergeCell ref="D1334:E1334"/>
    <mergeCell ref="G1334:H1334"/>
    <mergeCell ref="A1335:I1335"/>
    <mergeCell ref="A1336:J1336"/>
    <mergeCell ref="A1337:J1337"/>
    <mergeCell ref="A1338:D1338"/>
    <mergeCell ref="E1338:G1338"/>
    <mergeCell ref="H1338:J1338"/>
    <mergeCell ref="I1339:J1339"/>
    <mergeCell ref="D1341:E1341"/>
    <mergeCell ref="G1341:H1341"/>
    <mergeCell ref="D1342:E1342"/>
    <mergeCell ref="G1342:H1342"/>
    <mergeCell ref="A1343:I1343"/>
    <mergeCell ref="A1344:J1344"/>
    <mergeCell ref="A1345:J1345"/>
    <mergeCell ref="A1346:D1346"/>
    <mergeCell ref="E1346:G1346"/>
    <mergeCell ref="H1346:J1346"/>
    <mergeCell ref="I1347:J1347"/>
    <mergeCell ref="D1349:E1349"/>
    <mergeCell ref="G1349:H1349"/>
    <mergeCell ref="A1350:I1350"/>
    <mergeCell ref="A1351:J1351"/>
    <mergeCell ref="A1352:J1352"/>
    <mergeCell ref="A1353:D1353"/>
    <mergeCell ref="E1353:G1353"/>
    <mergeCell ref="H1353:J1353"/>
    <mergeCell ref="I1354:J1354"/>
    <mergeCell ref="D1356:E1356"/>
    <mergeCell ref="G1356:H1356"/>
    <mergeCell ref="D1357:E1357"/>
    <mergeCell ref="G1357:H1357"/>
    <mergeCell ref="D1358:E1358"/>
    <mergeCell ref="G1358:H1358"/>
    <mergeCell ref="A1359:I1359"/>
    <mergeCell ref="A1360:J1360"/>
    <mergeCell ref="A1361:J1361"/>
    <mergeCell ref="A1362:D1362"/>
    <mergeCell ref="E1362:G1362"/>
    <mergeCell ref="H1362:J1362"/>
    <mergeCell ref="I1363:J1363"/>
    <mergeCell ref="D1365:E1365"/>
    <mergeCell ref="G1365:H1365"/>
    <mergeCell ref="A1366:I1366"/>
    <mergeCell ref="A1367:J1367"/>
    <mergeCell ref="A1368:J1368"/>
    <mergeCell ref="A1369:D1369"/>
    <mergeCell ref="E1369:G1369"/>
    <mergeCell ref="H1369:J1369"/>
    <mergeCell ref="I1370:J1370"/>
    <mergeCell ref="D1372:E1372"/>
    <mergeCell ref="G1372:H1372"/>
    <mergeCell ref="D1373:E1373"/>
    <mergeCell ref="G1373:H1373"/>
    <mergeCell ref="D1374:E1374"/>
    <mergeCell ref="G1374:H1374"/>
    <mergeCell ref="D1375:E1375"/>
    <mergeCell ref="G1375:H1375"/>
    <mergeCell ref="D1376:E1376"/>
    <mergeCell ref="G1376:H1376"/>
    <mergeCell ref="D1377:E1377"/>
    <mergeCell ref="G1377:H1377"/>
    <mergeCell ref="D1378:E1378"/>
    <mergeCell ref="G1378:H1378"/>
    <mergeCell ref="D1379:E1379"/>
    <mergeCell ref="G1379:H1379"/>
    <mergeCell ref="D1380:E1380"/>
    <mergeCell ref="G1380:H1380"/>
    <mergeCell ref="A1381:I1381"/>
    <mergeCell ref="A1382:J1382"/>
    <mergeCell ref="A1383:J1383"/>
    <mergeCell ref="A1384:D1384"/>
    <mergeCell ref="E1384:G1384"/>
    <mergeCell ref="H1384:J1384"/>
    <mergeCell ref="I1385:J1385"/>
    <mergeCell ref="D1387:E1387"/>
    <mergeCell ref="G1387:H1387"/>
    <mergeCell ref="D1388:E1388"/>
    <mergeCell ref="G1388:H1388"/>
    <mergeCell ref="D1389:E1389"/>
    <mergeCell ref="G1389:H1389"/>
    <mergeCell ref="D1390:E1390"/>
    <mergeCell ref="G1390:H1390"/>
    <mergeCell ref="A1391:I1391"/>
    <mergeCell ref="A1392:J1392"/>
    <mergeCell ref="A1393:J1393"/>
    <mergeCell ref="A1394:D1394"/>
    <mergeCell ref="E1394:G1394"/>
    <mergeCell ref="H1394:J1394"/>
    <mergeCell ref="I1395:J1395"/>
    <mergeCell ref="D1397:E1397"/>
    <mergeCell ref="G1397:H1397"/>
    <mergeCell ref="D1398:E1398"/>
    <mergeCell ref="G1398:H1398"/>
    <mergeCell ref="D1399:E1399"/>
    <mergeCell ref="G1399:H1399"/>
    <mergeCell ref="A1400:I1400"/>
    <mergeCell ref="A1401:J1401"/>
    <mergeCell ref="A1402:J1402"/>
    <mergeCell ref="A1403:D1403"/>
    <mergeCell ref="E1403:G1403"/>
    <mergeCell ref="H1403:J1403"/>
    <mergeCell ref="I1404:J1404"/>
    <mergeCell ref="D1406:E1406"/>
    <mergeCell ref="G1406:H1406"/>
    <mergeCell ref="D1407:E1407"/>
    <mergeCell ref="G1407:H1407"/>
    <mergeCell ref="A1408:I1408"/>
    <mergeCell ref="A1409:J1409"/>
    <mergeCell ref="A1410:J1410"/>
    <mergeCell ref="A1411:D1411"/>
    <mergeCell ref="E1411:G1411"/>
    <mergeCell ref="H1411:J1411"/>
    <mergeCell ref="I1412:J1412"/>
    <mergeCell ref="D1414:E1414"/>
    <mergeCell ref="G1414:H1414"/>
    <mergeCell ref="D1415:E1415"/>
    <mergeCell ref="G1415:H1415"/>
    <mergeCell ref="A1416:I1416"/>
    <mergeCell ref="A1417:J1417"/>
    <mergeCell ref="A1418:J1418"/>
    <mergeCell ref="A1419:D1419"/>
    <mergeCell ref="E1419:G1419"/>
    <mergeCell ref="H1419:J1419"/>
    <mergeCell ref="I1420:J1420"/>
    <mergeCell ref="D1422:E1422"/>
    <mergeCell ref="G1422:H1422"/>
    <mergeCell ref="D1423:E1423"/>
    <mergeCell ref="G1423:H1423"/>
    <mergeCell ref="A1424:I1424"/>
    <mergeCell ref="A1425:J1425"/>
    <mergeCell ref="A1426:J1426"/>
    <mergeCell ref="A1427:D1427"/>
    <mergeCell ref="E1427:G1427"/>
    <mergeCell ref="H1427:J1427"/>
    <mergeCell ref="I1428:J1428"/>
    <mergeCell ref="D1430:E1430"/>
    <mergeCell ref="G1430:H1430"/>
    <mergeCell ref="A1431:I1431"/>
    <mergeCell ref="A1432:J1432"/>
    <mergeCell ref="A1433:J1433"/>
    <mergeCell ref="A1434:D1434"/>
    <mergeCell ref="E1434:G1434"/>
    <mergeCell ref="H1434:J1434"/>
    <mergeCell ref="I1435:J1435"/>
    <mergeCell ref="D1437:E1437"/>
    <mergeCell ref="G1437:H1437"/>
    <mergeCell ref="A1438:I1438"/>
    <mergeCell ref="A1439:J1439"/>
    <mergeCell ref="A1440:J1440"/>
    <mergeCell ref="A1441:D1441"/>
    <mergeCell ref="E1441:G1441"/>
    <mergeCell ref="H1441:J1441"/>
    <mergeCell ref="I1442:J1442"/>
    <mergeCell ref="D1444:E1444"/>
    <mergeCell ref="G1444:H1444"/>
    <mergeCell ref="D1445:E1445"/>
    <mergeCell ref="G1445:H1445"/>
    <mergeCell ref="A1446:I1446"/>
    <mergeCell ref="A1447:J1447"/>
    <mergeCell ref="A1448:J1448"/>
    <mergeCell ref="A1449:D1449"/>
    <mergeCell ref="E1449:G1449"/>
    <mergeCell ref="H1449:J1449"/>
    <mergeCell ref="I1450:J1450"/>
    <mergeCell ref="D1452:E1452"/>
    <mergeCell ref="G1452:H1452"/>
    <mergeCell ref="D1453:E1453"/>
    <mergeCell ref="G1453:H1453"/>
    <mergeCell ref="D1454:E1454"/>
    <mergeCell ref="G1454:H1454"/>
    <mergeCell ref="D1455:E1455"/>
    <mergeCell ref="G1455:H1455"/>
    <mergeCell ref="A1456:I1456"/>
    <mergeCell ref="A1457:J1457"/>
    <mergeCell ref="A1458:J1458"/>
    <mergeCell ref="A1459:D1459"/>
    <mergeCell ref="E1459:G1459"/>
    <mergeCell ref="H1459:J1459"/>
    <mergeCell ref="I1460:J1460"/>
    <mergeCell ref="D1462:E1462"/>
    <mergeCell ref="G1462:H1462"/>
    <mergeCell ref="A1463:I1463"/>
    <mergeCell ref="A1464:J1464"/>
    <mergeCell ref="A1465:J1465"/>
    <mergeCell ref="A1466:D1466"/>
    <mergeCell ref="E1466:G1466"/>
    <mergeCell ref="H1466:J1466"/>
    <mergeCell ref="I1467:J1467"/>
    <mergeCell ref="D1469:E1469"/>
    <mergeCell ref="G1469:H1469"/>
    <mergeCell ref="A1470:I1470"/>
    <mergeCell ref="A1471:J1471"/>
    <mergeCell ref="A1472:J1472"/>
    <mergeCell ref="A1473:D1473"/>
    <mergeCell ref="E1473:G1473"/>
    <mergeCell ref="H1473:J1473"/>
    <mergeCell ref="I1474:J1474"/>
    <mergeCell ref="D1476:E1476"/>
    <mergeCell ref="G1476:H1476"/>
    <mergeCell ref="A1477:I1477"/>
    <mergeCell ref="A1478:J1478"/>
    <mergeCell ref="A1479:J1479"/>
    <mergeCell ref="A1480:D1480"/>
    <mergeCell ref="E1480:G1480"/>
    <mergeCell ref="H1480:J1480"/>
    <mergeCell ref="I1481:J1481"/>
    <mergeCell ref="D1483:E1483"/>
    <mergeCell ref="G1483:H1483"/>
    <mergeCell ref="A1484:I1484"/>
    <mergeCell ref="A1485:J1485"/>
    <mergeCell ref="A1486:J1486"/>
    <mergeCell ref="A1487:D1487"/>
    <mergeCell ref="E1487:G1487"/>
    <mergeCell ref="H1487:J1487"/>
    <mergeCell ref="I1488:J1488"/>
    <mergeCell ref="D1490:E1490"/>
    <mergeCell ref="G1490:H1490"/>
    <mergeCell ref="A1491:I1491"/>
    <mergeCell ref="A1492:J1492"/>
    <mergeCell ref="A1493:J1493"/>
    <mergeCell ref="A1494:D1494"/>
    <mergeCell ref="E1494:G1494"/>
    <mergeCell ref="H1494:J1494"/>
    <mergeCell ref="I1495:J1495"/>
    <mergeCell ref="D1497:E1497"/>
    <mergeCell ref="G1497:H1497"/>
    <mergeCell ref="A1498:I1498"/>
    <mergeCell ref="A1499:J1499"/>
    <mergeCell ref="A1500:J1500"/>
    <mergeCell ref="A1501:D1501"/>
    <mergeCell ref="E1501:G1501"/>
    <mergeCell ref="H1501:J1501"/>
    <mergeCell ref="I1502:J1502"/>
    <mergeCell ref="A1504:I1504"/>
    <mergeCell ref="D1505:E1505"/>
    <mergeCell ref="G1505:H1505"/>
    <mergeCell ref="A1506:I1506"/>
    <mergeCell ref="A1507:J1507"/>
    <mergeCell ref="A1508:J1508"/>
    <mergeCell ref="A1509:D1509"/>
    <mergeCell ref="E1509:G1509"/>
    <mergeCell ref="H1509:J1509"/>
    <mergeCell ref="I1510:J1510"/>
    <mergeCell ref="D1512:E1512"/>
    <mergeCell ref="G1512:H1512"/>
    <mergeCell ref="D1513:E1513"/>
    <mergeCell ref="G1513:H1513"/>
    <mergeCell ref="A1514:I1514"/>
    <mergeCell ref="A1515:J1515"/>
    <mergeCell ref="A1516:J1516"/>
    <mergeCell ref="A1517:D1517"/>
    <mergeCell ref="E1517:G1517"/>
    <mergeCell ref="H1517:J1517"/>
    <mergeCell ref="I1518:J1518"/>
    <mergeCell ref="D1520:E1520"/>
    <mergeCell ref="G1520:H1520"/>
    <mergeCell ref="A1521:I1521"/>
    <mergeCell ref="A1522:J1522"/>
    <mergeCell ref="A1523:J1523"/>
    <mergeCell ref="A1524:D1524"/>
    <mergeCell ref="E1524:G1524"/>
    <mergeCell ref="H1524:J1524"/>
    <mergeCell ref="I1525:J1525"/>
    <mergeCell ref="D1527:E1527"/>
    <mergeCell ref="G1527:H1527"/>
    <mergeCell ref="D1528:E1528"/>
    <mergeCell ref="G1528:H1528"/>
    <mergeCell ref="D1529:E1529"/>
    <mergeCell ref="G1529:H1529"/>
    <mergeCell ref="D1530:E1530"/>
    <mergeCell ref="G1530:H1530"/>
    <mergeCell ref="A1531:I1531"/>
    <mergeCell ref="A1532:J1532"/>
    <mergeCell ref="A1533:J1533"/>
    <mergeCell ref="A1534:D1534"/>
    <mergeCell ref="E1534:G1534"/>
    <mergeCell ref="H1534:J1534"/>
    <mergeCell ref="I1535:J1535"/>
    <mergeCell ref="D1537:E1537"/>
    <mergeCell ref="G1537:H1537"/>
    <mergeCell ref="D1538:E1538"/>
    <mergeCell ref="G1538:H1538"/>
    <mergeCell ref="D1539:E1539"/>
    <mergeCell ref="G1539:H1539"/>
    <mergeCell ref="D1540:E1540"/>
    <mergeCell ref="G1540:H1540"/>
    <mergeCell ref="D1541:E1541"/>
    <mergeCell ref="G1541:H1541"/>
    <mergeCell ref="D1542:E1542"/>
    <mergeCell ref="G1542:H1542"/>
    <mergeCell ref="D1543:E1543"/>
    <mergeCell ref="G1543:H1543"/>
    <mergeCell ref="D1544:E1544"/>
    <mergeCell ref="G1544:H1544"/>
    <mergeCell ref="D1545:E1545"/>
    <mergeCell ref="G1545:H1545"/>
    <mergeCell ref="D1546:E1546"/>
    <mergeCell ref="G1546:H1546"/>
    <mergeCell ref="D1547:E1547"/>
    <mergeCell ref="G1547:H1547"/>
    <mergeCell ref="A1548:I1548"/>
    <mergeCell ref="A1549:J1549"/>
    <mergeCell ref="A1550:J1550"/>
    <mergeCell ref="A1551:D1551"/>
    <mergeCell ref="E1551:G1551"/>
    <mergeCell ref="H1551:J1551"/>
    <mergeCell ref="I1552:J1552"/>
    <mergeCell ref="D1554:E1554"/>
    <mergeCell ref="G1554:H1554"/>
    <mergeCell ref="D1555:E1555"/>
    <mergeCell ref="G1555:H1555"/>
    <mergeCell ref="A1556:I1556"/>
    <mergeCell ref="A1557:J1557"/>
    <mergeCell ref="A1558:J1558"/>
    <mergeCell ref="A1559:D1559"/>
    <mergeCell ref="E1559:G1559"/>
    <mergeCell ref="H1559:J1559"/>
    <mergeCell ref="I1560:J1560"/>
    <mergeCell ref="D1562:E1562"/>
    <mergeCell ref="G1562:H1562"/>
    <mergeCell ref="A1563:I1563"/>
    <mergeCell ref="A1564:J1564"/>
    <mergeCell ref="A1565:J1565"/>
    <mergeCell ref="A1566:D1566"/>
    <mergeCell ref="E1566:G1566"/>
    <mergeCell ref="H1566:J1566"/>
    <mergeCell ref="I1567:J1567"/>
    <mergeCell ref="D1569:E1569"/>
    <mergeCell ref="G1569:H1569"/>
    <mergeCell ref="A1570:I1570"/>
    <mergeCell ref="A1571:J1571"/>
    <mergeCell ref="A1572:J1572"/>
    <mergeCell ref="A1573:D1573"/>
    <mergeCell ref="E1573:G1573"/>
    <mergeCell ref="H1573:J1573"/>
    <mergeCell ref="I1574:J1574"/>
    <mergeCell ref="D1576:E1576"/>
    <mergeCell ref="G1576:H1576"/>
    <mergeCell ref="A1577:I1577"/>
    <mergeCell ref="A1578:J1578"/>
    <mergeCell ref="A1579:J1579"/>
    <mergeCell ref="A1580:D1580"/>
    <mergeCell ref="E1580:G1580"/>
    <mergeCell ref="H1580:J1580"/>
    <mergeCell ref="I1581:J1581"/>
    <mergeCell ref="D1583:E1583"/>
    <mergeCell ref="G1583:H1583"/>
    <mergeCell ref="A1584:I1584"/>
    <mergeCell ref="A1585:J1585"/>
    <mergeCell ref="A1586:J1586"/>
    <mergeCell ref="A1587:D1587"/>
    <mergeCell ref="E1587:G1587"/>
    <mergeCell ref="H1587:J1587"/>
    <mergeCell ref="I1588:J1588"/>
    <mergeCell ref="D1590:E1590"/>
    <mergeCell ref="G1590:H1590"/>
    <mergeCell ref="D1591:E1591"/>
    <mergeCell ref="G1591:H1591"/>
    <mergeCell ref="A1592:I1592"/>
    <mergeCell ref="A1593:J1593"/>
    <mergeCell ref="A1594:J1594"/>
    <mergeCell ref="A1595:D1595"/>
    <mergeCell ref="E1595:G1595"/>
    <mergeCell ref="H1595:J1595"/>
    <mergeCell ref="I1596:J1596"/>
    <mergeCell ref="D1598:E1598"/>
    <mergeCell ref="G1598:H1598"/>
    <mergeCell ref="A1599:I1599"/>
    <mergeCell ref="A1600:J1600"/>
    <mergeCell ref="A1601:J1601"/>
    <mergeCell ref="A1602:D1602"/>
    <mergeCell ref="E1602:G1602"/>
    <mergeCell ref="H1602:J1602"/>
    <mergeCell ref="I1603:J1603"/>
    <mergeCell ref="A1605:I1605"/>
    <mergeCell ref="D1606:E1606"/>
    <mergeCell ref="G1606:H1606"/>
    <mergeCell ref="A1607:I1607"/>
    <mergeCell ref="A1608:J1608"/>
    <mergeCell ref="A1609:J1609"/>
    <mergeCell ref="A1610:D1610"/>
    <mergeCell ref="E1610:G1610"/>
    <mergeCell ref="H1610:J1610"/>
    <mergeCell ref="I1611:J1611"/>
    <mergeCell ref="D1613:E1613"/>
    <mergeCell ref="G1613:H1613"/>
    <mergeCell ref="D1614:E1614"/>
    <mergeCell ref="G1614:H1614"/>
    <mergeCell ref="A1615:I1615"/>
    <mergeCell ref="A1616:J1616"/>
    <mergeCell ref="A1617:J1617"/>
    <mergeCell ref="A1618:D1618"/>
    <mergeCell ref="E1618:G1618"/>
    <mergeCell ref="H1618:J1618"/>
    <mergeCell ref="I1619:J1619"/>
    <mergeCell ref="D1621:E1621"/>
    <mergeCell ref="G1621:H1621"/>
    <mergeCell ref="A1622:I1622"/>
    <mergeCell ref="A1623:J1623"/>
    <mergeCell ref="A1624:J1624"/>
    <mergeCell ref="A1625:D1625"/>
    <mergeCell ref="E1625:G1625"/>
    <mergeCell ref="H1625:J1625"/>
    <mergeCell ref="I1626:J1626"/>
    <mergeCell ref="A1628:I1628"/>
    <mergeCell ref="D1629:E1629"/>
    <mergeCell ref="G1629:H1629"/>
    <mergeCell ref="A1630:I1630"/>
    <mergeCell ref="A1631:J1631"/>
    <mergeCell ref="A1632:J1632"/>
    <mergeCell ref="A1633:D1633"/>
    <mergeCell ref="E1633:G1633"/>
    <mergeCell ref="H1633:J1633"/>
    <mergeCell ref="I1634:J1634"/>
    <mergeCell ref="D1636:E1636"/>
    <mergeCell ref="G1636:H1636"/>
    <mergeCell ref="D1637:E1637"/>
    <mergeCell ref="G1637:H1637"/>
    <mergeCell ref="A1638:I1638"/>
    <mergeCell ref="A1639:J1639"/>
    <mergeCell ref="A1640:J1640"/>
    <mergeCell ref="A1641:D1641"/>
    <mergeCell ref="E1641:G1641"/>
    <mergeCell ref="H1641:J1641"/>
    <mergeCell ref="I1642:J1642"/>
    <mergeCell ref="D1644:E1644"/>
    <mergeCell ref="G1644:H1644"/>
    <mergeCell ref="D1645:E1645"/>
    <mergeCell ref="G1645:H1645"/>
    <mergeCell ref="D1646:E1646"/>
    <mergeCell ref="G1646:H1646"/>
    <mergeCell ref="D1647:E1647"/>
    <mergeCell ref="G1647:H1647"/>
    <mergeCell ref="D1648:E1648"/>
    <mergeCell ref="G1648:H1648"/>
    <mergeCell ref="D1649:E1649"/>
    <mergeCell ref="G1649:H1649"/>
    <mergeCell ref="D1650:E1650"/>
    <mergeCell ref="G1650:H1650"/>
    <mergeCell ref="D1651:E1651"/>
    <mergeCell ref="G1651:H1651"/>
    <mergeCell ref="A1652:I1652"/>
    <mergeCell ref="A1653:J1653"/>
    <mergeCell ref="A1654:J1654"/>
    <mergeCell ref="A1655:D1655"/>
    <mergeCell ref="E1655:G1655"/>
    <mergeCell ref="H1655:J1655"/>
    <mergeCell ref="I1656:J1656"/>
    <mergeCell ref="D1658:E1658"/>
    <mergeCell ref="G1658:H1658"/>
    <mergeCell ref="D1659:E1659"/>
    <mergeCell ref="G1659:H1659"/>
    <mergeCell ref="A1660:I1660"/>
    <mergeCell ref="A1661:J1661"/>
    <mergeCell ref="A1662:J1662"/>
    <mergeCell ref="A1663:D1663"/>
    <mergeCell ref="E1663:G1663"/>
    <mergeCell ref="H1663:J1663"/>
    <mergeCell ref="I1664:J1664"/>
    <mergeCell ref="D1666:E1666"/>
    <mergeCell ref="G1666:H1666"/>
    <mergeCell ref="A1667:I1667"/>
    <mergeCell ref="A1668:J1668"/>
    <mergeCell ref="A1669:J1669"/>
    <mergeCell ref="A1670:D1670"/>
    <mergeCell ref="E1670:G1670"/>
    <mergeCell ref="H1670:J1670"/>
    <mergeCell ref="I1671:J1671"/>
    <mergeCell ref="D1673:E1673"/>
    <mergeCell ref="G1673:H1673"/>
    <mergeCell ref="A1674:I1674"/>
    <mergeCell ref="A1675:J1675"/>
    <mergeCell ref="A1676:J1676"/>
    <mergeCell ref="A1677:D1677"/>
    <mergeCell ref="E1677:G1677"/>
    <mergeCell ref="H1677:J1677"/>
    <mergeCell ref="I1678:J1678"/>
    <mergeCell ref="D1680:E1680"/>
    <mergeCell ref="G1680:H1680"/>
    <mergeCell ref="A1681:I1681"/>
    <mergeCell ref="A1682:J1682"/>
    <mergeCell ref="A1683:J1683"/>
    <mergeCell ref="A1684:D1684"/>
    <mergeCell ref="E1684:G1684"/>
    <mergeCell ref="H1684:J1684"/>
    <mergeCell ref="I1685:J1685"/>
    <mergeCell ref="D1687:E1687"/>
    <mergeCell ref="G1687:H1687"/>
    <mergeCell ref="A1688:I1688"/>
    <mergeCell ref="A1689:J1689"/>
    <mergeCell ref="A1690:J1690"/>
    <mergeCell ref="A1691:D1691"/>
    <mergeCell ref="E1691:G1691"/>
    <mergeCell ref="H1691:J1691"/>
    <mergeCell ref="I1692:J1692"/>
    <mergeCell ref="D1694:E1694"/>
    <mergeCell ref="G1694:H1694"/>
    <mergeCell ref="A1695:I1695"/>
    <mergeCell ref="A1696:J1696"/>
    <mergeCell ref="A1697:J1697"/>
    <mergeCell ref="A1698:D1698"/>
    <mergeCell ref="E1698:G1698"/>
    <mergeCell ref="H1698:J1698"/>
    <mergeCell ref="I1699:J1699"/>
    <mergeCell ref="D1701:E1701"/>
    <mergeCell ref="G1701:H1701"/>
    <mergeCell ref="A1702:I1702"/>
    <mergeCell ref="A1703:J1703"/>
    <mergeCell ref="A1704:J1704"/>
    <mergeCell ref="A1705:D1705"/>
    <mergeCell ref="E1705:G1705"/>
    <mergeCell ref="H1705:J1705"/>
    <mergeCell ref="I1706:J1706"/>
    <mergeCell ref="A1708:I1708"/>
    <mergeCell ref="D1709:E1709"/>
    <mergeCell ref="G1709:H1709"/>
    <mergeCell ref="A1710:I1710"/>
    <mergeCell ref="A1711:J1711"/>
    <mergeCell ref="A1712:J1712"/>
    <mergeCell ref="A1713:D1713"/>
    <mergeCell ref="E1713:G1713"/>
    <mergeCell ref="H1713:J1713"/>
    <mergeCell ref="I1714:J1714"/>
    <mergeCell ref="D1716:E1716"/>
    <mergeCell ref="G1716:H1716"/>
    <mergeCell ref="D1717:E1717"/>
    <mergeCell ref="G1717:H1717"/>
    <mergeCell ref="A1718:I1718"/>
    <mergeCell ref="A1719:J1719"/>
    <mergeCell ref="A1720:J1720"/>
    <mergeCell ref="A1721:D1721"/>
    <mergeCell ref="E1721:G1721"/>
    <mergeCell ref="H1721:J1721"/>
    <mergeCell ref="I1722:J1722"/>
    <mergeCell ref="D1724:E1724"/>
    <mergeCell ref="G1724:H1724"/>
    <mergeCell ref="A1725:I1725"/>
    <mergeCell ref="A1726:J1726"/>
    <mergeCell ref="A1727:J1727"/>
    <mergeCell ref="A1728:D1728"/>
    <mergeCell ref="E1728:G1728"/>
    <mergeCell ref="H1728:J1728"/>
    <mergeCell ref="I1729:J1729"/>
    <mergeCell ref="A1731:I1731"/>
    <mergeCell ref="D1732:E1732"/>
    <mergeCell ref="G1732:H1732"/>
    <mergeCell ref="A1733:I1733"/>
    <mergeCell ref="A1734:J1734"/>
    <mergeCell ref="A1735:J1735"/>
    <mergeCell ref="A1736:D1736"/>
    <mergeCell ref="E1736:G1736"/>
    <mergeCell ref="H1736:J1736"/>
    <mergeCell ref="I1737:J1737"/>
    <mergeCell ref="D1739:E1739"/>
    <mergeCell ref="G1739:H1739"/>
    <mergeCell ref="D1740:E1740"/>
    <mergeCell ref="G1740:H1740"/>
    <mergeCell ref="A1741:I1741"/>
    <mergeCell ref="A1742:J1742"/>
    <mergeCell ref="A1743:J1743"/>
    <mergeCell ref="A1744:D1744"/>
    <mergeCell ref="E1744:G1744"/>
    <mergeCell ref="H1744:J1744"/>
    <mergeCell ref="I1745:J1745"/>
    <mergeCell ref="D1747:E1747"/>
    <mergeCell ref="G1747:H1747"/>
    <mergeCell ref="D1748:E1748"/>
    <mergeCell ref="G1748:H1748"/>
    <mergeCell ref="D1749:E1749"/>
    <mergeCell ref="G1749:H1749"/>
    <mergeCell ref="D1750:E1750"/>
    <mergeCell ref="G1750:H1750"/>
    <mergeCell ref="D1751:E1751"/>
    <mergeCell ref="G1751:H1751"/>
    <mergeCell ref="D1752:E1752"/>
    <mergeCell ref="G1752:H1752"/>
    <mergeCell ref="D1753:E1753"/>
    <mergeCell ref="G1753:H1753"/>
    <mergeCell ref="D1754:E1754"/>
    <mergeCell ref="G1754:H1754"/>
    <mergeCell ref="A1755:I1755"/>
    <mergeCell ref="A1756:J1756"/>
    <mergeCell ref="A1757:J1757"/>
    <mergeCell ref="A1758:D1758"/>
    <mergeCell ref="E1758:G1758"/>
    <mergeCell ref="H1758:J1758"/>
    <mergeCell ref="I1759:J1759"/>
    <mergeCell ref="D1761:E1761"/>
    <mergeCell ref="G1761:H1761"/>
    <mergeCell ref="A1762:I1762"/>
    <mergeCell ref="A1763:J1763"/>
    <mergeCell ref="A1764:J1764"/>
    <mergeCell ref="A1765:D1765"/>
    <mergeCell ref="E1765:G1765"/>
    <mergeCell ref="H1765:J1765"/>
    <mergeCell ref="I1766:J1766"/>
    <mergeCell ref="D1768:E1768"/>
    <mergeCell ref="G1768:H1768"/>
    <mergeCell ref="A1769:I1769"/>
    <mergeCell ref="A1770:J1770"/>
    <mergeCell ref="A1771:J1771"/>
    <mergeCell ref="A1772:D1772"/>
    <mergeCell ref="E1772:G1772"/>
    <mergeCell ref="H1772:J1772"/>
    <mergeCell ref="I1773:J1773"/>
    <mergeCell ref="D1775:E1775"/>
    <mergeCell ref="G1775:H1775"/>
    <mergeCell ref="D1776:E1776"/>
    <mergeCell ref="G1776:H1776"/>
    <mergeCell ref="A1777:I1777"/>
    <mergeCell ref="A1778:J1778"/>
    <mergeCell ref="A1779:J1779"/>
    <mergeCell ref="A1780:D1780"/>
    <mergeCell ref="E1780:G1780"/>
    <mergeCell ref="H1780:J1780"/>
    <mergeCell ref="I1781:J1781"/>
    <mergeCell ref="D1783:E1783"/>
    <mergeCell ref="G1783:H1783"/>
    <mergeCell ref="A1784:I1784"/>
    <mergeCell ref="A1785:J1785"/>
    <mergeCell ref="A1786:J1786"/>
    <mergeCell ref="A1787:D1787"/>
    <mergeCell ref="E1787:G1787"/>
    <mergeCell ref="H1787:J1787"/>
    <mergeCell ref="I1788:J1788"/>
    <mergeCell ref="D1790:E1790"/>
    <mergeCell ref="G1790:H1790"/>
    <mergeCell ref="A1791:I1791"/>
    <mergeCell ref="A1792:J1792"/>
    <mergeCell ref="A1793:J1793"/>
    <mergeCell ref="A1794:D1794"/>
    <mergeCell ref="E1794:G1794"/>
    <mergeCell ref="H1794:J1794"/>
    <mergeCell ref="I1795:J1795"/>
    <mergeCell ref="D1797:E1797"/>
    <mergeCell ref="G1797:H1797"/>
    <mergeCell ref="A1798:I1798"/>
    <mergeCell ref="A1799:J1799"/>
    <mergeCell ref="A1800:J1800"/>
    <mergeCell ref="A1801:D1801"/>
    <mergeCell ref="E1801:G1801"/>
    <mergeCell ref="H1801:J1801"/>
    <mergeCell ref="I1802:J1802"/>
    <mergeCell ref="D1804:E1804"/>
    <mergeCell ref="G1804:H1804"/>
    <mergeCell ref="A1805:I1805"/>
    <mergeCell ref="A1806:J1806"/>
    <mergeCell ref="A1807:J1807"/>
    <mergeCell ref="A1808:D1808"/>
    <mergeCell ref="E1808:G1808"/>
    <mergeCell ref="H1808:J1808"/>
    <mergeCell ref="I1809:J1809"/>
    <mergeCell ref="D1811:E1811"/>
    <mergeCell ref="G1811:H1811"/>
    <mergeCell ref="D1812:E1812"/>
    <mergeCell ref="G1812:H1812"/>
    <mergeCell ref="D1813:E1813"/>
    <mergeCell ref="G1813:H1813"/>
    <mergeCell ref="D1814:E1814"/>
    <mergeCell ref="G1814:H1814"/>
    <mergeCell ref="A1815:I1815"/>
    <mergeCell ref="A1816:J1816"/>
    <mergeCell ref="A1817:J1817"/>
    <mergeCell ref="A1818:D1818"/>
    <mergeCell ref="E1818:G1818"/>
    <mergeCell ref="H1818:J1818"/>
    <mergeCell ref="I1819:J1819"/>
    <mergeCell ref="D1821:E1821"/>
    <mergeCell ref="G1821:H1821"/>
    <mergeCell ref="A1822:I1822"/>
    <mergeCell ref="A1823:J1823"/>
    <mergeCell ref="A1824:J1824"/>
    <mergeCell ref="A1825:D1825"/>
    <mergeCell ref="E1825:G1825"/>
    <mergeCell ref="H1825:J1825"/>
    <mergeCell ref="I1826:J1826"/>
    <mergeCell ref="A1828:I1828"/>
    <mergeCell ref="D1829:E1829"/>
    <mergeCell ref="G1829:H1829"/>
    <mergeCell ref="A1830:I1830"/>
    <mergeCell ref="A1831:J1831"/>
    <mergeCell ref="A1832:J1832"/>
    <mergeCell ref="A1833:D1833"/>
    <mergeCell ref="E1833:G1833"/>
    <mergeCell ref="H1833:J1833"/>
    <mergeCell ref="I1834:J1834"/>
    <mergeCell ref="D1836:E1836"/>
    <mergeCell ref="G1836:H1836"/>
    <mergeCell ref="D1837:E1837"/>
    <mergeCell ref="G1837:H1837"/>
    <mergeCell ref="A1838:I1838"/>
    <mergeCell ref="A1839:J1839"/>
    <mergeCell ref="A1840:J1840"/>
    <mergeCell ref="A1841:D1841"/>
    <mergeCell ref="E1841:G1841"/>
    <mergeCell ref="H1841:J1841"/>
    <mergeCell ref="I1842:J1842"/>
    <mergeCell ref="D1844:E1844"/>
    <mergeCell ref="G1844:H1844"/>
    <mergeCell ref="D1845:E1845"/>
    <mergeCell ref="G1845:H1845"/>
    <mergeCell ref="D1846:E1846"/>
    <mergeCell ref="G1846:H1846"/>
    <mergeCell ref="D1847:E1847"/>
    <mergeCell ref="G1847:H1847"/>
    <mergeCell ref="D1848:E1848"/>
    <mergeCell ref="G1848:H1848"/>
    <mergeCell ref="D1849:E1849"/>
    <mergeCell ref="G1849:H1849"/>
    <mergeCell ref="D1850:E1850"/>
    <mergeCell ref="G1850:H1850"/>
    <mergeCell ref="D1851:E1851"/>
    <mergeCell ref="G1851:H1851"/>
    <mergeCell ref="A1852:I1852"/>
    <mergeCell ref="A1853:J1853"/>
    <mergeCell ref="A1854:J1854"/>
    <mergeCell ref="A1855:D1855"/>
    <mergeCell ref="E1855:G1855"/>
    <mergeCell ref="H1855:J1855"/>
    <mergeCell ref="I1856:J1856"/>
    <mergeCell ref="D1858:E1858"/>
    <mergeCell ref="G1858:H1858"/>
    <mergeCell ref="A1859:I1859"/>
    <mergeCell ref="A1860:J1860"/>
    <mergeCell ref="A1861:J1861"/>
    <mergeCell ref="A1862:D1862"/>
    <mergeCell ref="E1862:G1862"/>
    <mergeCell ref="H1862:J1862"/>
    <mergeCell ref="I1863:J1863"/>
    <mergeCell ref="D1865:E1865"/>
    <mergeCell ref="G1865:H1865"/>
    <mergeCell ref="D1866:E1866"/>
    <mergeCell ref="G1866:H1866"/>
    <mergeCell ref="A1867:I1867"/>
    <mergeCell ref="A1868:J1868"/>
    <mergeCell ref="A1869:J1869"/>
    <mergeCell ref="A1870:D1870"/>
    <mergeCell ref="E1870:G1870"/>
    <mergeCell ref="H1870:J1870"/>
    <mergeCell ref="I1871:J1871"/>
    <mergeCell ref="D1873:E1873"/>
    <mergeCell ref="G1873:H1873"/>
    <mergeCell ref="A1874:I1874"/>
    <mergeCell ref="A1875:J1875"/>
    <mergeCell ref="A1876:J1876"/>
    <mergeCell ref="A1877:D1877"/>
    <mergeCell ref="E1877:G1877"/>
    <mergeCell ref="H1877:J1877"/>
    <mergeCell ref="I1878:J1878"/>
    <mergeCell ref="D1880:E1880"/>
    <mergeCell ref="G1880:H1880"/>
    <mergeCell ref="A1881:I1881"/>
    <mergeCell ref="A1882:J1882"/>
    <mergeCell ref="A1883:J1883"/>
    <mergeCell ref="A1884:D1884"/>
    <mergeCell ref="E1884:G1884"/>
    <mergeCell ref="H1884:J1884"/>
    <mergeCell ref="I1885:J1885"/>
    <mergeCell ref="D1887:E1887"/>
    <mergeCell ref="G1887:H1887"/>
    <mergeCell ref="D1888:E1888"/>
    <mergeCell ref="G1888:H1888"/>
    <mergeCell ref="A1889:I1889"/>
    <mergeCell ref="A1890:J1890"/>
    <mergeCell ref="A1891:J1891"/>
    <mergeCell ref="A1892:D1892"/>
    <mergeCell ref="E1892:G1892"/>
    <mergeCell ref="H1892:J1892"/>
    <mergeCell ref="I1893:J1893"/>
    <mergeCell ref="D1895:E1895"/>
    <mergeCell ref="G1895:H1895"/>
    <mergeCell ref="A1896:I1896"/>
    <mergeCell ref="A1897:J1897"/>
    <mergeCell ref="A1898:J1898"/>
    <mergeCell ref="A1899:D1899"/>
    <mergeCell ref="E1899:G1899"/>
    <mergeCell ref="H1899:J1899"/>
    <mergeCell ref="I1900:J1900"/>
    <mergeCell ref="D1902:E1902"/>
    <mergeCell ref="G1902:H1902"/>
    <mergeCell ref="A1903:I1903"/>
    <mergeCell ref="A1904:J1904"/>
    <mergeCell ref="A1905:J1905"/>
    <mergeCell ref="A1906:D1906"/>
    <mergeCell ref="E1906:G1906"/>
    <mergeCell ref="H1906:J1906"/>
    <mergeCell ref="I1907:J1907"/>
    <mergeCell ref="D1909:E1909"/>
    <mergeCell ref="G1909:H1909"/>
    <mergeCell ref="A1910:I1910"/>
    <mergeCell ref="A1911:J1911"/>
    <mergeCell ref="A1912:J1912"/>
    <mergeCell ref="A1913:D1913"/>
    <mergeCell ref="E1913:G1913"/>
    <mergeCell ref="H1913:J1913"/>
    <mergeCell ref="I1914:J1914"/>
    <mergeCell ref="A1916:I1916"/>
    <mergeCell ref="D1917:E1917"/>
    <mergeCell ref="G1917:H1917"/>
    <mergeCell ref="A1918:I1918"/>
    <mergeCell ref="A1919:J1919"/>
    <mergeCell ref="A1920:J1920"/>
    <mergeCell ref="A1921:D1921"/>
    <mergeCell ref="E1921:G1921"/>
    <mergeCell ref="H1921:J1921"/>
    <mergeCell ref="I1922:J1922"/>
    <mergeCell ref="D1924:E1924"/>
    <mergeCell ref="G1924:H1924"/>
    <mergeCell ref="D1925:E1925"/>
    <mergeCell ref="G1925:H1925"/>
    <mergeCell ref="A1926:I1926"/>
    <mergeCell ref="A1927:J1927"/>
    <mergeCell ref="A1928:J1928"/>
    <mergeCell ref="A1929:D1929"/>
    <mergeCell ref="E1929:G1929"/>
    <mergeCell ref="H1929:J1929"/>
    <mergeCell ref="I1930:J1930"/>
    <mergeCell ref="D1932:E1932"/>
    <mergeCell ref="G1932:H1932"/>
    <mergeCell ref="D1933:E1933"/>
    <mergeCell ref="G1933:H1933"/>
    <mergeCell ref="D1934:E1934"/>
    <mergeCell ref="G1934:H1934"/>
    <mergeCell ref="D1935:E1935"/>
    <mergeCell ref="G1935:H1935"/>
    <mergeCell ref="D1936:E1936"/>
    <mergeCell ref="G1936:H1936"/>
    <mergeCell ref="D1937:E1937"/>
    <mergeCell ref="G1937:H1937"/>
    <mergeCell ref="A1938:I1938"/>
    <mergeCell ref="A1939:J1939"/>
    <mergeCell ref="A1940:J1940"/>
    <mergeCell ref="A1941:D1941"/>
    <mergeCell ref="E1941:G1941"/>
    <mergeCell ref="H1941:J1941"/>
    <mergeCell ref="I1942:J1942"/>
    <mergeCell ref="D1944:E1944"/>
    <mergeCell ref="G1944:H1944"/>
    <mergeCell ref="A1945:I1945"/>
    <mergeCell ref="A1946:J1946"/>
    <mergeCell ref="A1947:J1947"/>
    <mergeCell ref="A1948:D1948"/>
    <mergeCell ref="E1948:G1948"/>
    <mergeCell ref="H1948:J1948"/>
    <mergeCell ref="I1949:J1949"/>
    <mergeCell ref="D1951:E1951"/>
    <mergeCell ref="G1951:H1951"/>
    <mergeCell ref="A1952:I1952"/>
    <mergeCell ref="A1953:J1953"/>
    <mergeCell ref="A1954:J1954"/>
    <mergeCell ref="A1955:D1955"/>
    <mergeCell ref="E1955:G1955"/>
    <mergeCell ref="H1955:J1955"/>
    <mergeCell ref="I1956:J1956"/>
    <mergeCell ref="D1958:E1958"/>
    <mergeCell ref="G1958:H1958"/>
    <mergeCell ref="D1959:E1959"/>
    <mergeCell ref="G1959:H1959"/>
    <mergeCell ref="D1960:E1960"/>
    <mergeCell ref="G1960:H1960"/>
    <mergeCell ref="D1961:E1961"/>
    <mergeCell ref="G1961:H1961"/>
    <mergeCell ref="D1962:E1962"/>
    <mergeCell ref="G1962:H1962"/>
    <mergeCell ref="A1963:I1963"/>
    <mergeCell ref="A1964:J1964"/>
    <mergeCell ref="A1965:J1965"/>
    <mergeCell ref="A1966:D1966"/>
    <mergeCell ref="E1966:G1966"/>
    <mergeCell ref="H1966:J1966"/>
    <mergeCell ref="I1967:J1967"/>
    <mergeCell ref="D1969:E1969"/>
    <mergeCell ref="G1969:H1969"/>
    <mergeCell ref="A1970:I1970"/>
    <mergeCell ref="A1971:J1971"/>
    <mergeCell ref="A1972:J1972"/>
    <mergeCell ref="A1973:D1973"/>
    <mergeCell ref="E1973:G1973"/>
    <mergeCell ref="H1973:J1973"/>
    <mergeCell ref="I1974:J1974"/>
    <mergeCell ref="D1976:E1976"/>
    <mergeCell ref="G1976:H1976"/>
    <mergeCell ref="A1977:I1977"/>
    <mergeCell ref="A1978:J1978"/>
    <mergeCell ref="A1979:J1979"/>
    <mergeCell ref="A1980:D1980"/>
    <mergeCell ref="E1980:G1980"/>
    <mergeCell ref="H1980:J1980"/>
    <mergeCell ref="I1981:J1981"/>
    <mergeCell ref="D1983:E1983"/>
    <mergeCell ref="G1983:H1983"/>
    <mergeCell ref="A1984:I1984"/>
    <mergeCell ref="A1985:J1985"/>
    <mergeCell ref="A1986:J1986"/>
    <mergeCell ref="A1987:D1987"/>
    <mergeCell ref="E1987:G1987"/>
    <mergeCell ref="H1987:J1987"/>
    <mergeCell ref="I1988:J1988"/>
    <mergeCell ref="D1990:E1990"/>
    <mergeCell ref="G1990:H1990"/>
    <mergeCell ref="A1991:I1991"/>
    <mergeCell ref="A1992:J1992"/>
    <mergeCell ref="A1993:J1993"/>
    <mergeCell ref="A1994:D1994"/>
    <mergeCell ref="E1994:G1994"/>
    <mergeCell ref="H1994:J1994"/>
    <mergeCell ref="I1995:J1995"/>
    <mergeCell ref="D1997:E1997"/>
    <mergeCell ref="G1997:H1997"/>
    <mergeCell ref="A1998:I1998"/>
    <mergeCell ref="A1999:J1999"/>
    <mergeCell ref="A2000:J2000"/>
    <mergeCell ref="A2001:D2001"/>
    <mergeCell ref="E2001:G2001"/>
    <mergeCell ref="H2001:J2001"/>
    <mergeCell ref="I2002:J2002"/>
    <mergeCell ref="A2004:I2004"/>
    <mergeCell ref="D2005:E2005"/>
    <mergeCell ref="G2005:H2005"/>
    <mergeCell ref="A2006:I2006"/>
    <mergeCell ref="A2007:J2007"/>
    <mergeCell ref="A2008:J2008"/>
    <mergeCell ref="A2009:D2009"/>
    <mergeCell ref="E2009:G2009"/>
    <mergeCell ref="H2009:J2009"/>
    <mergeCell ref="I2010:J2010"/>
    <mergeCell ref="D2012:E2012"/>
    <mergeCell ref="G2012:H2012"/>
    <mergeCell ref="D2013:E2013"/>
    <mergeCell ref="G2013:H2013"/>
    <mergeCell ref="A2014:I2014"/>
    <mergeCell ref="A2015:J2015"/>
    <mergeCell ref="A2016:J2016"/>
    <mergeCell ref="A2017:D2017"/>
    <mergeCell ref="E2017:G2017"/>
    <mergeCell ref="H2017:J2017"/>
    <mergeCell ref="I2018:J2018"/>
    <mergeCell ref="D2020:E2020"/>
    <mergeCell ref="G2020:H2020"/>
    <mergeCell ref="A2021:I2021"/>
    <mergeCell ref="A2022:J2022"/>
    <mergeCell ref="A2023:J2023"/>
    <mergeCell ref="A2024:D2024"/>
    <mergeCell ref="E2024:G2024"/>
    <mergeCell ref="H2024:J2024"/>
    <mergeCell ref="I2025:J2025"/>
    <mergeCell ref="A2027:I2027"/>
    <mergeCell ref="D2028:E2028"/>
    <mergeCell ref="G2028:H2028"/>
    <mergeCell ref="A2029:I2029"/>
    <mergeCell ref="A2030:J2030"/>
    <mergeCell ref="A2031:J2031"/>
    <mergeCell ref="A2032:D2032"/>
    <mergeCell ref="E2032:G2032"/>
    <mergeCell ref="H2032:J2032"/>
    <mergeCell ref="I2033:J2033"/>
    <mergeCell ref="D2035:E2035"/>
    <mergeCell ref="G2035:H2035"/>
    <mergeCell ref="D2036:E2036"/>
    <mergeCell ref="G2036:H2036"/>
    <mergeCell ref="A2037:I2037"/>
    <mergeCell ref="A2038:J2038"/>
    <mergeCell ref="A2039:J2039"/>
    <mergeCell ref="A2040:D2040"/>
    <mergeCell ref="E2040:G2040"/>
    <mergeCell ref="H2040:J2040"/>
    <mergeCell ref="I2041:J2041"/>
    <mergeCell ref="D2043:E2043"/>
    <mergeCell ref="G2043:H2043"/>
    <mergeCell ref="D2044:E2044"/>
    <mergeCell ref="G2044:H2044"/>
    <mergeCell ref="D2045:E2045"/>
    <mergeCell ref="G2045:H2045"/>
    <mergeCell ref="D2046:E2046"/>
    <mergeCell ref="G2046:H2046"/>
    <mergeCell ref="D2047:E2047"/>
    <mergeCell ref="G2047:H2047"/>
    <mergeCell ref="A2048:I2048"/>
    <mergeCell ref="A2049:J2049"/>
    <mergeCell ref="A2050:J2050"/>
    <mergeCell ref="A2051:D2051"/>
    <mergeCell ref="E2051:G2051"/>
    <mergeCell ref="H2051:J2051"/>
    <mergeCell ref="I2052:J2052"/>
    <mergeCell ref="D2054:E2054"/>
    <mergeCell ref="G2054:H2054"/>
    <mergeCell ref="D2055:E2055"/>
    <mergeCell ref="G2055:H2055"/>
    <mergeCell ref="D2056:E2056"/>
    <mergeCell ref="G2056:H2056"/>
    <mergeCell ref="D2057:E2057"/>
    <mergeCell ref="G2057:H2057"/>
    <mergeCell ref="A2058:I2058"/>
    <mergeCell ref="A2059:J2059"/>
    <mergeCell ref="A2060:J2060"/>
    <mergeCell ref="A2061:D2061"/>
    <mergeCell ref="E2061:G2061"/>
    <mergeCell ref="H2061:J2061"/>
    <mergeCell ref="I2062:J2062"/>
    <mergeCell ref="D2064:E2064"/>
    <mergeCell ref="G2064:H2064"/>
    <mergeCell ref="A2065:I2065"/>
    <mergeCell ref="A2066:J2066"/>
    <mergeCell ref="A2067:J2067"/>
    <mergeCell ref="A2068:D2068"/>
    <mergeCell ref="E2068:G2068"/>
    <mergeCell ref="H2068:J2068"/>
    <mergeCell ref="I2069:J2069"/>
    <mergeCell ref="D2071:E2071"/>
    <mergeCell ref="G2071:H2071"/>
    <mergeCell ref="A2072:I2072"/>
    <mergeCell ref="A2073:J2073"/>
    <mergeCell ref="A2074:J2074"/>
    <mergeCell ref="A2075:D2075"/>
    <mergeCell ref="E2075:G2075"/>
    <mergeCell ref="H2075:J2075"/>
    <mergeCell ref="I2076:J2076"/>
    <mergeCell ref="D2078:E2078"/>
    <mergeCell ref="G2078:H2078"/>
    <mergeCell ref="D2079:E2079"/>
    <mergeCell ref="G2079:H2079"/>
    <mergeCell ref="D2080:E2080"/>
    <mergeCell ref="G2080:H2080"/>
    <mergeCell ref="A2081:I2081"/>
    <mergeCell ref="A2082:J2082"/>
    <mergeCell ref="A2083:J2083"/>
    <mergeCell ref="A2084:D2084"/>
    <mergeCell ref="E2084:G2084"/>
    <mergeCell ref="H2084:J2084"/>
    <mergeCell ref="I2085:J2085"/>
    <mergeCell ref="D2087:E2087"/>
    <mergeCell ref="G2087:H2087"/>
    <mergeCell ref="A2088:I2088"/>
    <mergeCell ref="A2089:J2089"/>
    <mergeCell ref="A2090:J2090"/>
    <mergeCell ref="A2091:D2091"/>
    <mergeCell ref="E2091:G2091"/>
    <mergeCell ref="H2091:J2091"/>
    <mergeCell ref="I2092:J2092"/>
    <mergeCell ref="D2094:E2094"/>
    <mergeCell ref="G2094:H2094"/>
    <mergeCell ref="A2095:I2095"/>
    <mergeCell ref="A2096:J2096"/>
    <mergeCell ref="A2097:J2097"/>
    <mergeCell ref="A2098:D2098"/>
    <mergeCell ref="E2098:G2098"/>
    <mergeCell ref="H2098:J2098"/>
    <mergeCell ref="I2099:J2099"/>
    <mergeCell ref="D2101:E2101"/>
    <mergeCell ref="G2101:H2101"/>
    <mergeCell ref="A2102:I2102"/>
    <mergeCell ref="A2103:J2103"/>
    <mergeCell ref="A2104:J2104"/>
    <mergeCell ref="A2105:D2105"/>
    <mergeCell ref="E2105:G2105"/>
    <mergeCell ref="H2105:J2105"/>
    <mergeCell ref="I2106:J2106"/>
    <mergeCell ref="A2108:I2108"/>
    <mergeCell ref="D2109:E2109"/>
    <mergeCell ref="G2109:H2109"/>
    <mergeCell ref="A2110:I2110"/>
    <mergeCell ref="A2111:J2111"/>
    <mergeCell ref="A2112:J2112"/>
    <mergeCell ref="A2113:D2113"/>
    <mergeCell ref="E2113:G2113"/>
    <mergeCell ref="H2113:J2113"/>
    <mergeCell ref="I2114:J2114"/>
    <mergeCell ref="D2116:E2116"/>
    <mergeCell ref="G2116:H2116"/>
    <mergeCell ref="D2117:E2117"/>
    <mergeCell ref="G2117:H2117"/>
    <mergeCell ref="A2118:I2118"/>
    <mergeCell ref="A2119:J2119"/>
    <mergeCell ref="A2120:J2120"/>
    <mergeCell ref="A2121:D2121"/>
    <mergeCell ref="E2121:G2121"/>
    <mergeCell ref="H2121:J2121"/>
    <mergeCell ref="I2122:J2122"/>
    <mergeCell ref="D2124:E2124"/>
    <mergeCell ref="G2124:H2124"/>
    <mergeCell ref="D2125:E2125"/>
    <mergeCell ref="G2125:H2125"/>
    <mergeCell ref="D2126:E2126"/>
    <mergeCell ref="G2126:H2126"/>
    <mergeCell ref="D2127:E2127"/>
    <mergeCell ref="G2127:H2127"/>
    <mergeCell ref="D2128:E2128"/>
    <mergeCell ref="G2128:H2128"/>
    <mergeCell ref="D2129:E2129"/>
    <mergeCell ref="G2129:H2129"/>
    <mergeCell ref="A2130:I2130"/>
    <mergeCell ref="A2131:J2131"/>
    <mergeCell ref="A2132:J2132"/>
    <mergeCell ref="A2133:D2133"/>
    <mergeCell ref="E2133:G2133"/>
    <mergeCell ref="H2133:J2133"/>
    <mergeCell ref="I2134:J2134"/>
    <mergeCell ref="D2136:E2136"/>
    <mergeCell ref="G2136:H2136"/>
    <mergeCell ref="A2137:I2137"/>
    <mergeCell ref="A2138:J2138"/>
    <mergeCell ref="A2139:J2139"/>
    <mergeCell ref="A2140:D2140"/>
    <mergeCell ref="E2140:G2140"/>
    <mergeCell ref="H2140:J2140"/>
    <mergeCell ref="I2141:J2141"/>
    <mergeCell ref="D2143:E2143"/>
    <mergeCell ref="G2143:H2143"/>
    <mergeCell ref="A2144:I2144"/>
    <mergeCell ref="A2145:J2145"/>
    <mergeCell ref="A2146:J2146"/>
    <mergeCell ref="A2147:D2147"/>
    <mergeCell ref="E2147:G2147"/>
    <mergeCell ref="H2147:J2147"/>
    <mergeCell ref="I2148:J2148"/>
    <mergeCell ref="D2150:E2150"/>
    <mergeCell ref="G2150:H2150"/>
    <mergeCell ref="A2151:I2151"/>
    <mergeCell ref="A2152:J2152"/>
    <mergeCell ref="A2153:J2153"/>
    <mergeCell ref="A2154:D2154"/>
    <mergeCell ref="E2154:G2154"/>
    <mergeCell ref="H2154:J2154"/>
    <mergeCell ref="I2155:J2155"/>
    <mergeCell ref="D2157:E2157"/>
    <mergeCell ref="G2157:H2157"/>
    <mergeCell ref="A2158:I2158"/>
    <mergeCell ref="A2159:J2159"/>
    <mergeCell ref="A2160:J2160"/>
    <mergeCell ref="A2161:D2161"/>
    <mergeCell ref="E2161:G2161"/>
    <mergeCell ref="H2161:J2161"/>
    <mergeCell ref="I2162:J2162"/>
    <mergeCell ref="A2164:I2164"/>
    <mergeCell ref="D2165:E2165"/>
    <mergeCell ref="G2165:H2165"/>
    <mergeCell ref="A2166:I2166"/>
    <mergeCell ref="A2167:J2167"/>
    <mergeCell ref="A2168:J2168"/>
    <mergeCell ref="A2169:D2169"/>
    <mergeCell ref="E2169:G2169"/>
    <mergeCell ref="H2169:J2169"/>
    <mergeCell ref="I2170:J2170"/>
    <mergeCell ref="D2172:E2172"/>
    <mergeCell ref="G2172:H2172"/>
    <mergeCell ref="D2173:E2173"/>
    <mergeCell ref="G2173:H2173"/>
    <mergeCell ref="D2174:E2174"/>
    <mergeCell ref="G2174:H2174"/>
    <mergeCell ref="D2175:E2175"/>
    <mergeCell ref="G2175:H2175"/>
    <mergeCell ref="A2176:I2176"/>
    <mergeCell ref="A2177:J2177"/>
    <mergeCell ref="A2178:J2178"/>
    <mergeCell ref="A2179:D2179"/>
    <mergeCell ref="E2179:G2179"/>
    <mergeCell ref="H2179:J2179"/>
    <mergeCell ref="I2180:J2180"/>
    <mergeCell ref="D2182:E2182"/>
    <mergeCell ref="G2182:H2182"/>
    <mergeCell ref="D2183:E2183"/>
    <mergeCell ref="G2183:H2183"/>
    <mergeCell ref="D2184:E2184"/>
    <mergeCell ref="G2184:H2184"/>
    <mergeCell ref="A2185:I2185"/>
    <mergeCell ref="A2186:J2186"/>
    <mergeCell ref="A2187:J2187"/>
    <mergeCell ref="A2188:D2188"/>
    <mergeCell ref="E2188:G2188"/>
    <mergeCell ref="H2188:J2188"/>
    <mergeCell ref="I2189:J2189"/>
    <mergeCell ref="D2191:E2191"/>
    <mergeCell ref="G2191:H2191"/>
    <mergeCell ref="A2192:I2192"/>
    <mergeCell ref="A2193:J2193"/>
    <mergeCell ref="A2194:J2194"/>
    <mergeCell ref="A2195:D2195"/>
    <mergeCell ref="E2195:G2195"/>
    <mergeCell ref="H2195:J2195"/>
    <mergeCell ref="I2196:J2196"/>
    <mergeCell ref="A2198:I2198"/>
    <mergeCell ref="D2199:E2199"/>
    <mergeCell ref="G2199:H2199"/>
    <mergeCell ref="A2200:I2200"/>
    <mergeCell ref="A2201:J2201"/>
    <mergeCell ref="A2202:J2202"/>
    <mergeCell ref="A2203:D2203"/>
    <mergeCell ref="E2203:G2203"/>
    <mergeCell ref="H2203:J2203"/>
    <mergeCell ref="I2204:J2204"/>
    <mergeCell ref="D2206:E2206"/>
    <mergeCell ref="G2206:H2206"/>
    <mergeCell ref="A2207:I2207"/>
    <mergeCell ref="A2208:J2208"/>
    <mergeCell ref="A2209:J2209"/>
    <mergeCell ref="A2210:D2210"/>
    <mergeCell ref="E2210:G2210"/>
    <mergeCell ref="H2210:J2210"/>
    <mergeCell ref="I2211:J2211"/>
    <mergeCell ref="D2213:E2213"/>
    <mergeCell ref="G2213:H2213"/>
    <mergeCell ref="A2214:I2214"/>
    <mergeCell ref="A2215:J2215"/>
    <mergeCell ref="A2216:J2216"/>
    <mergeCell ref="A2217:D2217"/>
    <mergeCell ref="E2217:G2217"/>
    <mergeCell ref="H2217:J2217"/>
    <mergeCell ref="I2218:J2218"/>
    <mergeCell ref="A2220:I2220"/>
    <mergeCell ref="D2221:E2221"/>
    <mergeCell ref="G2221:H2221"/>
    <mergeCell ref="A2222:I2222"/>
    <mergeCell ref="A2223:J2223"/>
    <mergeCell ref="A2224:J2224"/>
    <mergeCell ref="A2225:D2225"/>
    <mergeCell ref="E2225:G2225"/>
    <mergeCell ref="H2225:J2225"/>
    <mergeCell ref="I2226:J2226"/>
    <mergeCell ref="A2228:I2228"/>
    <mergeCell ref="D2229:E2229"/>
    <mergeCell ref="G2229:H2229"/>
    <mergeCell ref="A2230:I2230"/>
    <mergeCell ref="A2231:J2231"/>
    <mergeCell ref="A2232:J2232"/>
    <mergeCell ref="A2233:D2233"/>
    <mergeCell ref="E2233:G2233"/>
    <mergeCell ref="H2233:J2233"/>
    <mergeCell ref="I2234:J2234"/>
    <mergeCell ref="A2236:I2236"/>
    <mergeCell ref="D2237:E2237"/>
    <mergeCell ref="G2237:H2237"/>
    <mergeCell ref="A2238:I2238"/>
    <mergeCell ref="A2239:J2239"/>
    <mergeCell ref="A2240:J2240"/>
    <mergeCell ref="A2241:D2241"/>
    <mergeCell ref="E2241:G2241"/>
    <mergeCell ref="H2241:J2241"/>
    <mergeCell ref="I2242:J2242"/>
    <mergeCell ref="D2244:E2244"/>
    <mergeCell ref="G2244:H2244"/>
    <mergeCell ref="A2245:I2245"/>
    <mergeCell ref="A2246:J2246"/>
    <mergeCell ref="A2247:J2247"/>
    <mergeCell ref="A2248:D2248"/>
    <mergeCell ref="E2248:G2248"/>
    <mergeCell ref="H2248:J2248"/>
    <mergeCell ref="I2249:J2249"/>
    <mergeCell ref="D2251:E2251"/>
    <mergeCell ref="G2251:H2251"/>
    <mergeCell ref="A2252:I2252"/>
    <mergeCell ref="A2253:J2253"/>
    <mergeCell ref="A2254:J2254"/>
    <mergeCell ref="A2255:D2255"/>
    <mergeCell ref="E2255:G2255"/>
    <mergeCell ref="H2255:J2255"/>
    <mergeCell ref="I2256:J2256"/>
    <mergeCell ref="A2258:I2258"/>
    <mergeCell ref="D2259:E2259"/>
    <mergeCell ref="G2259:H2259"/>
    <mergeCell ref="A2260:I2260"/>
    <mergeCell ref="A2261:J2261"/>
    <mergeCell ref="A2262:J2262"/>
    <mergeCell ref="A2263:D2263"/>
    <mergeCell ref="E2263:G2263"/>
    <mergeCell ref="H2263:J2263"/>
    <mergeCell ref="I2264:J2264"/>
    <mergeCell ref="A2266:I2266"/>
    <mergeCell ref="D2267:E2267"/>
    <mergeCell ref="G2267:H2267"/>
    <mergeCell ref="A2268:I2268"/>
    <mergeCell ref="A2269:J2269"/>
    <mergeCell ref="A2270:J2270"/>
    <mergeCell ref="A2271:D2271"/>
    <mergeCell ref="E2271:G2271"/>
    <mergeCell ref="H2271:J2271"/>
    <mergeCell ref="I2272:J2272"/>
    <mergeCell ref="A2274:I2274"/>
    <mergeCell ref="D2275:E2275"/>
    <mergeCell ref="G2275:H2275"/>
    <mergeCell ref="A2276:I2276"/>
    <mergeCell ref="A2277:J2277"/>
    <mergeCell ref="A2278:J2278"/>
    <mergeCell ref="A2279:D2279"/>
    <mergeCell ref="E2279:G2279"/>
    <mergeCell ref="H2279:J2279"/>
    <mergeCell ref="I2280:J2280"/>
    <mergeCell ref="D2282:E2282"/>
    <mergeCell ref="G2282:H2282"/>
    <mergeCell ref="A2283:I2283"/>
    <mergeCell ref="A2284:J2284"/>
    <mergeCell ref="A2285:J2285"/>
    <mergeCell ref="A2286:D2286"/>
    <mergeCell ref="E2286:G2286"/>
    <mergeCell ref="H2286:J2286"/>
    <mergeCell ref="I2287:J2287"/>
    <mergeCell ref="D2289:E2289"/>
    <mergeCell ref="G2289:H2289"/>
    <mergeCell ref="A2290:I2290"/>
    <mergeCell ref="A2291:J2291"/>
    <mergeCell ref="A2292:J2292"/>
    <mergeCell ref="A2293:D2293"/>
    <mergeCell ref="E2293:G2293"/>
    <mergeCell ref="H2293:J2293"/>
    <mergeCell ref="I2294:J2294"/>
    <mergeCell ref="A2296:I2296"/>
    <mergeCell ref="D2297:E2297"/>
    <mergeCell ref="G2297:H2297"/>
    <mergeCell ref="A2298:I2298"/>
    <mergeCell ref="A2299:J2299"/>
    <mergeCell ref="A2300:J2300"/>
    <mergeCell ref="A2301:D2301"/>
    <mergeCell ref="E2301:G2301"/>
    <mergeCell ref="H2301:J2301"/>
    <mergeCell ref="I2302:J2302"/>
    <mergeCell ref="A2304:I2304"/>
    <mergeCell ref="D2305:E2305"/>
    <mergeCell ref="G2305:H2305"/>
    <mergeCell ref="A2306:I2306"/>
    <mergeCell ref="A2307:J2307"/>
    <mergeCell ref="A2308:J2308"/>
    <mergeCell ref="A2309:D2309"/>
    <mergeCell ref="E2309:G2309"/>
    <mergeCell ref="H2309:J2309"/>
    <mergeCell ref="I2310:J2310"/>
    <mergeCell ref="A2312:I2312"/>
    <mergeCell ref="D2313:E2313"/>
    <mergeCell ref="G2313:H2313"/>
    <mergeCell ref="A2314:I2314"/>
    <mergeCell ref="A2315:J2315"/>
    <mergeCell ref="A2316:J2316"/>
    <mergeCell ref="A2317:D2317"/>
    <mergeCell ref="E2317:G2317"/>
    <mergeCell ref="H2317:J2317"/>
    <mergeCell ref="I2318:J2318"/>
    <mergeCell ref="D2320:E2320"/>
    <mergeCell ref="G2320:H2320"/>
    <mergeCell ref="A2321:I2321"/>
    <mergeCell ref="A2322:J2322"/>
    <mergeCell ref="A2323:J2323"/>
    <mergeCell ref="A2324:D2324"/>
    <mergeCell ref="E2324:G2324"/>
    <mergeCell ref="H2324:J2324"/>
    <mergeCell ref="I2325:J2325"/>
    <mergeCell ref="D2327:E2327"/>
    <mergeCell ref="G2327:H2327"/>
    <mergeCell ref="A2328:I2328"/>
    <mergeCell ref="A2329:J2329"/>
    <mergeCell ref="A2330:J2330"/>
    <mergeCell ref="A2331:D2331"/>
    <mergeCell ref="E2331:G2331"/>
    <mergeCell ref="H2331:J2331"/>
    <mergeCell ref="I2332:J2332"/>
    <mergeCell ref="A2334:I2334"/>
    <mergeCell ref="D2335:E2335"/>
    <mergeCell ref="G2335:H2335"/>
    <mergeCell ref="A2336:I2336"/>
    <mergeCell ref="A2337:J2337"/>
    <mergeCell ref="A2338:J2338"/>
    <mergeCell ref="A2339:D2339"/>
    <mergeCell ref="E2339:G2339"/>
    <mergeCell ref="H2339:J2339"/>
    <mergeCell ref="I2340:J2340"/>
    <mergeCell ref="A2342:I2342"/>
    <mergeCell ref="D2343:E2343"/>
    <mergeCell ref="G2343:H2343"/>
    <mergeCell ref="A2344:I2344"/>
    <mergeCell ref="A2345:J2345"/>
    <mergeCell ref="A2346:J2346"/>
    <mergeCell ref="A2347:D2347"/>
    <mergeCell ref="E2347:G2347"/>
    <mergeCell ref="H2347:J2347"/>
    <mergeCell ref="I2348:J2348"/>
    <mergeCell ref="D2350:E2350"/>
    <mergeCell ref="G2350:H2350"/>
    <mergeCell ref="A2351:I2351"/>
    <mergeCell ref="A2352:J2352"/>
    <mergeCell ref="A2353:J2353"/>
    <mergeCell ref="A2354:D2354"/>
    <mergeCell ref="E2354:G2354"/>
    <mergeCell ref="H2354:J2354"/>
    <mergeCell ref="I2355:J2355"/>
    <mergeCell ref="D2357:E2357"/>
    <mergeCell ref="G2357:H2357"/>
    <mergeCell ref="A2358:I2358"/>
    <mergeCell ref="A2359:J2359"/>
    <mergeCell ref="A2360:J2360"/>
    <mergeCell ref="A2361:D2361"/>
    <mergeCell ref="E2361:G2361"/>
    <mergeCell ref="H2361:J2361"/>
    <mergeCell ref="I2362:J2362"/>
    <mergeCell ref="D2364:E2364"/>
    <mergeCell ref="G2364:H2364"/>
    <mergeCell ref="A2365:I2365"/>
    <mergeCell ref="A2366:J2366"/>
    <mergeCell ref="A2367:J2367"/>
    <mergeCell ref="A2368:D2368"/>
    <mergeCell ref="E2368:G2368"/>
    <mergeCell ref="H2368:J2368"/>
    <mergeCell ref="I2369:J2369"/>
    <mergeCell ref="D2371:E2371"/>
    <mergeCell ref="G2371:H2371"/>
    <mergeCell ref="A2372:I2372"/>
    <mergeCell ref="A2373:J2373"/>
    <mergeCell ref="A2374:J2374"/>
    <mergeCell ref="A2375:D2375"/>
    <mergeCell ref="E2375:G2375"/>
    <mergeCell ref="H2375:J2375"/>
    <mergeCell ref="I2376:J2376"/>
    <mergeCell ref="D2378:E2378"/>
    <mergeCell ref="G2378:H2378"/>
    <mergeCell ref="D2379:E2379"/>
    <mergeCell ref="G2379:H2379"/>
    <mergeCell ref="D2380:E2380"/>
    <mergeCell ref="G2380:H2380"/>
    <mergeCell ref="D2381:E2381"/>
    <mergeCell ref="G2381:H2381"/>
    <mergeCell ref="D2382:E2382"/>
    <mergeCell ref="G2382:H2382"/>
    <mergeCell ref="A2383:I2383"/>
    <mergeCell ref="A2384:J2384"/>
    <mergeCell ref="A2385:J2385"/>
    <mergeCell ref="A2386:D2386"/>
    <mergeCell ref="E2386:G2386"/>
    <mergeCell ref="H2386:J2386"/>
    <mergeCell ref="I2387:J2387"/>
    <mergeCell ref="D2389:E2389"/>
    <mergeCell ref="G2389:H2389"/>
    <mergeCell ref="D2390:E2390"/>
    <mergeCell ref="G2390:H2390"/>
    <mergeCell ref="D2391:E2391"/>
    <mergeCell ref="G2391:H2391"/>
    <mergeCell ref="A2392:I2392"/>
    <mergeCell ref="A2393:J2393"/>
    <mergeCell ref="A2394:J2394"/>
    <mergeCell ref="A2395:D2395"/>
    <mergeCell ref="E2395:G2395"/>
    <mergeCell ref="H2395:J2395"/>
    <mergeCell ref="I2396:J2396"/>
    <mergeCell ref="D2398:E2398"/>
    <mergeCell ref="G2398:H2398"/>
    <mergeCell ref="A2399:I2399"/>
    <mergeCell ref="A2400:J2400"/>
    <mergeCell ref="A2401:J2401"/>
    <mergeCell ref="A2402:D2402"/>
    <mergeCell ref="E2402:G2402"/>
    <mergeCell ref="H2402:J2402"/>
    <mergeCell ref="I2403:J2403"/>
    <mergeCell ref="A2405:I2405"/>
    <mergeCell ref="D2406:E2406"/>
    <mergeCell ref="G2406:H2406"/>
    <mergeCell ref="A2407:I2407"/>
    <mergeCell ref="A2408:J2408"/>
    <mergeCell ref="A2409:J2409"/>
    <mergeCell ref="A2410:D2410"/>
    <mergeCell ref="E2410:G2410"/>
    <mergeCell ref="H2410:J2410"/>
    <mergeCell ref="I2411:J2411"/>
    <mergeCell ref="D2413:E2413"/>
    <mergeCell ref="G2413:H2413"/>
    <mergeCell ref="A2414:I2414"/>
    <mergeCell ref="A2415:J2415"/>
    <mergeCell ref="A2416:J2416"/>
    <mergeCell ref="A2417:D2417"/>
    <mergeCell ref="E2417:G2417"/>
    <mergeCell ref="H2417:J2417"/>
    <mergeCell ref="I2418:J2418"/>
    <mergeCell ref="D2420:E2420"/>
    <mergeCell ref="G2420:H2420"/>
    <mergeCell ref="A2421:I2421"/>
    <mergeCell ref="A2422:J2422"/>
    <mergeCell ref="A2423:J2423"/>
    <mergeCell ref="A2424:D2424"/>
    <mergeCell ref="E2424:G2424"/>
    <mergeCell ref="H2424:J2424"/>
    <mergeCell ref="I2425:J2425"/>
    <mergeCell ref="D2427:E2427"/>
    <mergeCell ref="G2427:H2427"/>
    <mergeCell ref="A2428:I2428"/>
    <mergeCell ref="A2429:J2429"/>
    <mergeCell ref="A2430:J2430"/>
    <mergeCell ref="A2431:D2431"/>
    <mergeCell ref="E2431:G2431"/>
    <mergeCell ref="H2431:J2431"/>
    <mergeCell ref="I2432:J2432"/>
    <mergeCell ref="D2434:E2434"/>
    <mergeCell ref="G2434:H2434"/>
    <mergeCell ref="A2435:I2435"/>
    <mergeCell ref="A2436:J2436"/>
    <mergeCell ref="A2437:J2437"/>
    <mergeCell ref="A2438:D2438"/>
    <mergeCell ref="E2438:G2438"/>
    <mergeCell ref="H2438:J2438"/>
    <mergeCell ref="I2439:J2439"/>
    <mergeCell ref="D2441:E2441"/>
    <mergeCell ref="G2441:H2441"/>
    <mergeCell ref="A2442:I2442"/>
    <mergeCell ref="A2443:J2443"/>
    <mergeCell ref="A2444:J2444"/>
    <mergeCell ref="A2445:D2445"/>
    <mergeCell ref="E2445:G2445"/>
    <mergeCell ref="H2445:J2445"/>
    <mergeCell ref="I2446:J2446"/>
    <mergeCell ref="D2448:E2448"/>
    <mergeCell ref="G2448:H2448"/>
    <mergeCell ref="A2449:I2449"/>
    <mergeCell ref="A2450:J2450"/>
    <mergeCell ref="A2451:J2451"/>
    <mergeCell ref="A2452:D2452"/>
    <mergeCell ref="E2452:G2452"/>
    <mergeCell ref="H2452:J2452"/>
    <mergeCell ref="I2453:J2453"/>
    <mergeCell ref="D2455:E2455"/>
    <mergeCell ref="G2455:H2455"/>
    <mergeCell ref="A2456:I2456"/>
    <mergeCell ref="A2457:J2457"/>
    <mergeCell ref="A2458:J2458"/>
    <mergeCell ref="A2459:D2459"/>
    <mergeCell ref="E2459:G2459"/>
    <mergeCell ref="H2459:J2459"/>
    <mergeCell ref="I2460:J2460"/>
    <mergeCell ref="D2462:E2462"/>
    <mergeCell ref="G2462:H2462"/>
    <mergeCell ref="D2463:E2463"/>
    <mergeCell ref="G2463:H2463"/>
    <mergeCell ref="A2464:I2464"/>
    <mergeCell ref="A2465:J2465"/>
    <mergeCell ref="A2466:J2466"/>
    <mergeCell ref="A2467:D2467"/>
    <mergeCell ref="E2467:G2467"/>
    <mergeCell ref="H2467:J2467"/>
    <mergeCell ref="I2468:J2468"/>
    <mergeCell ref="D2470:E2470"/>
    <mergeCell ref="G2470:H2470"/>
    <mergeCell ref="A2471:I2471"/>
    <mergeCell ref="A2472:J2472"/>
    <mergeCell ref="A2473:J2473"/>
    <mergeCell ref="A2474:D2474"/>
    <mergeCell ref="E2474:G2474"/>
    <mergeCell ref="H2474:J2474"/>
    <mergeCell ref="I2475:J2475"/>
    <mergeCell ref="D2477:E2477"/>
    <mergeCell ref="G2477:H2477"/>
    <mergeCell ref="A2478:I2478"/>
    <mergeCell ref="A2479:J2479"/>
    <mergeCell ref="A2480:J2480"/>
    <mergeCell ref="A2481:D2481"/>
    <mergeCell ref="E2481:G2481"/>
    <mergeCell ref="H2481:J2481"/>
    <mergeCell ref="I2482:J2482"/>
    <mergeCell ref="D2484:E2484"/>
    <mergeCell ref="G2484:H2484"/>
    <mergeCell ref="D2485:E2485"/>
    <mergeCell ref="G2485:H2485"/>
    <mergeCell ref="A2486:I2486"/>
    <mergeCell ref="A2487:J2487"/>
    <mergeCell ref="A2488:J2488"/>
    <mergeCell ref="A2489:D2489"/>
    <mergeCell ref="E2489:G2489"/>
    <mergeCell ref="H2489:J2489"/>
    <mergeCell ref="I2490:J2490"/>
    <mergeCell ref="D2492:E2492"/>
    <mergeCell ref="G2492:H2492"/>
    <mergeCell ref="A2493:I2493"/>
    <mergeCell ref="A2494:J2494"/>
    <mergeCell ref="A2495:J2495"/>
    <mergeCell ref="A2496:D2496"/>
    <mergeCell ref="E2496:G2496"/>
    <mergeCell ref="H2496:J2496"/>
    <mergeCell ref="I2497:J2497"/>
    <mergeCell ref="D2499:E2499"/>
    <mergeCell ref="G2499:H2499"/>
    <mergeCell ref="D2500:E2500"/>
    <mergeCell ref="G2500:H2500"/>
    <mergeCell ref="A2501:I2501"/>
    <mergeCell ref="A2502:J2502"/>
    <mergeCell ref="A2503:J2503"/>
    <mergeCell ref="A2504:D2504"/>
    <mergeCell ref="E2504:G2504"/>
    <mergeCell ref="H2504:J2504"/>
    <mergeCell ref="I2505:J2505"/>
    <mergeCell ref="D2507:E2507"/>
    <mergeCell ref="G2507:H2507"/>
    <mergeCell ref="D2508:E2508"/>
    <mergeCell ref="G2508:H2508"/>
    <mergeCell ref="A2509:I2509"/>
    <mergeCell ref="A2510:J2510"/>
    <mergeCell ref="A2511:J2511"/>
    <mergeCell ref="A2512:D2512"/>
    <mergeCell ref="E2512:G2512"/>
    <mergeCell ref="H2512:J2512"/>
    <mergeCell ref="I2513:J2513"/>
    <mergeCell ref="D2515:E2515"/>
    <mergeCell ref="G2515:H2515"/>
    <mergeCell ref="D2516:E2516"/>
    <mergeCell ref="G2516:H2516"/>
    <mergeCell ref="D2517:E2517"/>
    <mergeCell ref="G2517:H2517"/>
    <mergeCell ref="D2518:E2518"/>
    <mergeCell ref="G2518:H2518"/>
    <mergeCell ref="D2519:E2519"/>
    <mergeCell ref="G2519:H2519"/>
    <mergeCell ref="D2520:E2520"/>
    <mergeCell ref="G2520:H2520"/>
    <mergeCell ref="A2521:I2521"/>
    <mergeCell ref="A2522:J2522"/>
    <mergeCell ref="A2523:J2523"/>
    <mergeCell ref="A2524:D2524"/>
    <mergeCell ref="E2524:G2524"/>
    <mergeCell ref="H2524:J2524"/>
    <mergeCell ref="I2525:J2525"/>
    <mergeCell ref="D2527:E2527"/>
    <mergeCell ref="G2527:H2527"/>
    <mergeCell ref="A2528:I2528"/>
    <mergeCell ref="A2529:J2529"/>
    <mergeCell ref="A2530:J2530"/>
    <mergeCell ref="A2531:D2531"/>
    <mergeCell ref="E2531:G2531"/>
    <mergeCell ref="H2531:J2531"/>
    <mergeCell ref="I2532:J2532"/>
    <mergeCell ref="A2534:I2534"/>
    <mergeCell ref="D2535:E2535"/>
    <mergeCell ref="G2535:H2535"/>
    <mergeCell ref="A2536:I2536"/>
    <mergeCell ref="A2537:J2537"/>
    <mergeCell ref="A2538:J2538"/>
    <mergeCell ref="A2539:D2539"/>
    <mergeCell ref="E2539:G2539"/>
    <mergeCell ref="H2539:J2539"/>
    <mergeCell ref="I2540:J2540"/>
    <mergeCell ref="A2542:I2542"/>
    <mergeCell ref="D2543:E2543"/>
    <mergeCell ref="G2543:H2543"/>
    <mergeCell ref="A2544:I2544"/>
    <mergeCell ref="A2545:J2545"/>
    <mergeCell ref="A2546:J2546"/>
    <mergeCell ref="A2547:D2547"/>
    <mergeCell ref="E2547:G2547"/>
    <mergeCell ref="H2547:J2547"/>
    <mergeCell ref="I2548:J2548"/>
    <mergeCell ref="A2550:I2550"/>
    <mergeCell ref="D2551:E2551"/>
    <mergeCell ref="G2551:H2551"/>
    <mergeCell ref="A2552:I2552"/>
    <mergeCell ref="A2553:J2553"/>
    <mergeCell ref="A2554:J2554"/>
    <mergeCell ref="A2555:D2555"/>
    <mergeCell ref="E2555:G2555"/>
    <mergeCell ref="H2555:J2555"/>
    <mergeCell ref="I2556:J2556"/>
    <mergeCell ref="D2558:E2558"/>
    <mergeCell ref="G2558:H2558"/>
    <mergeCell ref="D2559:E2559"/>
    <mergeCell ref="G2559:H2559"/>
    <mergeCell ref="D2560:E2560"/>
    <mergeCell ref="G2560:H2560"/>
    <mergeCell ref="D2561:E2561"/>
    <mergeCell ref="G2561:H2561"/>
    <mergeCell ref="D2562:E2562"/>
    <mergeCell ref="G2562:H2562"/>
    <mergeCell ref="A2563:I2563"/>
    <mergeCell ref="A2564:J2564"/>
    <mergeCell ref="A2565:J2565"/>
    <mergeCell ref="A2566:D2566"/>
    <mergeCell ref="E2566:G2566"/>
    <mergeCell ref="H2566:J2566"/>
    <mergeCell ref="I2567:J2567"/>
    <mergeCell ref="D2569:E2569"/>
    <mergeCell ref="G2569:H2569"/>
    <mergeCell ref="A2570:I2570"/>
    <mergeCell ref="A2571:J2571"/>
    <mergeCell ref="A2572:J2572"/>
    <mergeCell ref="A2573:D2573"/>
    <mergeCell ref="E2573:G2573"/>
    <mergeCell ref="H2573:J2573"/>
    <mergeCell ref="I2574:J2574"/>
    <mergeCell ref="A2576:I2576"/>
    <mergeCell ref="D2577:E2577"/>
    <mergeCell ref="G2577:H2577"/>
    <mergeCell ref="A2578:I2578"/>
    <mergeCell ref="A2579:J2579"/>
    <mergeCell ref="A2580:J2580"/>
    <mergeCell ref="A2581:D2581"/>
    <mergeCell ref="E2581:G2581"/>
    <mergeCell ref="H2581:J2581"/>
    <mergeCell ref="I2582:J2582"/>
    <mergeCell ref="D2584:E2584"/>
    <mergeCell ref="G2584:H2584"/>
    <mergeCell ref="A2585:I2585"/>
    <mergeCell ref="A2586:J2586"/>
    <mergeCell ref="A2587:J2587"/>
    <mergeCell ref="A2588:D2588"/>
    <mergeCell ref="E2588:G2588"/>
    <mergeCell ref="H2588:J2588"/>
    <mergeCell ref="I2589:J2589"/>
    <mergeCell ref="D2591:E2591"/>
    <mergeCell ref="G2591:H2591"/>
    <mergeCell ref="A2592:I2592"/>
    <mergeCell ref="A2593:J2593"/>
    <mergeCell ref="A2594:J2594"/>
    <mergeCell ref="A2595:D2595"/>
    <mergeCell ref="E2595:G2595"/>
    <mergeCell ref="H2595:J2595"/>
    <mergeCell ref="I2596:J2596"/>
    <mergeCell ref="A2598:I2598"/>
    <mergeCell ref="D2599:E2599"/>
    <mergeCell ref="G2599:H2599"/>
    <mergeCell ref="A2600:I2600"/>
    <mergeCell ref="A2601:J2601"/>
    <mergeCell ref="A2602:J2602"/>
    <mergeCell ref="A2603:D2603"/>
    <mergeCell ref="E2603:G2603"/>
    <mergeCell ref="H2603:J2603"/>
    <mergeCell ref="I2604:J2604"/>
    <mergeCell ref="D2606:E2606"/>
    <mergeCell ref="G2606:H2606"/>
    <mergeCell ref="D2607:E2607"/>
    <mergeCell ref="G2607:H2607"/>
    <mergeCell ref="D2608:E2608"/>
    <mergeCell ref="G2608:H2608"/>
    <mergeCell ref="D2609:E2609"/>
    <mergeCell ref="G2609:H2609"/>
    <mergeCell ref="D2610:E2610"/>
    <mergeCell ref="G2610:H2610"/>
    <mergeCell ref="D2611:E2611"/>
    <mergeCell ref="G2611:H2611"/>
    <mergeCell ref="D2612:E2612"/>
    <mergeCell ref="G2612:H2612"/>
    <mergeCell ref="D2613:E2613"/>
    <mergeCell ref="G2613:H2613"/>
    <mergeCell ref="D2614:E2614"/>
    <mergeCell ref="G2614:H2614"/>
    <mergeCell ref="A2615:I2615"/>
    <mergeCell ref="A2616:J2616"/>
    <mergeCell ref="A2617:J2617"/>
    <mergeCell ref="A2618:D2618"/>
    <mergeCell ref="E2618:G2618"/>
    <mergeCell ref="H2618:J2618"/>
    <mergeCell ref="I2619:J2619"/>
    <mergeCell ref="D2621:E2621"/>
    <mergeCell ref="G2621:H2621"/>
    <mergeCell ref="D2622:E2622"/>
    <mergeCell ref="G2622:H2622"/>
    <mergeCell ref="D2623:E2623"/>
    <mergeCell ref="G2623:H2623"/>
    <mergeCell ref="A2624:I2624"/>
    <mergeCell ref="A2625:J2625"/>
    <mergeCell ref="A2626:J2626"/>
    <mergeCell ref="A2627:D2627"/>
    <mergeCell ref="E2627:G2627"/>
    <mergeCell ref="H2627:J2627"/>
    <mergeCell ref="I2628:J2628"/>
    <mergeCell ref="D2630:E2630"/>
    <mergeCell ref="G2630:H2630"/>
    <mergeCell ref="A2631:I2631"/>
    <mergeCell ref="A2632:J2632"/>
    <mergeCell ref="A2633:J2633"/>
    <mergeCell ref="A2634:D2634"/>
    <mergeCell ref="E2634:G2634"/>
    <mergeCell ref="H2634:J2634"/>
    <mergeCell ref="I2635:J2635"/>
    <mergeCell ref="A2637:I2637"/>
    <mergeCell ref="D2638:E2638"/>
    <mergeCell ref="G2638:H2638"/>
    <mergeCell ref="A2639:I2639"/>
    <mergeCell ref="A2640:J2640"/>
    <mergeCell ref="A2641:J2641"/>
    <mergeCell ref="A2642:D2642"/>
    <mergeCell ref="E2642:G2642"/>
    <mergeCell ref="H2642:J2642"/>
    <mergeCell ref="I2643:J2643"/>
    <mergeCell ref="D2645:E2645"/>
    <mergeCell ref="G2645:H2645"/>
    <mergeCell ref="A2646:I2646"/>
    <mergeCell ref="A2647:J2647"/>
    <mergeCell ref="A2648:J2648"/>
    <mergeCell ref="A2649:D2649"/>
    <mergeCell ref="E2649:G2649"/>
    <mergeCell ref="H2649:J2649"/>
    <mergeCell ref="I2650:J2650"/>
    <mergeCell ref="D2652:E2652"/>
    <mergeCell ref="G2652:H2652"/>
    <mergeCell ref="A2653:I2653"/>
    <mergeCell ref="A2654:J2654"/>
    <mergeCell ref="A2655:J2655"/>
    <mergeCell ref="A2656:D2656"/>
    <mergeCell ref="E2656:G2656"/>
    <mergeCell ref="H2656:J2656"/>
    <mergeCell ref="I2657:J2657"/>
    <mergeCell ref="A2659:I2659"/>
    <mergeCell ref="D2660:E2660"/>
    <mergeCell ref="G2660:H2660"/>
    <mergeCell ref="A2661:I2661"/>
    <mergeCell ref="A2662:J2662"/>
    <mergeCell ref="A2663:J2663"/>
    <mergeCell ref="A2664:D2664"/>
    <mergeCell ref="E2664:G2664"/>
    <mergeCell ref="H2664:J2664"/>
    <mergeCell ref="I2665:J2665"/>
    <mergeCell ref="D2667:E2667"/>
    <mergeCell ref="G2667:H2667"/>
    <mergeCell ref="D2668:E2668"/>
    <mergeCell ref="G2668:H2668"/>
    <mergeCell ref="A2669:I2669"/>
    <mergeCell ref="A2670:J2670"/>
    <mergeCell ref="A2671:J2671"/>
    <mergeCell ref="A2672:D2672"/>
    <mergeCell ref="E2672:G2672"/>
    <mergeCell ref="H2672:J2672"/>
    <mergeCell ref="I2673:J2673"/>
    <mergeCell ref="D2675:E2675"/>
    <mergeCell ref="G2675:H2675"/>
    <mergeCell ref="A2676:I2676"/>
    <mergeCell ref="A2677:J2677"/>
    <mergeCell ref="A2678:J2678"/>
    <mergeCell ref="A2679:D2679"/>
    <mergeCell ref="E2679:G2679"/>
    <mergeCell ref="H2679:J2679"/>
    <mergeCell ref="I2680:J2680"/>
    <mergeCell ref="D2682:E2682"/>
    <mergeCell ref="G2682:H2682"/>
    <mergeCell ref="A2683:I2683"/>
    <mergeCell ref="A2684:J2684"/>
    <mergeCell ref="A2685:J2685"/>
    <mergeCell ref="A2686:D2686"/>
    <mergeCell ref="E2686:G2686"/>
    <mergeCell ref="H2686:J2686"/>
    <mergeCell ref="I2687:J2687"/>
    <mergeCell ref="D2689:E2689"/>
    <mergeCell ref="G2689:H2689"/>
    <mergeCell ref="A2690:I2690"/>
    <mergeCell ref="A2691:J2691"/>
    <mergeCell ref="A2692:J2692"/>
    <mergeCell ref="A2693:D2693"/>
    <mergeCell ref="E2693:G2693"/>
    <mergeCell ref="H2693:J2693"/>
    <mergeCell ref="I2694:J2694"/>
    <mergeCell ref="A2696:I2696"/>
    <mergeCell ref="D2697:E2697"/>
    <mergeCell ref="G2697:H2697"/>
    <mergeCell ref="A2698:I2698"/>
    <mergeCell ref="A2699:J2699"/>
    <mergeCell ref="A2700:J2700"/>
    <mergeCell ref="A2701:D2701"/>
    <mergeCell ref="E2701:G2701"/>
    <mergeCell ref="H2701:J2701"/>
    <mergeCell ref="I2702:J2702"/>
    <mergeCell ref="A2704:I2704"/>
    <mergeCell ref="D2705:E2705"/>
    <mergeCell ref="G2705:H2705"/>
    <mergeCell ref="A2706:I2706"/>
    <mergeCell ref="A2707:J2707"/>
    <mergeCell ref="A2708:J2708"/>
    <mergeCell ref="A2709:D2709"/>
    <mergeCell ref="E2709:G2709"/>
    <mergeCell ref="H2709:J2709"/>
    <mergeCell ref="I2710:J2710"/>
    <mergeCell ref="D2712:E2712"/>
    <mergeCell ref="G2712:H2712"/>
    <mergeCell ref="D2713:E2713"/>
    <mergeCell ref="G2713:H2713"/>
    <mergeCell ref="D2714:E2714"/>
    <mergeCell ref="G2714:H2714"/>
    <mergeCell ref="D2715:E2715"/>
    <mergeCell ref="G2715:H2715"/>
    <mergeCell ref="D2716:E2716"/>
    <mergeCell ref="G2716:H2716"/>
    <mergeCell ref="D2717:E2717"/>
    <mergeCell ref="G2717:H2717"/>
    <mergeCell ref="A2718:I2718"/>
    <mergeCell ref="A2719:J2719"/>
    <mergeCell ref="A2720:J2720"/>
    <mergeCell ref="A2721:D2721"/>
    <mergeCell ref="E2721:G2721"/>
    <mergeCell ref="H2721:J2721"/>
    <mergeCell ref="I2722:J2722"/>
    <mergeCell ref="D2724:E2724"/>
    <mergeCell ref="G2724:H2724"/>
    <mergeCell ref="D2725:E2725"/>
    <mergeCell ref="G2725:H2725"/>
    <mergeCell ref="D2726:E2726"/>
    <mergeCell ref="G2726:H2726"/>
    <mergeCell ref="D2727:E2727"/>
    <mergeCell ref="G2727:H2727"/>
    <mergeCell ref="D2728:E2728"/>
    <mergeCell ref="G2728:H2728"/>
    <mergeCell ref="D2729:E2729"/>
    <mergeCell ref="G2729:H2729"/>
    <mergeCell ref="D2730:E2730"/>
    <mergeCell ref="G2730:H2730"/>
    <mergeCell ref="D2731:E2731"/>
    <mergeCell ref="G2731:H2731"/>
    <mergeCell ref="D2732:E2732"/>
    <mergeCell ref="G2732:H2732"/>
    <mergeCell ref="D2733:E2733"/>
    <mergeCell ref="G2733:H2733"/>
    <mergeCell ref="A2734:I2734"/>
    <mergeCell ref="A2735:J2735"/>
    <mergeCell ref="A2736:J2736"/>
    <mergeCell ref="A2737:D2737"/>
    <mergeCell ref="E2737:G2737"/>
    <mergeCell ref="H2737:J2737"/>
    <mergeCell ref="I2738:J2738"/>
    <mergeCell ref="D2740:E2740"/>
    <mergeCell ref="G2740:H2740"/>
    <mergeCell ref="D2741:E2741"/>
    <mergeCell ref="G2741:H2741"/>
    <mergeCell ref="D2742:E2742"/>
    <mergeCell ref="G2742:H2742"/>
    <mergeCell ref="D2743:E2743"/>
    <mergeCell ref="G2743:H2743"/>
    <mergeCell ref="D2744:E2744"/>
    <mergeCell ref="G2744:H2744"/>
    <mergeCell ref="A2745:I2745"/>
    <mergeCell ref="A2746:J2746"/>
    <mergeCell ref="A2747:J2747"/>
    <mergeCell ref="A2748:D2748"/>
    <mergeCell ref="E2748:G2748"/>
    <mergeCell ref="H2748:J2748"/>
    <mergeCell ref="I2749:J2749"/>
    <mergeCell ref="D2751:E2751"/>
    <mergeCell ref="G2751:H2751"/>
    <mergeCell ref="A2752:I2752"/>
    <mergeCell ref="A2753:J2753"/>
    <mergeCell ref="A2754:J2754"/>
    <mergeCell ref="A2755:D2755"/>
    <mergeCell ref="E2755:G2755"/>
    <mergeCell ref="H2755:J2755"/>
    <mergeCell ref="I2756:J2756"/>
    <mergeCell ref="D2758:E2758"/>
    <mergeCell ref="G2758:H2758"/>
    <mergeCell ref="A2759:I2759"/>
    <mergeCell ref="A2760:J2760"/>
    <mergeCell ref="A2761:J2761"/>
    <mergeCell ref="A2762:D2762"/>
    <mergeCell ref="E2762:G2762"/>
    <mergeCell ref="H2762:J2762"/>
    <mergeCell ref="I2763:J2763"/>
    <mergeCell ref="D2765:E2765"/>
    <mergeCell ref="G2765:H2765"/>
    <mergeCell ref="D2766:E2766"/>
    <mergeCell ref="G2766:H2766"/>
    <mergeCell ref="D2767:E2767"/>
    <mergeCell ref="G2767:H2767"/>
    <mergeCell ref="D2768:E2768"/>
    <mergeCell ref="G2768:H2768"/>
    <mergeCell ref="A2769:I2769"/>
    <mergeCell ref="A2770:J2770"/>
    <mergeCell ref="A2771:J2771"/>
    <mergeCell ref="A2772:D2772"/>
    <mergeCell ref="E2772:G2772"/>
    <mergeCell ref="H2772:J2772"/>
    <mergeCell ref="I2773:J2773"/>
    <mergeCell ref="D2775:E2775"/>
    <mergeCell ref="G2775:H2775"/>
    <mergeCell ref="A2776:I2776"/>
    <mergeCell ref="A2777:J2777"/>
    <mergeCell ref="A2778:J2778"/>
    <mergeCell ref="A2779:D2779"/>
    <mergeCell ref="E2779:G2779"/>
    <mergeCell ref="H2779:J2779"/>
    <mergeCell ref="I2780:J2780"/>
    <mergeCell ref="A2782:I2782"/>
    <mergeCell ref="D2783:E2783"/>
    <mergeCell ref="G2783:H2783"/>
    <mergeCell ref="A2784:I2784"/>
    <mergeCell ref="A2785:J2785"/>
    <mergeCell ref="A2786:J2786"/>
    <mergeCell ref="A2787:D2787"/>
    <mergeCell ref="E2787:G2787"/>
    <mergeCell ref="H2787:J2787"/>
    <mergeCell ref="I2788:J2788"/>
    <mergeCell ref="D2790:E2790"/>
    <mergeCell ref="G2790:H2790"/>
    <mergeCell ref="D2791:E2791"/>
    <mergeCell ref="G2791:H2791"/>
    <mergeCell ref="A2792:I2792"/>
    <mergeCell ref="A2793:J2793"/>
    <mergeCell ref="A2794:J2794"/>
    <mergeCell ref="A2795:D2795"/>
    <mergeCell ref="E2795:G2795"/>
    <mergeCell ref="H2795:J2795"/>
    <mergeCell ref="I2796:J2796"/>
    <mergeCell ref="D2798:E2798"/>
    <mergeCell ref="G2798:H2798"/>
    <mergeCell ref="A2799:I2799"/>
    <mergeCell ref="A2800:J2800"/>
    <mergeCell ref="A2801:J2801"/>
    <mergeCell ref="A2802:D2802"/>
    <mergeCell ref="E2802:G2802"/>
    <mergeCell ref="H2802:J2802"/>
    <mergeCell ref="I2803:J2803"/>
    <mergeCell ref="D2805:E2805"/>
    <mergeCell ref="G2805:H2805"/>
    <mergeCell ref="D2806:E2806"/>
    <mergeCell ref="G2806:H2806"/>
    <mergeCell ref="A2807:I2807"/>
    <mergeCell ref="A2808:J2808"/>
    <mergeCell ref="A2809:J2809"/>
    <mergeCell ref="A2810:D2810"/>
    <mergeCell ref="E2810:G2810"/>
    <mergeCell ref="H2810:J2810"/>
    <mergeCell ref="I2811:J2811"/>
    <mergeCell ref="D2813:E2813"/>
    <mergeCell ref="G2813:H2813"/>
    <mergeCell ref="D2814:E2814"/>
    <mergeCell ref="G2814:H2814"/>
    <mergeCell ref="D2815:E2815"/>
    <mergeCell ref="G2815:H2815"/>
    <mergeCell ref="D2816:E2816"/>
    <mergeCell ref="G2816:H2816"/>
    <mergeCell ref="D2817:E2817"/>
    <mergeCell ref="G2817:H2817"/>
    <mergeCell ref="D2818:E2818"/>
    <mergeCell ref="G2818:H2818"/>
    <mergeCell ref="D2819:E2819"/>
    <mergeCell ref="G2819:H2819"/>
    <mergeCell ref="D2820:E2820"/>
    <mergeCell ref="G2820:H2820"/>
    <mergeCell ref="A2821:I2821"/>
    <mergeCell ref="A2822:J2822"/>
    <mergeCell ref="A2823:J2823"/>
    <mergeCell ref="A2824:D2824"/>
    <mergeCell ref="E2824:G2824"/>
    <mergeCell ref="H2824:J2824"/>
    <mergeCell ref="I2825:J2825"/>
    <mergeCell ref="D2827:E2827"/>
    <mergeCell ref="G2827:H2827"/>
    <mergeCell ref="A2828:I2828"/>
    <mergeCell ref="A2829:J2829"/>
    <mergeCell ref="A2830:J2830"/>
    <mergeCell ref="A2831:D2831"/>
    <mergeCell ref="E2831:G2831"/>
    <mergeCell ref="H2831:J2831"/>
    <mergeCell ref="I2832:J2832"/>
    <mergeCell ref="D2834:E2834"/>
    <mergeCell ref="G2834:H2834"/>
    <mergeCell ref="D2835:E2835"/>
    <mergeCell ref="G2835:H2835"/>
    <mergeCell ref="D2836:E2836"/>
    <mergeCell ref="G2836:H2836"/>
    <mergeCell ref="D2837:E2837"/>
    <mergeCell ref="G2837:H2837"/>
    <mergeCell ref="A2838:I2838"/>
    <mergeCell ref="A2839:J2839"/>
    <mergeCell ref="A2840:J2840"/>
    <mergeCell ref="A2841:D2841"/>
    <mergeCell ref="E2841:G2841"/>
    <mergeCell ref="H2841:J2841"/>
    <mergeCell ref="I2842:J2842"/>
    <mergeCell ref="D2844:E2844"/>
    <mergeCell ref="G2844:H2844"/>
    <mergeCell ref="A2845:I2845"/>
    <mergeCell ref="A2846:J2846"/>
    <mergeCell ref="A2847:J2847"/>
    <mergeCell ref="A2848:D2848"/>
    <mergeCell ref="E2848:G2848"/>
    <mergeCell ref="H2848:J2848"/>
    <mergeCell ref="I2849:J2849"/>
    <mergeCell ref="D2851:E2851"/>
    <mergeCell ref="G2851:H2851"/>
    <mergeCell ref="A2852:I2852"/>
    <mergeCell ref="A2853:J2853"/>
    <mergeCell ref="A2854:J2854"/>
    <mergeCell ref="A2855:D2855"/>
    <mergeCell ref="E2855:G2855"/>
    <mergeCell ref="H2855:J2855"/>
    <mergeCell ref="I2856:J2856"/>
    <mergeCell ref="D2858:E2858"/>
    <mergeCell ref="G2858:H2858"/>
    <mergeCell ref="D2859:E2859"/>
    <mergeCell ref="G2859:H2859"/>
    <mergeCell ref="D2860:E2860"/>
    <mergeCell ref="G2860:H2860"/>
    <mergeCell ref="D2861:E2861"/>
    <mergeCell ref="G2861:H2861"/>
    <mergeCell ref="D2862:E2862"/>
    <mergeCell ref="G2862:H2862"/>
    <mergeCell ref="D2863:E2863"/>
    <mergeCell ref="G2863:H2863"/>
    <mergeCell ref="D2864:E2864"/>
    <mergeCell ref="G2864:H2864"/>
    <mergeCell ref="D2865:E2865"/>
    <mergeCell ref="G2865:H2865"/>
    <mergeCell ref="A2866:I2866"/>
    <mergeCell ref="A2867:J2867"/>
    <mergeCell ref="A2868:J2868"/>
    <mergeCell ref="A2869:D2869"/>
    <mergeCell ref="E2869:G2869"/>
    <mergeCell ref="H2869:J2869"/>
    <mergeCell ref="I2870:J2870"/>
    <mergeCell ref="D2872:E2872"/>
    <mergeCell ref="G2872:H2872"/>
    <mergeCell ref="A2873:I2873"/>
    <mergeCell ref="A2874:J2874"/>
    <mergeCell ref="A2875:J2875"/>
    <mergeCell ref="A2876:D2876"/>
    <mergeCell ref="E2876:G2876"/>
    <mergeCell ref="H2876:J2876"/>
    <mergeCell ref="I2877:J2877"/>
    <mergeCell ref="A2879:I2879"/>
    <mergeCell ref="D2880:E2880"/>
    <mergeCell ref="G2880:H2880"/>
    <mergeCell ref="A2881:I2881"/>
    <mergeCell ref="A2882:J2882"/>
    <mergeCell ref="A2883:J2883"/>
    <mergeCell ref="A2884:D2884"/>
    <mergeCell ref="E2884:G2884"/>
    <mergeCell ref="H2884:J2884"/>
    <mergeCell ref="I2885:J2885"/>
    <mergeCell ref="A2887:I2887"/>
    <mergeCell ref="D2888:E2888"/>
    <mergeCell ref="G2888:H2888"/>
    <mergeCell ref="A2889:I2889"/>
    <mergeCell ref="A2890:J2890"/>
    <mergeCell ref="A2891:J2891"/>
    <mergeCell ref="A2892:D2892"/>
    <mergeCell ref="E2892:G2892"/>
    <mergeCell ref="H2892:J2892"/>
    <mergeCell ref="I2893:J2893"/>
    <mergeCell ref="D2895:E2895"/>
    <mergeCell ref="G2895:H2895"/>
    <mergeCell ref="D2896:E2896"/>
    <mergeCell ref="G2896:H2896"/>
    <mergeCell ref="D2897:E2897"/>
    <mergeCell ref="G2897:H2897"/>
    <mergeCell ref="D2898:E2898"/>
    <mergeCell ref="G2898:H2898"/>
    <mergeCell ref="A2899:I2899"/>
    <mergeCell ref="A2900:J2900"/>
    <mergeCell ref="A2901:J2901"/>
    <mergeCell ref="A2902:D2902"/>
    <mergeCell ref="E2902:G2902"/>
    <mergeCell ref="H2902:J2902"/>
    <mergeCell ref="I2903:J2903"/>
    <mergeCell ref="D2905:E2905"/>
    <mergeCell ref="G2905:H2905"/>
    <mergeCell ref="A2906:I2906"/>
    <mergeCell ref="A2907:J2907"/>
    <mergeCell ref="A2908:J2908"/>
    <mergeCell ref="A2909:D2909"/>
    <mergeCell ref="E2909:G2909"/>
    <mergeCell ref="H2909:J2909"/>
    <mergeCell ref="I2910:J2910"/>
    <mergeCell ref="A2912:I2912"/>
    <mergeCell ref="D2913:E2913"/>
    <mergeCell ref="G2913:H2913"/>
    <mergeCell ref="A2914:I2914"/>
    <mergeCell ref="A2915:J2915"/>
    <mergeCell ref="A2916:J2916"/>
    <mergeCell ref="A2917:D2917"/>
    <mergeCell ref="E2917:G2917"/>
    <mergeCell ref="H2917:J2917"/>
    <mergeCell ref="I2918:J2918"/>
    <mergeCell ref="A2920:I2920"/>
    <mergeCell ref="D2921:E2921"/>
    <mergeCell ref="G2921:H2921"/>
    <mergeCell ref="A2922:I2922"/>
    <mergeCell ref="A2923:J2923"/>
    <mergeCell ref="A2924:J2924"/>
    <mergeCell ref="A2925:D2925"/>
    <mergeCell ref="E2925:G2925"/>
    <mergeCell ref="H2925:J2925"/>
    <mergeCell ref="I2926:J2926"/>
    <mergeCell ref="A2928:I2928"/>
    <mergeCell ref="D2929:E2929"/>
    <mergeCell ref="G2929:H2929"/>
    <mergeCell ref="A2930:I2930"/>
    <mergeCell ref="A2931:J2931"/>
    <mergeCell ref="A2932:J2932"/>
    <mergeCell ref="A2933:D2933"/>
    <mergeCell ref="E2933:G2933"/>
    <mergeCell ref="H2933:J2933"/>
    <mergeCell ref="I2934:J2934"/>
    <mergeCell ref="D2936:E2936"/>
    <mergeCell ref="G2936:H2936"/>
    <mergeCell ref="A2937:I2937"/>
    <mergeCell ref="A2938:J2938"/>
    <mergeCell ref="A2939:J2939"/>
    <mergeCell ref="A2940:D2940"/>
    <mergeCell ref="E2940:G2940"/>
    <mergeCell ref="H2940:J2940"/>
    <mergeCell ref="I2941:J2941"/>
    <mergeCell ref="D2943:E2943"/>
    <mergeCell ref="G2943:H2943"/>
    <mergeCell ref="A2944:I2944"/>
    <mergeCell ref="A2945:J2945"/>
    <mergeCell ref="A2946:J2946"/>
    <mergeCell ref="A2947:D2947"/>
    <mergeCell ref="E2947:G2947"/>
    <mergeCell ref="H2947:J2947"/>
    <mergeCell ref="I2948:J2948"/>
    <mergeCell ref="A2950:I2950"/>
    <mergeCell ref="D2951:E2951"/>
    <mergeCell ref="G2951:H2951"/>
    <mergeCell ref="A2952:I2952"/>
    <mergeCell ref="A2953:J2953"/>
    <mergeCell ref="A2954:J2954"/>
    <mergeCell ref="A2955:D2955"/>
    <mergeCell ref="E2955:G2955"/>
    <mergeCell ref="H2955:J2955"/>
    <mergeCell ref="I2956:J2956"/>
    <mergeCell ref="A2958:I2958"/>
    <mergeCell ref="D2959:E2959"/>
    <mergeCell ref="G2959:H2959"/>
    <mergeCell ref="A2960:I2960"/>
    <mergeCell ref="A2961:J2961"/>
    <mergeCell ref="A2962:J2962"/>
    <mergeCell ref="A2963:D2963"/>
    <mergeCell ref="E2963:G2963"/>
    <mergeCell ref="H2963:J2963"/>
    <mergeCell ref="I2964:J2964"/>
    <mergeCell ref="A2966:I2966"/>
    <mergeCell ref="D2967:E2967"/>
    <mergeCell ref="G2967:H2967"/>
    <mergeCell ref="A2968:I2968"/>
    <mergeCell ref="A2969:J2969"/>
    <mergeCell ref="A2970:J2970"/>
    <mergeCell ref="A2971:D2971"/>
    <mergeCell ref="E2971:G2971"/>
    <mergeCell ref="H2971:J2971"/>
    <mergeCell ref="I2972:J2972"/>
    <mergeCell ref="D2974:E2974"/>
    <mergeCell ref="G2974:H2974"/>
    <mergeCell ref="D2975:E2975"/>
    <mergeCell ref="G2975:H2975"/>
    <mergeCell ref="A2976:I2976"/>
    <mergeCell ref="A2977:J2977"/>
    <mergeCell ref="A2978:J2978"/>
    <mergeCell ref="A2979:D2979"/>
    <mergeCell ref="E2979:G2979"/>
    <mergeCell ref="H2979:J2979"/>
    <mergeCell ref="I2980:J2980"/>
    <mergeCell ref="D2982:E2982"/>
    <mergeCell ref="G2982:H2982"/>
    <mergeCell ref="A2983:I2983"/>
    <mergeCell ref="A2984:J2984"/>
    <mergeCell ref="A2985:J2985"/>
    <mergeCell ref="A2986:D2986"/>
    <mergeCell ref="E2986:G2986"/>
    <mergeCell ref="H2986:J2986"/>
    <mergeCell ref="I2987:J2987"/>
    <mergeCell ref="D2989:E2989"/>
    <mergeCell ref="G2989:H2989"/>
    <mergeCell ref="D2990:E2990"/>
    <mergeCell ref="G2990:H2990"/>
    <mergeCell ref="D2991:E2991"/>
    <mergeCell ref="G2991:H2991"/>
    <mergeCell ref="D2992:E2992"/>
    <mergeCell ref="G2992:H2992"/>
    <mergeCell ref="A2993:I2993"/>
    <mergeCell ref="A2994:J2994"/>
    <mergeCell ref="A2995:J2995"/>
    <mergeCell ref="A2996:D2996"/>
    <mergeCell ref="E2996:G2996"/>
    <mergeCell ref="H2996:J2996"/>
    <mergeCell ref="I2997:J2997"/>
    <mergeCell ref="D2999:E2999"/>
    <mergeCell ref="G2999:H2999"/>
    <mergeCell ref="D3000:E3000"/>
    <mergeCell ref="G3000:H3000"/>
    <mergeCell ref="A3001:I3001"/>
    <mergeCell ref="A3002:J3002"/>
    <mergeCell ref="A3003:J3003"/>
    <mergeCell ref="A3004:D3004"/>
    <mergeCell ref="E3004:G3004"/>
    <mergeCell ref="H3004:J3004"/>
    <mergeCell ref="I3005:J3005"/>
    <mergeCell ref="D3007:E3007"/>
    <mergeCell ref="G3007:H3007"/>
    <mergeCell ref="D3008:E3008"/>
    <mergeCell ref="G3008:H3008"/>
    <mergeCell ref="A3009:I3009"/>
    <mergeCell ref="A3010:J3010"/>
    <mergeCell ref="A3011:J3011"/>
    <mergeCell ref="A3012:D3012"/>
    <mergeCell ref="E3012:G3012"/>
    <mergeCell ref="H3012:J3012"/>
    <mergeCell ref="I3013:J3013"/>
    <mergeCell ref="D3015:E3015"/>
    <mergeCell ref="G3015:H3015"/>
    <mergeCell ref="A3016:I3016"/>
    <mergeCell ref="A3017:J3017"/>
    <mergeCell ref="A3018:J3018"/>
    <mergeCell ref="A3019:D3019"/>
    <mergeCell ref="E3019:G3019"/>
    <mergeCell ref="H3019:J3019"/>
    <mergeCell ref="I3020:J3020"/>
    <mergeCell ref="D3022:E3022"/>
    <mergeCell ref="G3022:H3022"/>
    <mergeCell ref="D3023:E3023"/>
    <mergeCell ref="G3023:H3023"/>
    <mergeCell ref="D3024:E3024"/>
    <mergeCell ref="G3024:H3024"/>
    <mergeCell ref="D3025:E3025"/>
    <mergeCell ref="G3025:H3025"/>
    <mergeCell ref="A3026:I3026"/>
    <mergeCell ref="A3027:J3027"/>
    <mergeCell ref="A3028:J3028"/>
    <mergeCell ref="A3029:D3029"/>
    <mergeCell ref="E3029:G3029"/>
    <mergeCell ref="H3029:J3029"/>
    <mergeCell ref="I3030:J3030"/>
    <mergeCell ref="D3032:E3032"/>
    <mergeCell ref="G3032:H3032"/>
    <mergeCell ref="D3033:E3033"/>
    <mergeCell ref="G3033:H3033"/>
    <mergeCell ref="D3034:E3034"/>
    <mergeCell ref="G3034:H3034"/>
    <mergeCell ref="D3035:E3035"/>
    <mergeCell ref="G3035:H3035"/>
    <mergeCell ref="D3036:E3036"/>
    <mergeCell ref="G3036:H3036"/>
    <mergeCell ref="D3037:E3037"/>
    <mergeCell ref="G3037:H3037"/>
    <mergeCell ref="D3038:E3038"/>
    <mergeCell ref="G3038:H3038"/>
    <mergeCell ref="D3039:E3039"/>
    <mergeCell ref="G3039:H3039"/>
    <mergeCell ref="D3040:E3040"/>
    <mergeCell ref="G3040:H3040"/>
    <mergeCell ref="D3041:E3041"/>
    <mergeCell ref="G3041:H3041"/>
    <mergeCell ref="D3042:E3042"/>
    <mergeCell ref="G3042:H3042"/>
    <mergeCell ref="D3043:E3043"/>
    <mergeCell ref="G3043:H3043"/>
    <mergeCell ref="A3044:I3044"/>
    <mergeCell ref="A3045:I3045"/>
    <mergeCell ref="A3046:J3046"/>
    <mergeCell ref="A3:A4"/>
    <mergeCell ref="A13:A14"/>
    <mergeCell ref="A30:A31"/>
    <mergeCell ref="A39:A40"/>
    <mergeCell ref="A53:A54"/>
    <mergeCell ref="A63:A64"/>
    <mergeCell ref="A72:A73"/>
    <mergeCell ref="A81:A82"/>
    <mergeCell ref="A91:A92"/>
    <mergeCell ref="A100:A101"/>
    <mergeCell ref="A113:A114"/>
    <mergeCell ref="A125:A126"/>
    <mergeCell ref="A137:A138"/>
    <mergeCell ref="A144:A145"/>
    <mergeCell ref="A152:A153"/>
    <mergeCell ref="A160:A161"/>
    <mergeCell ref="A167:A168"/>
    <mergeCell ref="A174:A175"/>
    <mergeCell ref="A182:A183"/>
    <mergeCell ref="A189:A190"/>
    <mergeCell ref="A196:A197"/>
    <mergeCell ref="A204:A205"/>
    <mergeCell ref="A211:A212"/>
    <mergeCell ref="A218:A219"/>
    <mergeCell ref="A226:A227"/>
    <mergeCell ref="A236:A237"/>
    <mergeCell ref="A243:A244"/>
    <mergeCell ref="A253:A254"/>
    <mergeCell ref="A262:A263"/>
    <mergeCell ref="A276:A277"/>
    <mergeCell ref="A287:A288"/>
    <mergeCell ref="A294:A295"/>
    <mergeCell ref="A301:A302"/>
    <mergeCell ref="A308:A309"/>
    <mergeCell ref="A315:A316"/>
    <mergeCell ref="A322:A323"/>
    <mergeCell ref="A330:A331"/>
    <mergeCell ref="A339:A340"/>
    <mergeCell ref="A347:A348"/>
    <mergeCell ref="A354:A355"/>
    <mergeCell ref="A361:A362"/>
    <mergeCell ref="A368:A369"/>
    <mergeCell ref="A376:A377"/>
    <mergeCell ref="A383:A384"/>
    <mergeCell ref="A390:A391"/>
    <mergeCell ref="A397:A398"/>
    <mergeCell ref="A404:A405"/>
    <mergeCell ref="A412:A413"/>
    <mergeCell ref="A419:A420"/>
    <mergeCell ref="A427:A428"/>
    <mergeCell ref="A434:A435"/>
    <mergeCell ref="A441:A442"/>
    <mergeCell ref="A448:A449"/>
    <mergeCell ref="A456:A457"/>
    <mergeCell ref="A463:A464"/>
    <mergeCell ref="A472:A473"/>
    <mergeCell ref="A479:A480"/>
    <mergeCell ref="A488:A489"/>
    <mergeCell ref="A496:A497"/>
    <mergeCell ref="A503:A504"/>
    <mergeCell ref="A510:A511"/>
    <mergeCell ref="A518:A519"/>
    <mergeCell ref="A525:A526"/>
    <mergeCell ref="A535:A536"/>
    <mergeCell ref="A559:A560"/>
    <mergeCell ref="A571:A572"/>
    <mergeCell ref="A578:A579"/>
    <mergeCell ref="A586:A587"/>
    <mergeCell ref="A593:A594"/>
    <mergeCell ref="A601:A602"/>
    <mergeCell ref="A610:A611"/>
    <mergeCell ref="A617:A618"/>
    <mergeCell ref="A624:A625"/>
    <mergeCell ref="A631:A632"/>
    <mergeCell ref="A638:A639"/>
    <mergeCell ref="A645:A646"/>
    <mergeCell ref="A652:A653"/>
    <mergeCell ref="A659:A660"/>
    <mergeCell ref="A667:A668"/>
    <mergeCell ref="A674:A675"/>
    <mergeCell ref="A681:A682"/>
    <mergeCell ref="A688:A689"/>
    <mergeCell ref="A704:A705"/>
    <mergeCell ref="A715:A716"/>
    <mergeCell ref="A730:A731"/>
    <mergeCell ref="A737:A738"/>
    <mergeCell ref="A744:A745"/>
    <mergeCell ref="A751:A752"/>
    <mergeCell ref="A759:A760"/>
    <mergeCell ref="A767:A768"/>
    <mergeCell ref="A774:A775"/>
    <mergeCell ref="A781:A782"/>
    <mergeCell ref="A789:A790"/>
    <mergeCell ref="A796:A797"/>
    <mergeCell ref="A807:A808"/>
    <mergeCell ref="A814:A815"/>
    <mergeCell ref="A824:A825"/>
    <mergeCell ref="A831:A832"/>
    <mergeCell ref="A839:A840"/>
    <mergeCell ref="A846:A847"/>
    <mergeCell ref="A857:A858"/>
    <mergeCell ref="A873:A874"/>
    <mergeCell ref="A880:A881"/>
    <mergeCell ref="A888:A889"/>
    <mergeCell ref="A896:A897"/>
    <mergeCell ref="A904:A905"/>
    <mergeCell ref="A912:A913"/>
    <mergeCell ref="A919:A920"/>
    <mergeCell ref="A926:A927"/>
    <mergeCell ref="A933:A934"/>
    <mergeCell ref="A940:A941"/>
    <mergeCell ref="A947:A948"/>
    <mergeCell ref="A954:A955"/>
    <mergeCell ref="A961:A962"/>
    <mergeCell ref="A969:A970"/>
    <mergeCell ref="A977:A978"/>
    <mergeCell ref="A984:A985"/>
    <mergeCell ref="A991:A992"/>
    <mergeCell ref="A998:A999"/>
    <mergeCell ref="A1005:A1006"/>
    <mergeCell ref="A1013:A1014"/>
    <mergeCell ref="A1020:A1021"/>
    <mergeCell ref="A1028:A1029"/>
    <mergeCell ref="A1035:A1036"/>
    <mergeCell ref="A1044:A1045"/>
    <mergeCell ref="A1051:A1052"/>
    <mergeCell ref="A1059:A1060"/>
    <mergeCell ref="A1067:A1068"/>
    <mergeCell ref="A1075:A1076"/>
    <mergeCell ref="A1083:A1084"/>
    <mergeCell ref="A1091:A1092"/>
    <mergeCell ref="A1099:A1100"/>
    <mergeCell ref="A1107:A1108"/>
    <mergeCell ref="A1115:A1116"/>
    <mergeCell ref="A1123:A1124"/>
    <mergeCell ref="A1131:A1132"/>
    <mergeCell ref="A1139:A1140"/>
    <mergeCell ref="A1147:A1148"/>
    <mergeCell ref="A1157:A1158"/>
    <mergeCell ref="A1166:A1167"/>
    <mergeCell ref="A1173:A1174"/>
    <mergeCell ref="A1180:A1181"/>
    <mergeCell ref="A1187:A1188"/>
    <mergeCell ref="A1197:A1198"/>
    <mergeCell ref="A1212:A1213"/>
    <mergeCell ref="A1220:A1221"/>
    <mergeCell ref="A1227:A1228"/>
    <mergeCell ref="A1235:A1236"/>
    <mergeCell ref="A1243:A1244"/>
    <mergeCell ref="A1251:A1252"/>
    <mergeCell ref="A1258:A1259"/>
    <mergeCell ref="A1265:A1266"/>
    <mergeCell ref="A1273:A1274"/>
    <mergeCell ref="A1281:A1282"/>
    <mergeCell ref="A1289:A1290"/>
    <mergeCell ref="A1297:A1298"/>
    <mergeCell ref="A1305:A1306"/>
    <mergeCell ref="A1312:A1313"/>
    <mergeCell ref="A1319:A1320"/>
    <mergeCell ref="A1330:A1331"/>
    <mergeCell ref="A1339:A1340"/>
    <mergeCell ref="A1347:A1348"/>
    <mergeCell ref="A1354:A1355"/>
    <mergeCell ref="A1363:A1364"/>
    <mergeCell ref="A1370:A1371"/>
    <mergeCell ref="A1385:A1386"/>
    <mergeCell ref="A1395:A1396"/>
    <mergeCell ref="A1404:A1405"/>
    <mergeCell ref="A1412:A1413"/>
    <mergeCell ref="A1420:A1421"/>
    <mergeCell ref="A1428:A1429"/>
    <mergeCell ref="A1435:A1436"/>
    <mergeCell ref="A1442:A1443"/>
    <mergeCell ref="A1450:A1451"/>
    <mergeCell ref="A1460:A1461"/>
    <mergeCell ref="A1467:A1468"/>
    <mergeCell ref="A1474:A1475"/>
    <mergeCell ref="A1481:A1482"/>
    <mergeCell ref="A1488:A1489"/>
    <mergeCell ref="A1495:A1496"/>
    <mergeCell ref="A1502:A1503"/>
    <mergeCell ref="A1510:A1511"/>
    <mergeCell ref="A1518:A1519"/>
    <mergeCell ref="A1525:A1526"/>
    <mergeCell ref="A1535:A1536"/>
    <mergeCell ref="A1552:A1553"/>
    <mergeCell ref="A1560:A1561"/>
    <mergeCell ref="A1567:A1568"/>
    <mergeCell ref="A1574:A1575"/>
    <mergeCell ref="A1581:A1582"/>
    <mergeCell ref="A1588:A1589"/>
    <mergeCell ref="A1596:A1597"/>
    <mergeCell ref="A1603:A1604"/>
    <mergeCell ref="A1611:A1612"/>
    <mergeCell ref="A1619:A1620"/>
    <mergeCell ref="A1626:A1627"/>
    <mergeCell ref="A1634:A1635"/>
    <mergeCell ref="A1642:A1643"/>
    <mergeCell ref="A1656:A1657"/>
    <mergeCell ref="A1664:A1665"/>
    <mergeCell ref="A1671:A1672"/>
    <mergeCell ref="A1678:A1679"/>
    <mergeCell ref="A1685:A1686"/>
    <mergeCell ref="A1692:A1693"/>
    <mergeCell ref="A1699:A1700"/>
    <mergeCell ref="A1706:A1707"/>
    <mergeCell ref="A1714:A1715"/>
    <mergeCell ref="A1722:A1723"/>
    <mergeCell ref="A1729:A1730"/>
    <mergeCell ref="A1737:A1738"/>
    <mergeCell ref="A1745:A1746"/>
    <mergeCell ref="A1759:A1760"/>
    <mergeCell ref="A1766:A1767"/>
    <mergeCell ref="A1773:A1774"/>
    <mergeCell ref="A1781:A1782"/>
    <mergeCell ref="A1788:A1789"/>
    <mergeCell ref="A1795:A1796"/>
    <mergeCell ref="A1802:A1803"/>
    <mergeCell ref="A1809:A1810"/>
    <mergeCell ref="A1819:A1820"/>
    <mergeCell ref="A1826:A1827"/>
    <mergeCell ref="A1834:A1835"/>
    <mergeCell ref="A1842:A1843"/>
    <mergeCell ref="A1856:A1857"/>
    <mergeCell ref="A1863:A1864"/>
    <mergeCell ref="A1871:A1872"/>
    <mergeCell ref="A1878:A1879"/>
    <mergeCell ref="A1885:A1886"/>
    <mergeCell ref="A1893:A1894"/>
    <mergeCell ref="A1900:A1901"/>
    <mergeCell ref="A1907:A1908"/>
    <mergeCell ref="A1914:A1915"/>
    <mergeCell ref="A1922:A1923"/>
    <mergeCell ref="A1930:A1931"/>
    <mergeCell ref="A1942:A1943"/>
    <mergeCell ref="A1949:A1950"/>
    <mergeCell ref="A1956:A1957"/>
    <mergeCell ref="A1967:A1968"/>
    <mergeCell ref="A1974:A1975"/>
    <mergeCell ref="A1981:A1982"/>
    <mergeCell ref="A1988:A1989"/>
    <mergeCell ref="A1995:A1996"/>
    <mergeCell ref="A2002:A2003"/>
    <mergeCell ref="A2010:A2011"/>
    <mergeCell ref="A2018:A2019"/>
    <mergeCell ref="A2025:A2026"/>
    <mergeCell ref="A2033:A2034"/>
    <mergeCell ref="A2041:A2042"/>
    <mergeCell ref="A2052:A2053"/>
    <mergeCell ref="A2062:A2063"/>
    <mergeCell ref="A2069:A2070"/>
    <mergeCell ref="A2076:A2077"/>
    <mergeCell ref="A2085:A2086"/>
    <mergeCell ref="A2092:A2093"/>
    <mergeCell ref="A2099:A2100"/>
    <mergeCell ref="A2106:A2107"/>
    <mergeCell ref="A2114:A2115"/>
    <mergeCell ref="A2122:A2123"/>
    <mergeCell ref="A2134:A2135"/>
    <mergeCell ref="A2141:A2142"/>
    <mergeCell ref="A2148:A2149"/>
    <mergeCell ref="A2155:A2156"/>
    <mergeCell ref="A2162:A2163"/>
    <mergeCell ref="A2170:A2171"/>
    <mergeCell ref="A2180:A2181"/>
    <mergeCell ref="A2189:A2190"/>
    <mergeCell ref="A2196:A2197"/>
    <mergeCell ref="A2204:A2205"/>
    <mergeCell ref="A2211:A2212"/>
    <mergeCell ref="A2218:A2219"/>
    <mergeCell ref="A2226:A2227"/>
    <mergeCell ref="A2234:A2235"/>
    <mergeCell ref="A2242:A2243"/>
    <mergeCell ref="A2249:A2250"/>
    <mergeCell ref="A2256:A2257"/>
    <mergeCell ref="A2264:A2265"/>
    <mergeCell ref="A2272:A2273"/>
    <mergeCell ref="A2280:A2281"/>
    <mergeCell ref="A2287:A2288"/>
    <mergeCell ref="A2294:A2295"/>
    <mergeCell ref="A2302:A2303"/>
    <mergeCell ref="A2310:A2311"/>
    <mergeCell ref="A2318:A2319"/>
    <mergeCell ref="A2325:A2326"/>
    <mergeCell ref="A2332:A2333"/>
    <mergeCell ref="A2340:A2341"/>
    <mergeCell ref="A2348:A2349"/>
    <mergeCell ref="A2355:A2356"/>
    <mergeCell ref="A2362:A2363"/>
    <mergeCell ref="A2369:A2370"/>
    <mergeCell ref="A2376:A2377"/>
    <mergeCell ref="A2387:A2388"/>
    <mergeCell ref="A2396:A2397"/>
    <mergeCell ref="A2403:A2404"/>
    <mergeCell ref="A2411:A2412"/>
    <mergeCell ref="A2418:A2419"/>
    <mergeCell ref="A2425:A2426"/>
    <mergeCell ref="A2432:A2433"/>
    <mergeCell ref="A2439:A2440"/>
    <mergeCell ref="A2446:A2447"/>
    <mergeCell ref="A2453:A2454"/>
    <mergeCell ref="A2460:A2461"/>
    <mergeCell ref="A2468:A2469"/>
    <mergeCell ref="A2475:A2476"/>
    <mergeCell ref="A2482:A2483"/>
    <mergeCell ref="A2490:A2491"/>
    <mergeCell ref="A2497:A2498"/>
    <mergeCell ref="A2505:A2506"/>
    <mergeCell ref="A2513:A2514"/>
    <mergeCell ref="A2525:A2526"/>
    <mergeCell ref="A2532:A2533"/>
    <mergeCell ref="A2540:A2541"/>
    <mergeCell ref="A2548:A2549"/>
    <mergeCell ref="A2556:A2557"/>
    <mergeCell ref="A2567:A2568"/>
    <mergeCell ref="A2574:A2575"/>
    <mergeCell ref="A2582:A2583"/>
    <mergeCell ref="A2589:A2590"/>
    <mergeCell ref="A2596:A2597"/>
    <mergeCell ref="A2604:A2605"/>
    <mergeCell ref="A2619:A2620"/>
    <mergeCell ref="A2628:A2629"/>
    <mergeCell ref="A2635:A2636"/>
    <mergeCell ref="A2643:A2644"/>
    <mergeCell ref="A2650:A2651"/>
    <mergeCell ref="A2657:A2658"/>
    <mergeCell ref="A2665:A2666"/>
    <mergeCell ref="A2673:A2674"/>
    <mergeCell ref="A2680:A2681"/>
    <mergeCell ref="A2687:A2688"/>
    <mergeCell ref="A2694:A2695"/>
    <mergeCell ref="A2702:A2703"/>
    <mergeCell ref="A2710:A2711"/>
    <mergeCell ref="A2722:A2723"/>
    <mergeCell ref="A2738:A2739"/>
    <mergeCell ref="A2749:A2750"/>
    <mergeCell ref="A2756:A2757"/>
    <mergeCell ref="A2763:A2764"/>
    <mergeCell ref="A2773:A2774"/>
    <mergeCell ref="A2780:A2781"/>
    <mergeCell ref="A2788:A2789"/>
    <mergeCell ref="A2796:A2797"/>
    <mergeCell ref="A2803:A2804"/>
    <mergeCell ref="A2811:A2812"/>
    <mergeCell ref="A2825:A2826"/>
    <mergeCell ref="A2832:A2833"/>
    <mergeCell ref="A2842:A2843"/>
    <mergeCell ref="A2849:A2850"/>
    <mergeCell ref="A2856:A2857"/>
    <mergeCell ref="A2870:A2871"/>
    <mergeCell ref="A2877:A2878"/>
    <mergeCell ref="A2885:A2886"/>
    <mergeCell ref="A2893:A2894"/>
    <mergeCell ref="A2903:A2904"/>
    <mergeCell ref="A2910:A2911"/>
    <mergeCell ref="A2918:A2919"/>
    <mergeCell ref="A2926:A2927"/>
    <mergeCell ref="A2934:A2935"/>
    <mergeCell ref="A2941:A2942"/>
    <mergeCell ref="A2948:A2949"/>
    <mergeCell ref="A2956:A2957"/>
    <mergeCell ref="A2964:A2965"/>
    <mergeCell ref="A2972:A2973"/>
    <mergeCell ref="A2980:A2981"/>
    <mergeCell ref="A2987:A2988"/>
    <mergeCell ref="A2997:A2998"/>
    <mergeCell ref="A3005:A3006"/>
    <mergeCell ref="A3013:A3014"/>
    <mergeCell ref="A3020:A3021"/>
    <mergeCell ref="A3030:A3031"/>
    <mergeCell ref="B3:B4"/>
    <mergeCell ref="B13:B14"/>
    <mergeCell ref="B30:B31"/>
    <mergeCell ref="B39:B40"/>
    <mergeCell ref="B53:B54"/>
    <mergeCell ref="B63:B64"/>
    <mergeCell ref="B72:B73"/>
    <mergeCell ref="B81:B82"/>
    <mergeCell ref="B91:B92"/>
    <mergeCell ref="B100:B101"/>
    <mergeCell ref="B113:B114"/>
    <mergeCell ref="B125:B126"/>
    <mergeCell ref="B137:B138"/>
    <mergeCell ref="B144:B145"/>
    <mergeCell ref="B152:B153"/>
    <mergeCell ref="B160:B161"/>
    <mergeCell ref="B167:B168"/>
    <mergeCell ref="B174:B175"/>
    <mergeCell ref="B182:B183"/>
    <mergeCell ref="B189:B190"/>
    <mergeCell ref="B196:B197"/>
    <mergeCell ref="B204:B205"/>
    <mergeCell ref="B211:B212"/>
    <mergeCell ref="B218:B219"/>
    <mergeCell ref="B226:B227"/>
    <mergeCell ref="B236:B237"/>
    <mergeCell ref="B243:B244"/>
    <mergeCell ref="B253:B254"/>
    <mergeCell ref="B262:B263"/>
    <mergeCell ref="B276:B277"/>
    <mergeCell ref="B287:B288"/>
    <mergeCell ref="B294:B295"/>
    <mergeCell ref="B301:B302"/>
    <mergeCell ref="B308:B309"/>
    <mergeCell ref="B315:B316"/>
    <mergeCell ref="B322:B323"/>
    <mergeCell ref="B330:B331"/>
    <mergeCell ref="B339:B340"/>
    <mergeCell ref="B347:B348"/>
    <mergeCell ref="B354:B355"/>
    <mergeCell ref="B361:B362"/>
    <mergeCell ref="B368:B369"/>
    <mergeCell ref="B376:B377"/>
    <mergeCell ref="B383:B384"/>
    <mergeCell ref="B390:B391"/>
    <mergeCell ref="B397:B398"/>
    <mergeCell ref="B404:B405"/>
    <mergeCell ref="B412:B413"/>
    <mergeCell ref="B419:B420"/>
    <mergeCell ref="B427:B428"/>
    <mergeCell ref="B434:B435"/>
    <mergeCell ref="B441:B442"/>
    <mergeCell ref="B448:B449"/>
    <mergeCell ref="B456:B457"/>
    <mergeCell ref="B463:B464"/>
    <mergeCell ref="B472:B473"/>
    <mergeCell ref="B479:B480"/>
    <mergeCell ref="B488:B489"/>
    <mergeCell ref="B496:B497"/>
    <mergeCell ref="B503:B504"/>
    <mergeCell ref="B510:B511"/>
    <mergeCell ref="B518:B519"/>
    <mergeCell ref="B525:B526"/>
    <mergeCell ref="B535:B536"/>
    <mergeCell ref="B559:B560"/>
    <mergeCell ref="B571:B572"/>
    <mergeCell ref="B578:B579"/>
    <mergeCell ref="B586:B587"/>
    <mergeCell ref="B593:B594"/>
    <mergeCell ref="B601:B602"/>
    <mergeCell ref="B610:B611"/>
    <mergeCell ref="B617:B618"/>
    <mergeCell ref="B624:B625"/>
    <mergeCell ref="B631:B632"/>
    <mergeCell ref="B638:B639"/>
    <mergeCell ref="B645:B646"/>
    <mergeCell ref="B652:B653"/>
    <mergeCell ref="B659:B660"/>
    <mergeCell ref="B667:B668"/>
    <mergeCell ref="B674:B675"/>
    <mergeCell ref="B681:B682"/>
    <mergeCell ref="B688:B689"/>
    <mergeCell ref="B704:B705"/>
    <mergeCell ref="B715:B716"/>
    <mergeCell ref="B730:B731"/>
    <mergeCell ref="B737:B738"/>
    <mergeCell ref="B744:B745"/>
    <mergeCell ref="B751:B752"/>
    <mergeCell ref="B759:B760"/>
    <mergeCell ref="B767:B768"/>
    <mergeCell ref="B774:B775"/>
    <mergeCell ref="B781:B782"/>
    <mergeCell ref="B789:B790"/>
    <mergeCell ref="B796:B797"/>
    <mergeCell ref="B807:B808"/>
    <mergeCell ref="B814:B815"/>
    <mergeCell ref="B824:B825"/>
    <mergeCell ref="B831:B832"/>
    <mergeCell ref="B839:B840"/>
    <mergeCell ref="B846:B847"/>
    <mergeCell ref="B857:B858"/>
    <mergeCell ref="B873:B874"/>
    <mergeCell ref="B880:B881"/>
    <mergeCell ref="B888:B889"/>
    <mergeCell ref="B896:B897"/>
    <mergeCell ref="B904:B905"/>
    <mergeCell ref="B912:B913"/>
    <mergeCell ref="B919:B920"/>
    <mergeCell ref="B926:B927"/>
    <mergeCell ref="B933:B934"/>
    <mergeCell ref="B940:B941"/>
    <mergeCell ref="B947:B948"/>
    <mergeCell ref="B954:B955"/>
    <mergeCell ref="B961:B962"/>
    <mergeCell ref="B969:B970"/>
    <mergeCell ref="B977:B978"/>
    <mergeCell ref="B984:B985"/>
    <mergeCell ref="B991:B992"/>
    <mergeCell ref="B998:B999"/>
    <mergeCell ref="B1005:B1006"/>
    <mergeCell ref="B1013:B1014"/>
    <mergeCell ref="B1020:B1021"/>
    <mergeCell ref="B1028:B1029"/>
    <mergeCell ref="B1035:B1036"/>
    <mergeCell ref="B1044:B1045"/>
    <mergeCell ref="B1051:B1052"/>
    <mergeCell ref="B1059:B1060"/>
    <mergeCell ref="B1067:B1068"/>
    <mergeCell ref="B1075:B1076"/>
    <mergeCell ref="B1083:B1084"/>
    <mergeCell ref="B1091:B1092"/>
    <mergeCell ref="B1099:B1100"/>
    <mergeCell ref="B1107:B1108"/>
    <mergeCell ref="B1115:B1116"/>
    <mergeCell ref="B1123:B1124"/>
    <mergeCell ref="B1131:B1132"/>
    <mergeCell ref="B1139:B1140"/>
    <mergeCell ref="B1147:B1148"/>
    <mergeCell ref="B1157:B1158"/>
    <mergeCell ref="B1166:B1167"/>
    <mergeCell ref="B1173:B1174"/>
    <mergeCell ref="B1180:B1181"/>
    <mergeCell ref="B1187:B1188"/>
    <mergeCell ref="B1197:B1198"/>
    <mergeCell ref="B1212:B1213"/>
    <mergeCell ref="B1220:B1221"/>
    <mergeCell ref="B1227:B1228"/>
    <mergeCell ref="B1235:B1236"/>
    <mergeCell ref="B1243:B1244"/>
    <mergeCell ref="B1251:B1252"/>
    <mergeCell ref="B1258:B1259"/>
    <mergeCell ref="B1265:B1266"/>
    <mergeCell ref="B1273:B1274"/>
    <mergeCell ref="B1281:B1282"/>
    <mergeCell ref="B1289:B1290"/>
    <mergeCell ref="B1297:B1298"/>
    <mergeCell ref="B1305:B1306"/>
    <mergeCell ref="B1312:B1313"/>
    <mergeCell ref="B1319:B1320"/>
    <mergeCell ref="B1330:B1331"/>
    <mergeCell ref="B1339:B1340"/>
    <mergeCell ref="B1347:B1348"/>
    <mergeCell ref="B1354:B1355"/>
    <mergeCell ref="B1363:B1364"/>
    <mergeCell ref="B1370:B1371"/>
    <mergeCell ref="B1385:B1386"/>
    <mergeCell ref="B1395:B1396"/>
    <mergeCell ref="B1404:B1405"/>
    <mergeCell ref="B1412:B1413"/>
    <mergeCell ref="B1420:B1421"/>
    <mergeCell ref="B1428:B1429"/>
    <mergeCell ref="B1435:B1436"/>
    <mergeCell ref="B1442:B1443"/>
    <mergeCell ref="B1450:B1451"/>
    <mergeCell ref="B1460:B1461"/>
    <mergeCell ref="B1467:B1468"/>
    <mergeCell ref="B1474:B1475"/>
    <mergeCell ref="B1481:B1482"/>
    <mergeCell ref="B1488:B1489"/>
    <mergeCell ref="B1495:B1496"/>
    <mergeCell ref="B1502:B1503"/>
    <mergeCell ref="B1510:B1511"/>
    <mergeCell ref="B1518:B1519"/>
    <mergeCell ref="B1525:B1526"/>
    <mergeCell ref="B1535:B1536"/>
    <mergeCell ref="B1552:B1553"/>
    <mergeCell ref="B1560:B1561"/>
    <mergeCell ref="B1567:B1568"/>
    <mergeCell ref="B1574:B1575"/>
    <mergeCell ref="B1581:B1582"/>
    <mergeCell ref="B1588:B1589"/>
    <mergeCell ref="B1596:B1597"/>
    <mergeCell ref="B1603:B1604"/>
    <mergeCell ref="B1611:B1612"/>
    <mergeCell ref="B1619:B1620"/>
    <mergeCell ref="B1626:B1627"/>
    <mergeCell ref="B1634:B1635"/>
    <mergeCell ref="B1642:B1643"/>
    <mergeCell ref="B1656:B1657"/>
    <mergeCell ref="B1664:B1665"/>
    <mergeCell ref="B1671:B1672"/>
    <mergeCell ref="B1678:B1679"/>
    <mergeCell ref="B1685:B1686"/>
    <mergeCell ref="B1692:B1693"/>
    <mergeCell ref="B1699:B1700"/>
    <mergeCell ref="B1706:B1707"/>
    <mergeCell ref="B1714:B1715"/>
    <mergeCell ref="B1722:B1723"/>
    <mergeCell ref="B1729:B1730"/>
    <mergeCell ref="B1737:B1738"/>
    <mergeCell ref="B1745:B1746"/>
    <mergeCell ref="B1759:B1760"/>
    <mergeCell ref="B1766:B1767"/>
    <mergeCell ref="B1773:B1774"/>
    <mergeCell ref="B1781:B1782"/>
    <mergeCell ref="B1788:B1789"/>
    <mergeCell ref="B1795:B1796"/>
    <mergeCell ref="B1802:B1803"/>
    <mergeCell ref="B1809:B1810"/>
    <mergeCell ref="B1819:B1820"/>
    <mergeCell ref="B1826:B1827"/>
    <mergeCell ref="B1834:B1835"/>
    <mergeCell ref="B1842:B1843"/>
    <mergeCell ref="B1856:B1857"/>
    <mergeCell ref="B1863:B1864"/>
    <mergeCell ref="B1871:B1872"/>
    <mergeCell ref="B1878:B1879"/>
    <mergeCell ref="B1885:B1886"/>
    <mergeCell ref="B1893:B1894"/>
    <mergeCell ref="B1900:B1901"/>
    <mergeCell ref="B1907:B1908"/>
    <mergeCell ref="B1914:B1915"/>
    <mergeCell ref="B1922:B1923"/>
    <mergeCell ref="B1930:B1931"/>
    <mergeCell ref="B1942:B1943"/>
    <mergeCell ref="B1949:B1950"/>
    <mergeCell ref="B1956:B1957"/>
    <mergeCell ref="B1967:B1968"/>
    <mergeCell ref="B1974:B1975"/>
    <mergeCell ref="B1981:B1982"/>
    <mergeCell ref="B1988:B1989"/>
    <mergeCell ref="B1995:B1996"/>
    <mergeCell ref="B2002:B2003"/>
    <mergeCell ref="B2010:B2011"/>
    <mergeCell ref="B2018:B2019"/>
    <mergeCell ref="B2025:B2026"/>
    <mergeCell ref="B2033:B2034"/>
    <mergeCell ref="B2041:B2042"/>
    <mergeCell ref="B2052:B2053"/>
    <mergeCell ref="B2062:B2063"/>
    <mergeCell ref="B2069:B2070"/>
    <mergeCell ref="B2076:B2077"/>
    <mergeCell ref="B2085:B2086"/>
    <mergeCell ref="B2092:B2093"/>
    <mergeCell ref="B2099:B2100"/>
    <mergeCell ref="B2106:B2107"/>
    <mergeCell ref="B2114:B2115"/>
    <mergeCell ref="B2122:B2123"/>
    <mergeCell ref="B2134:B2135"/>
    <mergeCell ref="B2141:B2142"/>
    <mergeCell ref="B2148:B2149"/>
    <mergeCell ref="B2155:B2156"/>
    <mergeCell ref="B2162:B2163"/>
    <mergeCell ref="B2170:B2171"/>
    <mergeCell ref="B2180:B2181"/>
    <mergeCell ref="B2189:B2190"/>
    <mergeCell ref="B2196:B2197"/>
    <mergeCell ref="B2204:B2205"/>
    <mergeCell ref="B2211:B2212"/>
    <mergeCell ref="B2218:B2219"/>
    <mergeCell ref="B2226:B2227"/>
    <mergeCell ref="B2234:B2235"/>
    <mergeCell ref="B2242:B2243"/>
    <mergeCell ref="B2249:B2250"/>
    <mergeCell ref="B2256:B2257"/>
    <mergeCell ref="B2264:B2265"/>
    <mergeCell ref="B2272:B2273"/>
    <mergeCell ref="B2280:B2281"/>
    <mergeCell ref="B2287:B2288"/>
    <mergeCell ref="B2294:B2295"/>
    <mergeCell ref="B2302:B2303"/>
    <mergeCell ref="B2310:B2311"/>
    <mergeCell ref="B2318:B2319"/>
    <mergeCell ref="B2325:B2326"/>
    <mergeCell ref="B2332:B2333"/>
    <mergeCell ref="B2340:B2341"/>
    <mergeCell ref="B2348:B2349"/>
    <mergeCell ref="B2355:B2356"/>
    <mergeCell ref="B2362:B2363"/>
    <mergeCell ref="B2369:B2370"/>
    <mergeCell ref="B2376:B2377"/>
    <mergeCell ref="B2387:B2388"/>
    <mergeCell ref="B2396:B2397"/>
    <mergeCell ref="B2403:B2404"/>
    <mergeCell ref="B2411:B2412"/>
    <mergeCell ref="B2418:B2419"/>
    <mergeCell ref="B2425:B2426"/>
    <mergeCell ref="B2432:B2433"/>
    <mergeCell ref="B2439:B2440"/>
    <mergeCell ref="B2446:B2447"/>
    <mergeCell ref="B2453:B2454"/>
    <mergeCell ref="B2460:B2461"/>
    <mergeCell ref="B2468:B2469"/>
    <mergeCell ref="B2475:B2476"/>
    <mergeCell ref="B2482:B2483"/>
    <mergeCell ref="B2490:B2491"/>
    <mergeCell ref="B2497:B2498"/>
    <mergeCell ref="B2505:B2506"/>
    <mergeCell ref="B2513:B2514"/>
    <mergeCell ref="B2525:B2526"/>
    <mergeCell ref="B2532:B2533"/>
    <mergeCell ref="B2540:B2541"/>
    <mergeCell ref="B2548:B2549"/>
    <mergeCell ref="B2556:B2557"/>
    <mergeCell ref="B2567:B2568"/>
    <mergeCell ref="B2574:B2575"/>
    <mergeCell ref="B2582:B2583"/>
    <mergeCell ref="B2589:B2590"/>
    <mergeCell ref="B2596:B2597"/>
    <mergeCell ref="B2604:B2605"/>
    <mergeCell ref="B2619:B2620"/>
    <mergeCell ref="B2628:B2629"/>
    <mergeCell ref="B2635:B2636"/>
    <mergeCell ref="B2643:B2644"/>
    <mergeCell ref="B2650:B2651"/>
    <mergeCell ref="B2657:B2658"/>
    <mergeCell ref="B2665:B2666"/>
    <mergeCell ref="B2673:B2674"/>
    <mergeCell ref="B2680:B2681"/>
    <mergeCell ref="B2687:B2688"/>
    <mergeCell ref="B2694:B2695"/>
    <mergeCell ref="B2702:B2703"/>
    <mergeCell ref="B2710:B2711"/>
    <mergeCell ref="B2722:B2723"/>
    <mergeCell ref="B2738:B2739"/>
    <mergeCell ref="B2749:B2750"/>
    <mergeCell ref="B2756:B2757"/>
    <mergeCell ref="B2763:B2764"/>
    <mergeCell ref="B2773:B2774"/>
    <mergeCell ref="B2780:B2781"/>
    <mergeCell ref="B2788:B2789"/>
    <mergeCell ref="B2796:B2797"/>
    <mergeCell ref="B2803:B2804"/>
    <mergeCell ref="B2811:B2812"/>
    <mergeCell ref="B2825:B2826"/>
    <mergeCell ref="B2832:B2833"/>
    <mergeCell ref="B2842:B2843"/>
    <mergeCell ref="B2849:B2850"/>
    <mergeCell ref="B2856:B2857"/>
    <mergeCell ref="B2870:B2871"/>
    <mergeCell ref="B2877:B2878"/>
    <mergeCell ref="B2885:B2886"/>
    <mergeCell ref="B2893:B2894"/>
    <mergeCell ref="B2903:B2904"/>
    <mergeCell ref="B2910:B2911"/>
    <mergeCell ref="B2918:B2919"/>
    <mergeCell ref="B2926:B2927"/>
    <mergeCell ref="B2934:B2935"/>
    <mergeCell ref="B2941:B2942"/>
    <mergeCell ref="B2948:B2949"/>
    <mergeCell ref="B2956:B2957"/>
    <mergeCell ref="B2964:B2965"/>
    <mergeCell ref="B2972:B2973"/>
    <mergeCell ref="B2980:B2981"/>
    <mergeCell ref="B2987:B2988"/>
    <mergeCell ref="B2997:B2998"/>
    <mergeCell ref="B3005:B3006"/>
    <mergeCell ref="B3013:B3014"/>
    <mergeCell ref="B3020:B3021"/>
    <mergeCell ref="B3030:B3031"/>
    <mergeCell ref="C3:C4"/>
    <mergeCell ref="C13:C14"/>
    <mergeCell ref="C30:C31"/>
    <mergeCell ref="C39:C40"/>
    <mergeCell ref="C53:C54"/>
    <mergeCell ref="C63:C64"/>
    <mergeCell ref="C72:C73"/>
    <mergeCell ref="C81:C82"/>
    <mergeCell ref="C91:C92"/>
    <mergeCell ref="C100:C101"/>
    <mergeCell ref="C113:C114"/>
    <mergeCell ref="C125:C126"/>
    <mergeCell ref="C137:C138"/>
    <mergeCell ref="C144:C145"/>
    <mergeCell ref="C152:C153"/>
    <mergeCell ref="C160:C161"/>
    <mergeCell ref="C167:C168"/>
    <mergeCell ref="C174:C175"/>
    <mergeCell ref="C182:C183"/>
    <mergeCell ref="C189:C190"/>
    <mergeCell ref="C196:C197"/>
    <mergeCell ref="C204:C205"/>
    <mergeCell ref="C211:C212"/>
    <mergeCell ref="C218:C219"/>
    <mergeCell ref="C226:C227"/>
    <mergeCell ref="C236:C237"/>
    <mergeCell ref="C243:C244"/>
    <mergeCell ref="C253:C254"/>
    <mergeCell ref="C262:C263"/>
    <mergeCell ref="C276:C277"/>
    <mergeCell ref="C287:C288"/>
    <mergeCell ref="C294:C295"/>
    <mergeCell ref="C301:C302"/>
    <mergeCell ref="C308:C309"/>
    <mergeCell ref="C315:C316"/>
    <mergeCell ref="C322:C323"/>
    <mergeCell ref="C330:C331"/>
    <mergeCell ref="C339:C340"/>
    <mergeCell ref="C347:C348"/>
    <mergeCell ref="C354:C355"/>
    <mergeCell ref="C361:C362"/>
    <mergeCell ref="C368:C369"/>
    <mergeCell ref="C376:C377"/>
    <mergeCell ref="C383:C384"/>
    <mergeCell ref="C390:C391"/>
    <mergeCell ref="C397:C398"/>
    <mergeCell ref="C404:C405"/>
    <mergeCell ref="C412:C413"/>
    <mergeCell ref="C419:C420"/>
    <mergeCell ref="C427:C428"/>
    <mergeCell ref="C434:C435"/>
    <mergeCell ref="C441:C442"/>
    <mergeCell ref="C448:C449"/>
    <mergeCell ref="C456:C457"/>
    <mergeCell ref="C463:C464"/>
    <mergeCell ref="C472:C473"/>
    <mergeCell ref="C479:C480"/>
    <mergeCell ref="C488:C489"/>
    <mergeCell ref="C496:C497"/>
    <mergeCell ref="C503:C504"/>
    <mergeCell ref="C510:C511"/>
    <mergeCell ref="C518:C519"/>
    <mergeCell ref="C525:C526"/>
    <mergeCell ref="C535:C536"/>
    <mergeCell ref="C559:C560"/>
    <mergeCell ref="C571:C572"/>
    <mergeCell ref="C578:C579"/>
    <mergeCell ref="C586:C587"/>
    <mergeCell ref="C593:C594"/>
    <mergeCell ref="C601:C602"/>
    <mergeCell ref="C610:C611"/>
    <mergeCell ref="C617:C618"/>
    <mergeCell ref="C624:C625"/>
    <mergeCell ref="C631:C632"/>
    <mergeCell ref="C638:C639"/>
    <mergeCell ref="C645:C646"/>
    <mergeCell ref="C652:C653"/>
    <mergeCell ref="C659:C660"/>
    <mergeCell ref="C667:C668"/>
    <mergeCell ref="C674:C675"/>
    <mergeCell ref="C681:C682"/>
    <mergeCell ref="C688:C689"/>
    <mergeCell ref="C704:C705"/>
    <mergeCell ref="C715:C716"/>
    <mergeCell ref="C730:C731"/>
    <mergeCell ref="C737:C738"/>
    <mergeCell ref="C744:C745"/>
    <mergeCell ref="C751:C752"/>
    <mergeCell ref="C759:C760"/>
    <mergeCell ref="C767:C768"/>
    <mergeCell ref="C774:C775"/>
    <mergeCell ref="C781:C782"/>
    <mergeCell ref="C789:C790"/>
    <mergeCell ref="C796:C797"/>
    <mergeCell ref="C807:C808"/>
    <mergeCell ref="C814:C815"/>
    <mergeCell ref="C824:C825"/>
    <mergeCell ref="C831:C832"/>
    <mergeCell ref="C839:C840"/>
    <mergeCell ref="C846:C847"/>
    <mergeCell ref="C857:C858"/>
    <mergeCell ref="C873:C874"/>
    <mergeCell ref="C880:C881"/>
    <mergeCell ref="C888:C889"/>
    <mergeCell ref="C896:C897"/>
    <mergeCell ref="C904:C905"/>
    <mergeCell ref="C912:C913"/>
    <mergeCell ref="C919:C920"/>
    <mergeCell ref="C926:C927"/>
    <mergeCell ref="C933:C934"/>
    <mergeCell ref="C940:C941"/>
    <mergeCell ref="C947:C948"/>
    <mergeCell ref="C954:C955"/>
    <mergeCell ref="C961:C962"/>
    <mergeCell ref="C969:C970"/>
    <mergeCell ref="C977:C978"/>
    <mergeCell ref="C984:C985"/>
    <mergeCell ref="C991:C992"/>
    <mergeCell ref="C998:C999"/>
    <mergeCell ref="C1005:C1006"/>
    <mergeCell ref="C1013:C1014"/>
    <mergeCell ref="C1020:C1021"/>
    <mergeCell ref="C1028:C1029"/>
    <mergeCell ref="C1035:C1036"/>
    <mergeCell ref="C1044:C1045"/>
    <mergeCell ref="C1051:C1052"/>
    <mergeCell ref="C1059:C1060"/>
    <mergeCell ref="C1067:C1068"/>
    <mergeCell ref="C1075:C1076"/>
    <mergeCell ref="C1083:C1084"/>
    <mergeCell ref="C1091:C1092"/>
    <mergeCell ref="C1099:C1100"/>
    <mergeCell ref="C1107:C1108"/>
    <mergeCell ref="C1115:C1116"/>
    <mergeCell ref="C1123:C1124"/>
    <mergeCell ref="C1131:C1132"/>
    <mergeCell ref="C1139:C1140"/>
    <mergeCell ref="C1147:C1148"/>
    <mergeCell ref="C1157:C1158"/>
    <mergeCell ref="C1166:C1167"/>
    <mergeCell ref="C1173:C1174"/>
    <mergeCell ref="C1180:C1181"/>
    <mergeCell ref="C1187:C1188"/>
    <mergeCell ref="C1197:C1198"/>
    <mergeCell ref="C1212:C1213"/>
    <mergeCell ref="C1220:C1221"/>
    <mergeCell ref="C1227:C1228"/>
    <mergeCell ref="C1235:C1236"/>
    <mergeCell ref="C1243:C1244"/>
    <mergeCell ref="C1251:C1252"/>
    <mergeCell ref="C1258:C1259"/>
    <mergeCell ref="C1265:C1266"/>
    <mergeCell ref="C1273:C1274"/>
    <mergeCell ref="C1281:C1282"/>
    <mergeCell ref="C1289:C1290"/>
    <mergeCell ref="C1297:C1298"/>
    <mergeCell ref="C1305:C1306"/>
    <mergeCell ref="C1312:C1313"/>
    <mergeCell ref="C1319:C1320"/>
    <mergeCell ref="C1330:C1331"/>
    <mergeCell ref="C1339:C1340"/>
    <mergeCell ref="C1347:C1348"/>
    <mergeCell ref="C1354:C1355"/>
    <mergeCell ref="C1363:C1364"/>
    <mergeCell ref="C1370:C1371"/>
    <mergeCell ref="C1385:C1386"/>
    <mergeCell ref="C1395:C1396"/>
    <mergeCell ref="C1404:C1405"/>
    <mergeCell ref="C1412:C1413"/>
    <mergeCell ref="C1420:C1421"/>
    <mergeCell ref="C1428:C1429"/>
    <mergeCell ref="C1435:C1436"/>
    <mergeCell ref="C1442:C1443"/>
    <mergeCell ref="C1450:C1451"/>
    <mergeCell ref="C1460:C1461"/>
    <mergeCell ref="C1467:C1468"/>
    <mergeCell ref="C1474:C1475"/>
    <mergeCell ref="C1481:C1482"/>
    <mergeCell ref="C1488:C1489"/>
    <mergeCell ref="C1495:C1496"/>
    <mergeCell ref="C1502:C1503"/>
    <mergeCell ref="C1510:C1511"/>
    <mergeCell ref="C1518:C1519"/>
    <mergeCell ref="C1525:C1526"/>
    <mergeCell ref="C1535:C1536"/>
    <mergeCell ref="C1552:C1553"/>
    <mergeCell ref="C1560:C1561"/>
    <mergeCell ref="C1567:C1568"/>
    <mergeCell ref="C1574:C1575"/>
    <mergeCell ref="C1581:C1582"/>
    <mergeCell ref="C1588:C1589"/>
    <mergeCell ref="C1596:C1597"/>
    <mergeCell ref="C1603:C1604"/>
    <mergeCell ref="C1611:C1612"/>
    <mergeCell ref="C1619:C1620"/>
    <mergeCell ref="C1626:C1627"/>
    <mergeCell ref="C1634:C1635"/>
    <mergeCell ref="C1642:C1643"/>
    <mergeCell ref="C1656:C1657"/>
    <mergeCell ref="C1664:C1665"/>
    <mergeCell ref="C1671:C1672"/>
    <mergeCell ref="C1678:C1679"/>
    <mergeCell ref="C1685:C1686"/>
    <mergeCell ref="C1692:C1693"/>
    <mergeCell ref="C1699:C1700"/>
    <mergeCell ref="C1706:C1707"/>
    <mergeCell ref="C1714:C1715"/>
    <mergeCell ref="C1722:C1723"/>
    <mergeCell ref="C1729:C1730"/>
    <mergeCell ref="C1737:C1738"/>
    <mergeCell ref="C1745:C1746"/>
    <mergeCell ref="C1759:C1760"/>
    <mergeCell ref="C1766:C1767"/>
    <mergeCell ref="C1773:C1774"/>
    <mergeCell ref="C1781:C1782"/>
    <mergeCell ref="C1788:C1789"/>
    <mergeCell ref="C1795:C1796"/>
    <mergeCell ref="C1802:C1803"/>
    <mergeCell ref="C1809:C1810"/>
    <mergeCell ref="C1819:C1820"/>
    <mergeCell ref="C1826:C1827"/>
    <mergeCell ref="C1834:C1835"/>
    <mergeCell ref="C1842:C1843"/>
    <mergeCell ref="C1856:C1857"/>
    <mergeCell ref="C1863:C1864"/>
    <mergeCell ref="C1871:C1872"/>
    <mergeCell ref="C1878:C1879"/>
    <mergeCell ref="C1885:C1886"/>
    <mergeCell ref="C1893:C1894"/>
    <mergeCell ref="C1900:C1901"/>
    <mergeCell ref="C1907:C1908"/>
    <mergeCell ref="C1914:C1915"/>
    <mergeCell ref="C1922:C1923"/>
    <mergeCell ref="C1930:C1931"/>
    <mergeCell ref="C1942:C1943"/>
    <mergeCell ref="C1949:C1950"/>
    <mergeCell ref="C1956:C1957"/>
    <mergeCell ref="C1967:C1968"/>
    <mergeCell ref="C1974:C1975"/>
    <mergeCell ref="C1981:C1982"/>
    <mergeCell ref="C1988:C1989"/>
    <mergeCell ref="C1995:C1996"/>
    <mergeCell ref="C2002:C2003"/>
    <mergeCell ref="C2010:C2011"/>
    <mergeCell ref="C2018:C2019"/>
    <mergeCell ref="C2025:C2026"/>
    <mergeCell ref="C2033:C2034"/>
    <mergeCell ref="C2041:C2042"/>
    <mergeCell ref="C2052:C2053"/>
    <mergeCell ref="C2062:C2063"/>
    <mergeCell ref="C2069:C2070"/>
    <mergeCell ref="C2076:C2077"/>
    <mergeCell ref="C2085:C2086"/>
    <mergeCell ref="C2092:C2093"/>
    <mergeCell ref="C2099:C2100"/>
    <mergeCell ref="C2106:C2107"/>
    <mergeCell ref="C2114:C2115"/>
    <mergeCell ref="C2122:C2123"/>
    <mergeCell ref="C2134:C2135"/>
    <mergeCell ref="C2141:C2142"/>
    <mergeCell ref="C2148:C2149"/>
    <mergeCell ref="C2155:C2156"/>
    <mergeCell ref="C2162:C2163"/>
    <mergeCell ref="C2170:C2171"/>
    <mergeCell ref="C2180:C2181"/>
    <mergeCell ref="C2189:C2190"/>
    <mergeCell ref="C2196:C2197"/>
    <mergeCell ref="C2204:C2205"/>
    <mergeCell ref="C2211:C2212"/>
    <mergeCell ref="C2218:C2219"/>
    <mergeCell ref="C2226:C2227"/>
    <mergeCell ref="C2234:C2235"/>
    <mergeCell ref="C2242:C2243"/>
    <mergeCell ref="C2249:C2250"/>
    <mergeCell ref="C2256:C2257"/>
    <mergeCell ref="C2264:C2265"/>
    <mergeCell ref="C2272:C2273"/>
    <mergeCell ref="C2280:C2281"/>
    <mergeCell ref="C2287:C2288"/>
    <mergeCell ref="C2294:C2295"/>
    <mergeCell ref="C2302:C2303"/>
    <mergeCell ref="C2310:C2311"/>
    <mergeCell ref="C2318:C2319"/>
    <mergeCell ref="C2325:C2326"/>
    <mergeCell ref="C2332:C2333"/>
    <mergeCell ref="C2340:C2341"/>
    <mergeCell ref="C2348:C2349"/>
    <mergeCell ref="C2355:C2356"/>
    <mergeCell ref="C2362:C2363"/>
    <mergeCell ref="C2369:C2370"/>
    <mergeCell ref="C2376:C2377"/>
    <mergeCell ref="C2387:C2388"/>
    <mergeCell ref="C2396:C2397"/>
    <mergeCell ref="C2403:C2404"/>
    <mergeCell ref="C2411:C2412"/>
    <mergeCell ref="C2418:C2419"/>
    <mergeCell ref="C2425:C2426"/>
    <mergeCell ref="C2432:C2433"/>
    <mergeCell ref="C2439:C2440"/>
    <mergeCell ref="C2446:C2447"/>
    <mergeCell ref="C2453:C2454"/>
    <mergeCell ref="C2460:C2461"/>
    <mergeCell ref="C2468:C2469"/>
    <mergeCell ref="C2475:C2476"/>
    <mergeCell ref="C2482:C2483"/>
    <mergeCell ref="C2490:C2491"/>
    <mergeCell ref="C2497:C2498"/>
    <mergeCell ref="C2505:C2506"/>
    <mergeCell ref="C2513:C2514"/>
    <mergeCell ref="C2525:C2526"/>
    <mergeCell ref="C2532:C2533"/>
    <mergeCell ref="C2540:C2541"/>
    <mergeCell ref="C2548:C2549"/>
    <mergeCell ref="C2556:C2557"/>
    <mergeCell ref="C2567:C2568"/>
    <mergeCell ref="C2574:C2575"/>
    <mergeCell ref="C2582:C2583"/>
    <mergeCell ref="C2589:C2590"/>
    <mergeCell ref="C2596:C2597"/>
    <mergeCell ref="C2604:C2605"/>
    <mergeCell ref="C2619:C2620"/>
    <mergeCell ref="C2628:C2629"/>
    <mergeCell ref="C2635:C2636"/>
    <mergeCell ref="C2643:C2644"/>
    <mergeCell ref="C2650:C2651"/>
    <mergeCell ref="C2657:C2658"/>
    <mergeCell ref="C2665:C2666"/>
    <mergeCell ref="C2673:C2674"/>
    <mergeCell ref="C2680:C2681"/>
    <mergeCell ref="C2687:C2688"/>
    <mergeCell ref="C2694:C2695"/>
    <mergeCell ref="C2702:C2703"/>
    <mergeCell ref="C2710:C2711"/>
    <mergeCell ref="C2722:C2723"/>
    <mergeCell ref="C2738:C2739"/>
    <mergeCell ref="C2749:C2750"/>
    <mergeCell ref="C2756:C2757"/>
    <mergeCell ref="C2763:C2764"/>
    <mergeCell ref="C2773:C2774"/>
    <mergeCell ref="C2780:C2781"/>
    <mergeCell ref="C2788:C2789"/>
    <mergeCell ref="C2796:C2797"/>
    <mergeCell ref="C2803:C2804"/>
    <mergeCell ref="C2811:C2812"/>
    <mergeCell ref="C2825:C2826"/>
    <mergeCell ref="C2832:C2833"/>
    <mergeCell ref="C2842:C2843"/>
    <mergeCell ref="C2849:C2850"/>
    <mergeCell ref="C2856:C2857"/>
    <mergeCell ref="C2870:C2871"/>
    <mergeCell ref="C2877:C2878"/>
    <mergeCell ref="C2885:C2886"/>
    <mergeCell ref="C2893:C2894"/>
    <mergeCell ref="C2903:C2904"/>
    <mergeCell ref="C2910:C2911"/>
    <mergeCell ref="C2918:C2919"/>
    <mergeCell ref="C2926:C2927"/>
    <mergeCell ref="C2934:C2935"/>
    <mergeCell ref="C2941:C2942"/>
    <mergeCell ref="C2948:C2949"/>
    <mergeCell ref="C2956:C2957"/>
    <mergeCell ref="C2964:C2965"/>
    <mergeCell ref="C2972:C2973"/>
    <mergeCell ref="C2980:C2981"/>
    <mergeCell ref="C2987:C2988"/>
    <mergeCell ref="C2997:C2998"/>
    <mergeCell ref="C3005:C3006"/>
    <mergeCell ref="C3013:C3014"/>
    <mergeCell ref="C3020:C3021"/>
    <mergeCell ref="C3030:C3031"/>
    <mergeCell ref="F3:F4"/>
    <mergeCell ref="F13:F14"/>
    <mergeCell ref="F30:F31"/>
    <mergeCell ref="F39:F40"/>
    <mergeCell ref="F53:F54"/>
    <mergeCell ref="F63:F64"/>
    <mergeCell ref="F72:F73"/>
    <mergeCell ref="F81:F82"/>
    <mergeCell ref="F91:F92"/>
    <mergeCell ref="F100:F101"/>
    <mergeCell ref="F113:F114"/>
    <mergeCell ref="F125:F126"/>
    <mergeCell ref="F137:F138"/>
    <mergeCell ref="F144:F145"/>
    <mergeCell ref="F152:F153"/>
    <mergeCell ref="F160:F161"/>
    <mergeCell ref="F167:F168"/>
    <mergeCell ref="F174:F175"/>
    <mergeCell ref="F182:F183"/>
    <mergeCell ref="F189:F190"/>
    <mergeCell ref="F196:F197"/>
    <mergeCell ref="F204:F205"/>
    <mergeCell ref="F211:F212"/>
    <mergeCell ref="F218:F219"/>
    <mergeCell ref="F226:F227"/>
    <mergeCell ref="F236:F237"/>
    <mergeCell ref="F243:F244"/>
    <mergeCell ref="F253:F254"/>
    <mergeCell ref="F262:F263"/>
    <mergeCell ref="F276:F277"/>
    <mergeCell ref="F287:F288"/>
    <mergeCell ref="F294:F295"/>
    <mergeCell ref="F301:F302"/>
    <mergeCell ref="F308:F309"/>
    <mergeCell ref="F315:F316"/>
    <mergeCell ref="F322:F323"/>
    <mergeCell ref="F330:F331"/>
    <mergeCell ref="F339:F340"/>
    <mergeCell ref="F347:F348"/>
    <mergeCell ref="F354:F355"/>
    <mergeCell ref="F361:F362"/>
    <mergeCell ref="F368:F369"/>
    <mergeCell ref="F376:F377"/>
    <mergeCell ref="F383:F384"/>
    <mergeCell ref="F390:F391"/>
    <mergeCell ref="F397:F398"/>
    <mergeCell ref="F404:F405"/>
    <mergeCell ref="F412:F413"/>
    <mergeCell ref="F419:F420"/>
    <mergeCell ref="F427:F428"/>
    <mergeCell ref="F434:F435"/>
    <mergeCell ref="F441:F442"/>
    <mergeCell ref="F448:F449"/>
    <mergeCell ref="F456:F457"/>
    <mergeCell ref="F463:F464"/>
    <mergeCell ref="F472:F473"/>
    <mergeCell ref="F479:F480"/>
    <mergeCell ref="F488:F489"/>
    <mergeCell ref="F496:F497"/>
    <mergeCell ref="F503:F504"/>
    <mergeCell ref="F510:F511"/>
    <mergeCell ref="F518:F519"/>
    <mergeCell ref="F525:F526"/>
    <mergeCell ref="F535:F536"/>
    <mergeCell ref="F559:F560"/>
    <mergeCell ref="F571:F572"/>
    <mergeCell ref="F578:F579"/>
    <mergeCell ref="F586:F587"/>
    <mergeCell ref="F593:F594"/>
    <mergeCell ref="F601:F602"/>
    <mergeCell ref="F610:F611"/>
    <mergeCell ref="F617:F618"/>
    <mergeCell ref="F624:F625"/>
    <mergeCell ref="F631:F632"/>
    <mergeCell ref="F638:F639"/>
    <mergeCell ref="F645:F646"/>
    <mergeCell ref="F652:F653"/>
    <mergeCell ref="F659:F660"/>
    <mergeCell ref="F667:F668"/>
    <mergeCell ref="F674:F675"/>
    <mergeCell ref="F681:F682"/>
    <mergeCell ref="F688:F689"/>
    <mergeCell ref="F704:F705"/>
    <mergeCell ref="F715:F716"/>
    <mergeCell ref="F730:F731"/>
    <mergeCell ref="F737:F738"/>
    <mergeCell ref="F744:F745"/>
    <mergeCell ref="F751:F752"/>
    <mergeCell ref="F759:F760"/>
    <mergeCell ref="F767:F768"/>
    <mergeCell ref="F774:F775"/>
    <mergeCell ref="F781:F782"/>
    <mergeCell ref="F789:F790"/>
    <mergeCell ref="F796:F797"/>
    <mergeCell ref="F807:F808"/>
    <mergeCell ref="F814:F815"/>
    <mergeCell ref="F824:F825"/>
    <mergeCell ref="F831:F832"/>
    <mergeCell ref="F839:F840"/>
    <mergeCell ref="F846:F847"/>
    <mergeCell ref="F857:F858"/>
    <mergeCell ref="F873:F874"/>
    <mergeCell ref="F880:F881"/>
    <mergeCell ref="F888:F889"/>
    <mergeCell ref="F896:F897"/>
    <mergeCell ref="F904:F905"/>
    <mergeCell ref="F912:F913"/>
    <mergeCell ref="F919:F920"/>
    <mergeCell ref="F926:F927"/>
    <mergeCell ref="F933:F934"/>
    <mergeCell ref="F940:F941"/>
    <mergeCell ref="F947:F948"/>
    <mergeCell ref="F954:F955"/>
    <mergeCell ref="F961:F962"/>
    <mergeCell ref="F969:F970"/>
    <mergeCell ref="F977:F978"/>
    <mergeCell ref="F984:F985"/>
    <mergeCell ref="F991:F992"/>
    <mergeCell ref="F998:F999"/>
    <mergeCell ref="F1005:F1006"/>
    <mergeCell ref="F1013:F1014"/>
    <mergeCell ref="F1020:F1021"/>
    <mergeCell ref="F1028:F1029"/>
    <mergeCell ref="F1035:F1036"/>
    <mergeCell ref="F1044:F1045"/>
    <mergeCell ref="F1051:F1052"/>
    <mergeCell ref="F1059:F1060"/>
    <mergeCell ref="F1067:F1068"/>
    <mergeCell ref="F1075:F1076"/>
    <mergeCell ref="F1083:F1084"/>
    <mergeCell ref="F1091:F1092"/>
    <mergeCell ref="F1099:F1100"/>
    <mergeCell ref="F1107:F1108"/>
    <mergeCell ref="F1115:F1116"/>
    <mergeCell ref="F1123:F1124"/>
    <mergeCell ref="F1131:F1132"/>
    <mergeCell ref="F1139:F1140"/>
    <mergeCell ref="F1147:F1148"/>
    <mergeCell ref="F1157:F1158"/>
    <mergeCell ref="F1166:F1167"/>
    <mergeCell ref="F1173:F1174"/>
    <mergeCell ref="F1180:F1181"/>
    <mergeCell ref="F1187:F1188"/>
    <mergeCell ref="F1197:F1198"/>
    <mergeCell ref="F1212:F1213"/>
    <mergeCell ref="F1220:F1221"/>
    <mergeCell ref="F1227:F1228"/>
    <mergeCell ref="F1235:F1236"/>
    <mergeCell ref="F1243:F1244"/>
    <mergeCell ref="F1251:F1252"/>
    <mergeCell ref="F1258:F1259"/>
    <mergeCell ref="F1265:F1266"/>
    <mergeCell ref="F1273:F1274"/>
    <mergeCell ref="F1281:F1282"/>
    <mergeCell ref="F1289:F1290"/>
    <mergeCell ref="F1297:F1298"/>
    <mergeCell ref="F1305:F1306"/>
    <mergeCell ref="F1312:F1313"/>
    <mergeCell ref="F1319:F1320"/>
    <mergeCell ref="F1330:F1331"/>
    <mergeCell ref="F1339:F1340"/>
    <mergeCell ref="F1347:F1348"/>
    <mergeCell ref="F1354:F1355"/>
    <mergeCell ref="F1363:F1364"/>
    <mergeCell ref="F1370:F1371"/>
    <mergeCell ref="F1385:F1386"/>
    <mergeCell ref="F1395:F1396"/>
    <mergeCell ref="F1404:F1405"/>
    <mergeCell ref="F1412:F1413"/>
    <mergeCell ref="F1420:F1421"/>
    <mergeCell ref="F1428:F1429"/>
    <mergeCell ref="F1435:F1436"/>
    <mergeCell ref="F1442:F1443"/>
    <mergeCell ref="F1450:F1451"/>
    <mergeCell ref="F1460:F1461"/>
    <mergeCell ref="F1467:F1468"/>
    <mergeCell ref="F1474:F1475"/>
    <mergeCell ref="F1481:F1482"/>
    <mergeCell ref="F1488:F1489"/>
    <mergeCell ref="F1495:F1496"/>
    <mergeCell ref="F1502:F1503"/>
    <mergeCell ref="F1510:F1511"/>
    <mergeCell ref="F1518:F1519"/>
    <mergeCell ref="F1525:F1526"/>
    <mergeCell ref="F1535:F1536"/>
    <mergeCell ref="F1552:F1553"/>
    <mergeCell ref="F1560:F1561"/>
    <mergeCell ref="F1567:F1568"/>
    <mergeCell ref="F1574:F1575"/>
    <mergeCell ref="F1581:F1582"/>
    <mergeCell ref="F1588:F1589"/>
    <mergeCell ref="F1596:F1597"/>
    <mergeCell ref="F1603:F1604"/>
    <mergeCell ref="F1611:F1612"/>
    <mergeCell ref="F1619:F1620"/>
    <mergeCell ref="F1626:F1627"/>
    <mergeCell ref="F1634:F1635"/>
    <mergeCell ref="F1642:F1643"/>
    <mergeCell ref="F1656:F1657"/>
    <mergeCell ref="F1664:F1665"/>
    <mergeCell ref="F1671:F1672"/>
    <mergeCell ref="F1678:F1679"/>
    <mergeCell ref="F1685:F1686"/>
    <mergeCell ref="F1692:F1693"/>
    <mergeCell ref="F1699:F1700"/>
    <mergeCell ref="F1706:F1707"/>
    <mergeCell ref="F1714:F1715"/>
    <mergeCell ref="F1722:F1723"/>
    <mergeCell ref="F1729:F1730"/>
    <mergeCell ref="F1737:F1738"/>
    <mergeCell ref="F1745:F1746"/>
    <mergeCell ref="F1759:F1760"/>
    <mergeCell ref="F1766:F1767"/>
    <mergeCell ref="F1773:F1774"/>
    <mergeCell ref="F1781:F1782"/>
    <mergeCell ref="F1788:F1789"/>
    <mergeCell ref="F1795:F1796"/>
    <mergeCell ref="F1802:F1803"/>
    <mergeCell ref="F1809:F1810"/>
    <mergeCell ref="F1819:F1820"/>
    <mergeCell ref="F1826:F1827"/>
    <mergeCell ref="F1834:F1835"/>
    <mergeCell ref="F1842:F1843"/>
    <mergeCell ref="F1856:F1857"/>
    <mergeCell ref="F1863:F1864"/>
    <mergeCell ref="F1871:F1872"/>
    <mergeCell ref="F1878:F1879"/>
    <mergeCell ref="F1885:F1886"/>
    <mergeCell ref="F1893:F1894"/>
    <mergeCell ref="F1900:F1901"/>
    <mergeCell ref="F1907:F1908"/>
    <mergeCell ref="F1914:F1915"/>
    <mergeCell ref="F1922:F1923"/>
    <mergeCell ref="F1930:F1931"/>
    <mergeCell ref="F1942:F1943"/>
    <mergeCell ref="F1949:F1950"/>
    <mergeCell ref="F1956:F1957"/>
    <mergeCell ref="F1967:F1968"/>
    <mergeCell ref="F1974:F1975"/>
    <mergeCell ref="F1981:F1982"/>
    <mergeCell ref="F1988:F1989"/>
    <mergeCell ref="F1995:F1996"/>
    <mergeCell ref="F2002:F2003"/>
    <mergeCell ref="F2010:F2011"/>
    <mergeCell ref="F2018:F2019"/>
    <mergeCell ref="F2025:F2026"/>
    <mergeCell ref="F2033:F2034"/>
    <mergeCell ref="F2041:F2042"/>
    <mergeCell ref="F2052:F2053"/>
    <mergeCell ref="F2062:F2063"/>
    <mergeCell ref="F2069:F2070"/>
    <mergeCell ref="F2076:F2077"/>
    <mergeCell ref="F2085:F2086"/>
    <mergeCell ref="F2092:F2093"/>
    <mergeCell ref="F2099:F2100"/>
    <mergeCell ref="F2106:F2107"/>
    <mergeCell ref="F2114:F2115"/>
    <mergeCell ref="F2122:F2123"/>
    <mergeCell ref="F2134:F2135"/>
    <mergeCell ref="F2141:F2142"/>
    <mergeCell ref="F2148:F2149"/>
    <mergeCell ref="F2155:F2156"/>
    <mergeCell ref="F2162:F2163"/>
    <mergeCell ref="F2170:F2171"/>
    <mergeCell ref="F2180:F2181"/>
    <mergeCell ref="F2189:F2190"/>
    <mergeCell ref="F2196:F2197"/>
    <mergeCell ref="F2204:F2205"/>
    <mergeCell ref="F2211:F2212"/>
    <mergeCell ref="F2218:F2219"/>
    <mergeCell ref="F2226:F2227"/>
    <mergeCell ref="F2234:F2235"/>
    <mergeCell ref="F2242:F2243"/>
    <mergeCell ref="F2249:F2250"/>
    <mergeCell ref="F2256:F2257"/>
    <mergeCell ref="F2264:F2265"/>
    <mergeCell ref="F2272:F2273"/>
    <mergeCell ref="F2280:F2281"/>
    <mergeCell ref="F2287:F2288"/>
    <mergeCell ref="F2294:F2295"/>
    <mergeCell ref="F2302:F2303"/>
    <mergeCell ref="F2310:F2311"/>
    <mergeCell ref="F2318:F2319"/>
    <mergeCell ref="F2325:F2326"/>
    <mergeCell ref="F2332:F2333"/>
    <mergeCell ref="F2340:F2341"/>
    <mergeCell ref="F2348:F2349"/>
    <mergeCell ref="F2355:F2356"/>
    <mergeCell ref="F2362:F2363"/>
    <mergeCell ref="F2369:F2370"/>
    <mergeCell ref="F2376:F2377"/>
    <mergeCell ref="F2387:F2388"/>
    <mergeCell ref="F2396:F2397"/>
    <mergeCell ref="F2403:F2404"/>
    <mergeCell ref="F2411:F2412"/>
    <mergeCell ref="F2418:F2419"/>
    <mergeCell ref="F2425:F2426"/>
    <mergeCell ref="F2432:F2433"/>
    <mergeCell ref="F2439:F2440"/>
    <mergeCell ref="F2446:F2447"/>
    <mergeCell ref="F2453:F2454"/>
    <mergeCell ref="F2460:F2461"/>
    <mergeCell ref="F2468:F2469"/>
    <mergeCell ref="F2475:F2476"/>
    <mergeCell ref="F2482:F2483"/>
    <mergeCell ref="F2490:F2491"/>
    <mergeCell ref="F2497:F2498"/>
    <mergeCell ref="F2505:F2506"/>
    <mergeCell ref="F2513:F2514"/>
    <mergeCell ref="F2525:F2526"/>
    <mergeCell ref="F2532:F2533"/>
    <mergeCell ref="F2540:F2541"/>
    <mergeCell ref="F2548:F2549"/>
    <mergeCell ref="F2556:F2557"/>
    <mergeCell ref="F2567:F2568"/>
    <mergeCell ref="F2574:F2575"/>
    <mergeCell ref="F2582:F2583"/>
    <mergeCell ref="F2589:F2590"/>
    <mergeCell ref="F2596:F2597"/>
    <mergeCell ref="F2604:F2605"/>
    <mergeCell ref="F2619:F2620"/>
    <mergeCell ref="F2628:F2629"/>
    <mergeCell ref="F2635:F2636"/>
    <mergeCell ref="F2643:F2644"/>
    <mergeCell ref="F2650:F2651"/>
    <mergeCell ref="F2657:F2658"/>
    <mergeCell ref="F2665:F2666"/>
    <mergeCell ref="F2673:F2674"/>
    <mergeCell ref="F2680:F2681"/>
    <mergeCell ref="F2687:F2688"/>
    <mergeCell ref="F2694:F2695"/>
    <mergeCell ref="F2702:F2703"/>
    <mergeCell ref="F2710:F2711"/>
    <mergeCell ref="F2722:F2723"/>
    <mergeCell ref="F2738:F2739"/>
    <mergeCell ref="F2749:F2750"/>
    <mergeCell ref="F2756:F2757"/>
    <mergeCell ref="F2763:F2764"/>
    <mergeCell ref="F2773:F2774"/>
    <mergeCell ref="F2780:F2781"/>
    <mergeCell ref="F2788:F2789"/>
    <mergeCell ref="F2796:F2797"/>
    <mergeCell ref="F2803:F2804"/>
    <mergeCell ref="F2811:F2812"/>
    <mergeCell ref="F2825:F2826"/>
    <mergeCell ref="F2832:F2833"/>
    <mergeCell ref="F2842:F2843"/>
    <mergeCell ref="F2849:F2850"/>
    <mergeCell ref="F2856:F2857"/>
    <mergeCell ref="F2870:F2871"/>
    <mergeCell ref="F2877:F2878"/>
    <mergeCell ref="F2885:F2886"/>
    <mergeCell ref="F2893:F2894"/>
    <mergeCell ref="F2903:F2904"/>
    <mergeCell ref="F2910:F2911"/>
    <mergeCell ref="F2918:F2919"/>
    <mergeCell ref="F2926:F2927"/>
    <mergeCell ref="F2934:F2935"/>
    <mergeCell ref="F2941:F2942"/>
    <mergeCell ref="F2948:F2949"/>
    <mergeCell ref="F2956:F2957"/>
    <mergeCell ref="F2964:F2965"/>
    <mergeCell ref="F2972:F2973"/>
    <mergeCell ref="F2980:F2981"/>
    <mergeCell ref="F2987:F2988"/>
    <mergeCell ref="F2997:F2998"/>
    <mergeCell ref="F3005:F3006"/>
    <mergeCell ref="F3013:F3014"/>
    <mergeCell ref="F3020:F3021"/>
    <mergeCell ref="F3030:F3031"/>
    <mergeCell ref="D3:E4"/>
    <mergeCell ref="G3:H4"/>
    <mergeCell ref="D13:E14"/>
    <mergeCell ref="G13:H14"/>
    <mergeCell ref="D30:E31"/>
    <mergeCell ref="G30:H31"/>
    <mergeCell ref="D39:E40"/>
    <mergeCell ref="G39:H40"/>
    <mergeCell ref="D53:E54"/>
    <mergeCell ref="G53:H54"/>
    <mergeCell ref="D63:E64"/>
    <mergeCell ref="G63:H64"/>
    <mergeCell ref="D72:E73"/>
    <mergeCell ref="G72:H73"/>
    <mergeCell ref="D81:E82"/>
    <mergeCell ref="G81:H82"/>
    <mergeCell ref="D91:E92"/>
    <mergeCell ref="G91:H92"/>
    <mergeCell ref="D100:E101"/>
    <mergeCell ref="G100:H101"/>
    <mergeCell ref="D113:E114"/>
    <mergeCell ref="G113:H114"/>
    <mergeCell ref="D125:E126"/>
    <mergeCell ref="G125:H126"/>
    <mergeCell ref="D137:E138"/>
    <mergeCell ref="G137:H138"/>
    <mergeCell ref="D144:E145"/>
    <mergeCell ref="G144:H145"/>
    <mergeCell ref="D152:E153"/>
    <mergeCell ref="G152:H153"/>
    <mergeCell ref="D160:E161"/>
    <mergeCell ref="G160:H161"/>
    <mergeCell ref="D167:E168"/>
    <mergeCell ref="G167:H168"/>
    <mergeCell ref="D174:E175"/>
    <mergeCell ref="G174:H175"/>
    <mergeCell ref="D182:E183"/>
    <mergeCell ref="G182:H183"/>
    <mergeCell ref="D189:E190"/>
    <mergeCell ref="G189:H190"/>
    <mergeCell ref="D196:E197"/>
    <mergeCell ref="G196:H197"/>
    <mergeCell ref="D204:E205"/>
    <mergeCell ref="G204:H205"/>
    <mergeCell ref="D211:E212"/>
    <mergeCell ref="G211:H212"/>
    <mergeCell ref="D218:E219"/>
    <mergeCell ref="G218:H219"/>
    <mergeCell ref="D226:E227"/>
    <mergeCell ref="G226:H227"/>
    <mergeCell ref="D236:E237"/>
    <mergeCell ref="G236:H237"/>
    <mergeCell ref="D243:E244"/>
    <mergeCell ref="G243:H244"/>
    <mergeCell ref="D253:E254"/>
    <mergeCell ref="G253:H254"/>
    <mergeCell ref="D262:E263"/>
    <mergeCell ref="G262:H263"/>
    <mergeCell ref="D276:E277"/>
    <mergeCell ref="G276:H277"/>
    <mergeCell ref="D287:E288"/>
    <mergeCell ref="G287:H288"/>
    <mergeCell ref="D294:E295"/>
    <mergeCell ref="G294:H295"/>
    <mergeCell ref="D301:E302"/>
    <mergeCell ref="G301:H302"/>
    <mergeCell ref="D308:E309"/>
    <mergeCell ref="G308:H309"/>
    <mergeCell ref="D315:E316"/>
    <mergeCell ref="G315:H316"/>
    <mergeCell ref="D322:E323"/>
    <mergeCell ref="G322:H323"/>
    <mergeCell ref="D330:E331"/>
    <mergeCell ref="G330:H331"/>
    <mergeCell ref="D339:E340"/>
    <mergeCell ref="G339:H340"/>
    <mergeCell ref="D347:E348"/>
    <mergeCell ref="G347:H348"/>
    <mergeCell ref="D354:E355"/>
    <mergeCell ref="G354:H355"/>
    <mergeCell ref="D361:E362"/>
    <mergeCell ref="G361:H362"/>
    <mergeCell ref="D368:E369"/>
    <mergeCell ref="G368:H369"/>
    <mergeCell ref="D376:E377"/>
    <mergeCell ref="G376:H377"/>
    <mergeCell ref="D383:E384"/>
    <mergeCell ref="G383:H384"/>
    <mergeCell ref="D390:E391"/>
    <mergeCell ref="G390:H391"/>
    <mergeCell ref="D397:E398"/>
    <mergeCell ref="G397:H398"/>
    <mergeCell ref="D404:E405"/>
    <mergeCell ref="G404:H405"/>
    <mergeCell ref="D412:E413"/>
    <mergeCell ref="G412:H413"/>
    <mergeCell ref="D419:E420"/>
    <mergeCell ref="G419:H420"/>
    <mergeCell ref="D427:E428"/>
    <mergeCell ref="G427:H428"/>
    <mergeCell ref="D434:E435"/>
    <mergeCell ref="G434:H435"/>
    <mergeCell ref="D441:E442"/>
    <mergeCell ref="G441:H442"/>
    <mergeCell ref="D448:E449"/>
    <mergeCell ref="G448:H449"/>
    <mergeCell ref="D456:E457"/>
    <mergeCell ref="G456:H457"/>
    <mergeCell ref="D463:E464"/>
    <mergeCell ref="G463:H464"/>
    <mergeCell ref="D472:E473"/>
    <mergeCell ref="G472:H473"/>
    <mergeCell ref="D479:E480"/>
    <mergeCell ref="G479:H480"/>
    <mergeCell ref="D488:E489"/>
    <mergeCell ref="G488:H489"/>
    <mergeCell ref="D496:E497"/>
    <mergeCell ref="G496:H497"/>
    <mergeCell ref="D503:E504"/>
    <mergeCell ref="G503:H504"/>
    <mergeCell ref="D510:E511"/>
    <mergeCell ref="G510:H511"/>
    <mergeCell ref="D518:E519"/>
    <mergeCell ref="G518:H519"/>
    <mergeCell ref="D525:E526"/>
    <mergeCell ref="G525:H526"/>
    <mergeCell ref="D535:E536"/>
    <mergeCell ref="G535:H536"/>
    <mergeCell ref="D559:E560"/>
    <mergeCell ref="G559:H560"/>
    <mergeCell ref="D571:E572"/>
    <mergeCell ref="G571:H572"/>
    <mergeCell ref="D578:E579"/>
    <mergeCell ref="G578:H579"/>
    <mergeCell ref="D586:E587"/>
    <mergeCell ref="G586:H587"/>
    <mergeCell ref="D593:E594"/>
    <mergeCell ref="G593:H594"/>
    <mergeCell ref="D601:E602"/>
    <mergeCell ref="G601:H602"/>
    <mergeCell ref="D610:E611"/>
    <mergeCell ref="G610:H611"/>
    <mergeCell ref="D617:E618"/>
    <mergeCell ref="G617:H618"/>
    <mergeCell ref="D624:E625"/>
    <mergeCell ref="G624:H625"/>
    <mergeCell ref="D631:E632"/>
    <mergeCell ref="G631:H632"/>
    <mergeCell ref="D638:E639"/>
    <mergeCell ref="G638:H639"/>
    <mergeCell ref="D645:E646"/>
    <mergeCell ref="G645:H646"/>
    <mergeCell ref="D652:E653"/>
    <mergeCell ref="G652:H653"/>
    <mergeCell ref="D659:E660"/>
    <mergeCell ref="G659:H660"/>
    <mergeCell ref="D667:E668"/>
    <mergeCell ref="G667:H668"/>
    <mergeCell ref="D674:E675"/>
    <mergeCell ref="G674:H675"/>
    <mergeCell ref="D681:E682"/>
    <mergeCell ref="G681:H682"/>
    <mergeCell ref="D688:E689"/>
    <mergeCell ref="G688:H689"/>
    <mergeCell ref="D704:E705"/>
    <mergeCell ref="G704:H705"/>
    <mergeCell ref="D715:E716"/>
    <mergeCell ref="G715:H716"/>
    <mergeCell ref="D730:E731"/>
    <mergeCell ref="G730:H731"/>
    <mergeCell ref="D737:E738"/>
    <mergeCell ref="G737:H738"/>
    <mergeCell ref="D744:E745"/>
    <mergeCell ref="G744:H745"/>
    <mergeCell ref="D751:E752"/>
    <mergeCell ref="G751:H752"/>
    <mergeCell ref="D759:E760"/>
    <mergeCell ref="G759:H760"/>
    <mergeCell ref="D767:E768"/>
    <mergeCell ref="G767:H768"/>
    <mergeCell ref="D774:E775"/>
    <mergeCell ref="G774:H775"/>
    <mergeCell ref="D781:E782"/>
    <mergeCell ref="G781:H782"/>
    <mergeCell ref="D789:E790"/>
    <mergeCell ref="G789:H790"/>
    <mergeCell ref="D796:E797"/>
    <mergeCell ref="G796:H797"/>
    <mergeCell ref="D807:E808"/>
    <mergeCell ref="G807:H808"/>
    <mergeCell ref="D814:E815"/>
    <mergeCell ref="G814:H815"/>
    <mergeCell ref="D824:E825"/>
    <mergeCell ref="G824:H825"/>
    <mergeCell ref="D831:E832"/>
    <mergeCell ref="G831:H832"/>
    <mergeCell ref="D839:E840"/>
    <mergeCell ref="G839:H840"/>
    <mergeCell ref="D846:E847"/>
    <mergeCell ref="G846:H847"/>
    <mergeCell ref="D857:E858"/>
    <mergeCell ref="G857:H858"/>
    <mergeCell ref="D873:E874"/>
    <mergeCell ref="G873:H874"/>
    <mergeCell ref="D880:E881"/>
    <mergeCell ref="G880:H881"/>
    <mergeCell ref="D888:E889"/>
    <mergeCell ref="G888:H889"/>
    <mergeCell ref="D896:E897"/>
    <mergeCell ref="G896:H897"/>
    <mergeCell ref="D904:E905"/>
    <mergeCell ref="G904:H905"/>
    <mergeCell ref="D912:E913"/>
    <mergeCell ref="G912:H913"/>
    <mergeCell ref="D919:E920"/>
    <mergeCell ref="G919:H920"/>
    <mergeCell ref="D926:E927"/>
    <mergeCell ref="G926:H927"/>
    <mergeCell ref="D933:E934"/>
    <mergeCell ref="G933:H934"/>
    <mergeCell ref="D940:E941"/>
    <mergeCell ref="G940:H941"/>
    <mergeCell ref="D947:E948"/>
    <mergeCell ref="G947:H948"/>
    <mergeCell ref="D954:E955"/>
    <mergeCell ref="G954:H955"/>
    <mergeCell ref="D961:E962"/>
    <mergeCell ref="G961:H962"/>
    <mergeCell ref="D969:E970"/>
    <mergeCell ref="G969:H970"/>
    <mergeCell ref="D977:E978"/>
    <mergeCell ref="G977:H978"/>
    <mergeCell ref="D984:E985"/>
    <mergeCell ref="G984:H985"/>
    <mergeCell ref="D991:E992"/>
    <mergeCell ref="G991:H992"/>
    <mergeCell ref="D998:E999"/>
    <mergeCell ref="G998:H999"/>
    <mergeCell ref="D1005:E1006"/>
    <mergeCell ref="G1005:H1006"/>
    <mergeCell ref="D1013:E1014"/>
    <mergeCell ref="G1013:H1014"/>
    <mergeCell ref="D1020:E1021"/>
    <mergeCell ref="G1020:H1021"/>
    <mergeCell ref="D1028:E1029"/>
    <mergeCell ref="G1028:H1029"/>
    <mergeCell ref="D1035:E1036"/>
    <mergeCell ref="G1035:H1036"/>
    <mergeCell ref="D1044:E1045"/>
    <mergeCell ref="G1044:H1045"/>
    <mergeCell ref="D1051:E1052"/>
    <mergeCell ref="G1051:H1052"/>
    <mergeCell ref="D1059:E1060"/>
    <mergeCell ref="G1059:H1060"/>
    <mergeCell ref="D1067:E1068"/>
    <mergeCell ref="G1067:H1068"/>
    <mergeCell ref="D1075:E1076"/>
    <mergeCell ref="G1075:H1076"/>
    <mergeCell ref="D1083:E1084"/>
    <mergeCell ref="G1083:H1084"/>
    <mergeCell ref="D1091:E1092"/>
    <mergeCell ref="G1091:H1092"/>
    <mergeCell ref="D1099:E1100"/>
    <mergeCell ref="G1099:H1100"/>
    <mergeCell ref="D1107:E1108"/>
    <mergeCell ref="G1107:H1108"/>
    <mergeCell ref="D1115:E1116"/>
    <mergeCell ref="G1115:H1116"/>
    <mergeCell ref="D1123:E1124"/>
    <mergeCell ref="G1123:H1124"/>
    <mergeCell ref="D1131:E1132"/>
    <mergeCell ref="G1131:H1132"/>
    <mergeCell ref="D1139:E1140"/>
    <mergeCell ref="G1139:H1140"/>
    <mergeCell ref="D1147:E1148"/>
    <mergeCell ref="G1147:H1148"/>
    <mergeCell ref="D1157:E1158"/>
    <mergeCell ref="G1157:H1158"/>
    <mergeCell ref="D1166:E1167"/>
    <mergeCell ref="G1166:H1167"/>
    <mergeCell ref="D1173:E1174"/>
    <mergeCell ref="G1173:H1174"/>
    <mergeCell ref="D1180:E1181"/>
    <mergeCell ref="G1180:H1181"/>
    <mergeCell ref="D1187:E1188"/>
    <mergeCell ref="G1187:H1188"/>
    <mergeCell ref="D1197:E1198"/>
    <mergeCell ref="G1197:H1198"/>
    <mergeCell ref="D1212:E1213"/>
    <mergeCell ref="G1212:H1213"/>
    <mergeCell ref="D1220:E1221"/>
    <mergeCell ref="G1220:H1221"/>
    <mergeCell ref="D1227:E1228"/>
    <mergeCell ref="G1227:H1228"/>
    <mergeCell ref="D1235:E1236"/>
    <mergeCell ref="G1235:H1236"/>
    <mergeCell ref="D1243:E1244"/>
    <mergeCell ref="G1243:H1244"/>
    <mergeCell ref="D1251:E1252"/>
    <mergeCell ref="G1251:H1252"/>
    <mergeCell ref="D1258:E1259"/>
    <mergeCell ref="G1258:H1259"/>
    <mergeCell ref="D1265:E1266"/>
    <mergeCell ref="G1265:H1266"/>
    <mergeCell ref="D1273:E1274"/>
    <mergeCell ref="G1273:H1274"/>
    <mergeCell ref="D1281:E1282"/>
    <mergeCell ref="G1281:H1282"/>
    <mergeCell ref="D1289:E1290"/>
    <mergeCell ref="G1289:H1290"/>
    <mergeCell ref="D1297:E1298"/>
    <mergeCell ref="G1297:H1298"/>
    <mergeCell ref="D1305:E1306"/>
    <mergeCell ref="G1305:H1306"/>
    <mergeCell ref="D1312:E1313"/>
    <mergeCell ref="G1312:H1313"/>
    <mergeCell ref="D1319:E1320"/>
    <mergeCell ref="G1319:H1320"/>
    <mergeCell ref="D1330:E1331"/>
    <mergeCell ref="G1330:H1331"/>
    <mergeCell ref="D1339:E1340"/>
    <mergeCell ref="G1339:H1340"/>
    <mergeCell ref="D1347:E1348"/>
    <mergeCell ref="G1347:H1348"/>
    <mergeCell ref="D1354:E1355"/>
    <mergeCell ref="G1354:H1355"/>
    <mergeCell ref="D1363:E1364"/>
    <mergeCell ref="G1363:H1364"/>
    <mergeCell ref="D1370:E1371"/>
    <mergeCell ref="G1370:H1371"/>
    <mergeCell ref="D1385:E1386"/>
    <mergeCell ref="G1385:H1386"/>
    <mergeCell ref="D1395:E1396"/>
    <mergeCell ref="G1395:H1396"/>
    <mergeCell ref="D1404:E1405"/>
    <mergeCell ref="G1404:H1405"/>
    <mergeCell ref="D1412:E1413"/>
    <mergeCell ref="G1412:H1413"/>
    <mergeCell ref="D1420:E1421"/>
    <mergeCell ref="G1420:H1421"/>
    <mergeCell ref="D1428:E1429"/>
    <mergeCell ref="G1428:H1429"/>
    <mergeCell ref="D1435:E1436"/>
    <mergeCell ref="G1435:H1436"/>
    <mergeCell ref="D1442:E1443"/>
    <mergeCell ref="G1442:H1443"/>
    <mergeCell ref="D1450:E1451"/>
    <mergeCell ref="G1450:H1451"/>
    <mergeCell ref="D1460:E1461"/>
    <mergeCell ref="G1460:H1461"/>
    <mergeCell ref="D1467:E1468"/>
    <mergeCell ref="G1467:H1468"/>
    <mergeCell ref="D1474:E1475"/>
    <mergeCell ref="G1474:H1475"/>
    <mergeCell ref="D1481:E1482"/>
    <mergeCell ref="G1481:H1482"/>
    <mergeCell ref="D1488:E1489"/>
    <mergeCell ref="G1488:H1489"/>
    <mergeCell ref="D1495:E1496"/>
    <mergeCell ref="G1495:H1496"/>
    <mergeCell ref="D1502:E1503"/>
    <mergeCell ref="G1502:H1503"/>
    <mergeCell ref="D1510:E1511"/>
    <mergeCell ref="G1510:H1511"/>
    <mergeCell ref="D1518:E1519"/>
    <mergeCell ref="G1518:H1519"/>
    <mergeCell ref="D1525:E1526"/>
    <mergeCell ref="G1525:H1526"/>
    <mergeCell ref="D1535:E1536"/>
    <mergeCell ref="G1535:H1536"/>
    <mergeCell ref="D1552:E1553"/>
    <mergeCell ref="G1552:H1553"/>
    <mergeCell ref="D1560:E1561"/>
    <mergeCell ref="G1560:H1561"/>
    <mergeCell ref="D1567:E1568"/>
    <mergeCell ref="G1567:H1568"/>
    <mergeCell ref="D1574:E1575"/>
    <mergeCell ref="G1574:H1575"/>
    <mergeCell ref="D1581:E1582"/>
    <mergeCell ref="G1581:H1582"/>
    <mergeCell ref="D1588:E1589"/>
    <mergeCell ref="G1588:H1589"/>
    <mergeCell ref="D1596:E1597"/>
    <mergeCell ref="G1596:H1597"/>
    <mergeCell ref="D1603:E1604"/>
    <mergeCell ref="G1603:H1604"/>
    <mergeCell ref="D1611:E1612"/>
    <mergeCell ref="G1611:H1612"/>
    <mergeCell ref="D1619:E1620"/>
    <mergeCell ref="G1619:H1620"/>
    <mergeCell ref="D1626:E1627"/>
    <mergeCell ref="G1626:H1627"/>
    <mergeCell ref="D1634:E1635"/>
    <mergeCell ref="G1634:H1635"/>
    <mergeCell ref="D1642:E1643"/>
    <mergeCell ref="G1642:H1643"/>
    <mergeCell ref="D1656:E1657"/>
    <mergeCell ref="G1656:H1657"/>
    <mergeCell ref="D1664:E1665"/>
    <mergeCell ref="G1664:H1665"/>
    <mergeCell ref="D1671:E1672"/>
    <mergeCell ref="G1671:H1672"/>
    <mergeCell ref="D1678:E1679"/>
    <mergeCell ref="G1678:H1679"/>
    <mergeCell ref="D1685:E1686"/>
    <mergeCell ref="G1685:H1686"/>
    <mergeCell ref="D1692:E1693"/>
    <mergeCell ref="G1692:H1693"/>
    <mergeCell ref="D1699:E1700"/>
    <mergeCell ref="G1699:H1700"/>
    <mergeCell ref="D1706:E1707"/>
    <mergeCell ref="G1706:H1707"/>
    <mergeCell ref="D1714:E1715"/>
    <mergeCell ref="G1714:H1715"/>
    <mergeCell ref="D1722:E1723"/>
    <mergeCell ref="G1722:H1723"/>
    <mergeCell ref="D1729:E1730"/>
    <mergeCell ref="G1729:H1730"/>
    <mergeCell ref="D1737:E1738"/>
    <mergeCell ref="G1737:H1738"/>
    <mergeCell ref="D1745:E1746"/>
    <mergeCell ref="G1745:H1746"/>
    <mergeCell ref="D1759:E1760"/>
    <mergeCell ref="G1759:H1760"/>
    <mergeCell ref="D1766:E1767"/>
    <mergeCell ref="G1766:H1767"/>
    <mergeCell ref="D1773:E1774"/>
    <mergeCell ref="G1773:H1774"/>
    <mergeCell ref="D1781:E1782"/>
    <mergeCell ref="G1781:H1782"/>
    <mergeCell ref="D1788:E1789"/>
    <mergeCell ref="G1788:H1789"/>
    <mergeCell ref="D1795:E1796"/>
    <mergeCell ref="G1795:H1796"/>
    <mergeCell ref="D1802:E1803"/>
    <mergeCell ref="G1802:H1803"/>
    <mergeCell ref="D1809:E1810"/>
    <mergeCell ref="G1809:H1810"/>
    <mergeCell ref="D1819:E1820"/>
    <mergeCell ref="G1819:H1820"/>
    <mergeCell ref="D1826:E1827"/>
    <mergeCell ref="G1826:H1827"/>
    <mergeCell ref="D1834:E1835"/>
    <mergeCell ref="G1834:H1835"/>
    <mergeCell ref="D1842:E1843"/>
    <mergeCell ref="G1842:H1843"/>
    <mergeCell ref="D1856:E1857"/>
    <mergeCell ref="G1856:H1857"/>
    <mergeCell ref="D1863:E1864"/>
    <mergeCell ref="G1863:H1864"/>
    <mergeCell ref="D1871:E1872"/>
    <mergeCell ref="G1871:H1872"/>
    <mergeCell ref="D1878:E1879"/>
    <mergeCell ref="G1878:H1879"/>
    <mergeCell ref="D1885:E1886"/>
    <mergeCell ref="G1885:H1886"/>
    <mergeCell ref="D1893:E1894"/>
    <mergeCell ref="G1893:H1894"/>
    <mergeCell ref="D1900:E1901"/>
    <mergeCell ref="G1900:H1901"/>
    <mergeCell ref="D1907:E1908"/>
    <mergeCell ref="G1907:H1908"/>
    <mergeCell ref="D1914:E1915"/>
    <mergeCell ref="G1914:H1915"/>
    <mergeCell ref="D1922:E1923"/>
    <mergeCell ref="G1922:H1923"/>
    <mergeCell ref="D1930:E1931"/>
    <mergeCell ref="G1930:H1931"/>
    <mergeCell ref="D1942:E1943"/>
    <mergeCell ref="G1942:H1943"/>
    <mergeCell ref="D1949:E1950"/>
    <mergeCell ref="G1949:H1950"/>
    <mergeCell ref="D1956:E1957"/>
    <mergeCell ref="G1956:H1957"/>
    <mergeCell ref="D1967:E1968"/>
    <mergeCell ref="G1967:H1968"/>
    <mergeCell ref="D1974:E1975"/>
    <mergeCell ref="G1974:H1975"/>
    <mergeCell ref="D1981:E1982"/>
    <mergeCell ref="G1981:H1982"/>
    <mergeCell ref="D1988:E1989"/>
    <mergeCell ref="G1988:H1989"/>
    <mergeCell ref="D1995:E1996"/>
    <mergeCell ref="G1995:H1996"/>
    <mergeCell ref="D2002:E2003"/>
    <mergeCell ref="G2002:H2003"/>
    <mergeCell ref="D2010:E2011"/>
    <mergeCell ref="G2010:H2011"/>
    <mergeCell ref="D2018:E2019"/>
    <mergeCell ref="G2018:H2019"/>
    <mergeCell ref="D2025:E2026"/>
    <mergeCell ref="G2025:H2026"/>
    <mergeCell ref="D2033:E2034"/>
    <mergeCell ref="G2033:H2034"/>
    <mergeCell ref="D2041:E2042"/>
    <mergeCell ref="G2041:H2042"/>
    <mergeCell ref="D2052:E2053"/>
    <mergeCell ref="G2052:H2053"/>
    <mergeCell ref="D2062:E2063"/>
    <mergeCell ref="G2062:H2063"/>
    <mergeCell ref="D2069:E2070"/>
    <mergeCell ref="G2069:H2070"/>
    <mergeCell ref="D2076:E2077"/>
    <mergeCell ref="G2076:H2077"/>
    <mergeCell ref="D2085:E2086"/>
    <mergeCell ref="G2085:H2086"/>
    <mergeCell ref="D2092:E2093"/>
    <mergeCell ref="G2092:H2093"/>
    <mergeCell ref="D2099:E2100"/>
    <mergeCell ref="G2099:H2100"/>
    <mergeCell ref="D2106:E2107"/>
    <mergeCell ref="G2106:H2107"/>
    <mergeCell ref="D2114:E2115"/>
    <mergeCell ref="G2114:H2115"/>
    <mergeCell ref="D2122:E2123"/>
    <mergeCell ref="G2122:H2123"/>
    <mergeCell ref="D2134:E2135"/>
    <mergeCell ref="G2134:H2135"/>
    <mergeCell ref="D2141:E2142"/>
    <mergeCell ref="G2141:H2142"/>
    <mergeCell ref="D2148:E2149"/>
    <mergeCell ref="G2148:H2149"/>
    <mergeCell ref="D2155:E2156"/>
    <mergeCell ref="G2155:H2156"/>
    <mergeCell ref="D2162:E2163"/>
    <mergeCell ref="G2162:H2163"/>
    <mergeCell ref="D2170:E2171"/>
    <mergeCell ref="G2170:H2171"/>
    <mergeCell ref="D2180:E2181"/>
    <mergeCell ref="G2180:H2181"/>
    <mergeCell ref="D2189:E2190"/>
    <mergeCell ref="G2189:H2190"/>
    <mergeCell ref="D2196:E2197"/>
    <mergeCell ref="G2196:H2197"/>
    <mergeCell ref="D2204:E2205"/>
    <mergeCell ref="G2204:H2205"/>
    <mergeCell ref="D2211:E2212"/>
    <mergeCell ref="G2211:H2212"/>
    <mergeCell ref="D2218:E2219"/>
    <mergeCell ref="G2218:H2219"/>
    <mergeCell ref="D2226:E2227"/>
    <mergeCell ref="G2226:H2227"/>
    <mergeCell ref="D2234:E2235"/>
    <mergeCell ref="G2234:H2235"/>
    <mergeCell ref="D2242:E2243"/>
    <mergeCell ref="G2242:H2243"/>
    <mergeCell ref="D2249:E2250"/>
    <mergeCell ref="G2249:H2250"/>
    <mergeCell ref="D2256:E2257"/>
    <mergeCell ref="G2256:H2257"/>
    <mergeCell ref="D2264:E2265"/>
    <mergeCell ref="G2264:H2265"/>
    <mergeCell ref="D2272:E2273"/>
    <mergeCell ref="G2272:H2273"/>
    <mergeCell ref="D2280:E2281"/>
    <mergeCell ref="G2280:H2281"/>
    <mergeCell ref="D2287:E2288"/>
    <mergeCell ref="G2287:H2288"/>
    <mergeCell ref="D2294:E2295"/>
    <mergeCell ref="G2294:H2295"/>
    <mergeCell ref="D2302:E2303"/>
    <mergeCell ref="G2302:H2303"/>
    <mergeCell ref="D2310:E2311"/>
    <mergeCell ref="G2310:H2311"/>
    <mergeCell ref="D2318:E2319"/>
    <mergeCell ref="G2318:H2319"/>
    <mergeCell ref="D2325:E2326"/>
    <mergeCell ref="G2325:H2326"/>
    <mergeCell ref="D2332:E2333"/>
    <mergeCell ref="G2332:H2333"/>
    <mergeCell ref="D2340:E2341"/>
    <mergeCell ref="G2340:H2341"/>
    <mergeCell ref="D2348:E2349"/>
    <mergeCell ref="G2348:H2349"/>
    <mergeCell ref="D2355:E2356"/>
    <mergeCell ref="G2355:H2356"/>
    <mergeCell ref="D2362:E2363"/>
    <mergeCell ref="G2362:H2363"/>
    <mergeCell ref="D2369:E2370"/>
    <mergeCell ref="G2369:H2370"/>
    <mergeCell ref="D2376:E2377"/>
    <mergeCell ref="G2376:H2377"/>
    <mergeCell ref="D2387:E2388"/>
    <mergeCell ref="G2387:H2388"/>
    <mergeCell ref="D2396:E2397"/>
    <mergeCell ref="G2396:H2397"/>
    <mergeCell ref="D2403:E2404"/>
    <mergeCell ref="G2403:H2404"/>
    <mergeCell ref="D2411:E2412"/>
    <mergeCell ref="G2411:H2412"/>
    <mergeCell ref="D2418:E2419"/>
    <mergeCell ref="G2418:H2419"/>
    <mergeCell ref="D2425:E2426"/>
    <mergeCell ref="G2425:H2426"/>
    <mergeCell ref="D2432:E2433"/>
    <mergeCell ref="G2432:H2433"/>
    <mergeCell ref="D2439:E2440"/>
    <mergeCell ref="G2439:H2440"/>
    <mergeCell ref="D2446:E2447"/>
    <mergeCell ref="G2446:H2447"/>
    <mergeCell ref="D2453:E2454"/>
    <mergeCell ref="G2453:H2454"/>
    <mergeCell ref="D2460:E2461"/>
    <mergeCell ref="G2460:H2461"/>
    <mergeCell ref="D2468:E2469"/>
    <mergeCell ref="G2468:H2469"/>
    <mergeCell ref="D2475:E2476"/>
    <mergeCell ref="G2475:H2476"/>
    <mergeCell ref="D2482:E2483"/>
    <mergeCell ref="G2482:H2483"/>
    <mergeCell ref="D2490:E2491"/>
    <mergeCell ref="G2490:H2491"/>
    <mergeCell ref="D2497:E2498"/>
    <mergeCell ref="G2497:H2498"/>
    <mergeCell ref="D2505:E2506"/>
    <mergeCell ref="G2505:H2506"/>
    <mergeCell ref="D2513:E2514"/>
    <mergeCell ref="G2513:H2514"/>
    <mergeCell ref="D2525:E2526"/>
    <mergeCell ref="G2525:H2526"/>
    <mergeCell ref="D2532:E2533"/>
    <mergeCell ref="G2532:H2533"/>
    <mergeCell ref="D2540:E2541"/>
    <mergeCell ref="G2540:H2541"/>
    <mergeCell ref="D2548:E2549"/>
    <mergeCell ref="G2548:H2549"/>
    <mergeCell ref="D2556:E2557"/>
    <mergeCell ref="G2556:H2557"/>
    <mergeCell ref="D2567:E2568"/>
    <mergeCell ref="G2567:H2568"/>
    <mergeCell ref="D2574:E2575"/>
    <mergeCell ref="G2574:H2575"/>
    <mergeCell ref="D2582:E2583"/>
    <mergeCell ref="G2582:H2583"/>
    <mergeCell ref="D2589:E2590"/>
    <mergeCell ref="G2589:H2590"/>
    <mergeCell ref="D2596:E2597"/>
    <mergeCell ref="G2596:H2597"/>
    <mergeCell ref="D2604:E2605"/>
    <mergeCell ref="G2604:H2605"/>
    <mergeCell ref="D2619:E2620"/>
    <mergeCell ref="G2619:H2620"/>
    <mergeCell ref="D2628:E2629"/>
    <mergeCell ref="G2628:H2629"/>
    <mergeCell ref="D2635:E2636"/>
    <mergeCell ref="G2635:H2636"/>
    <mergeCell ref="D2643:E2644"/>
    <mergeCell ref="G2643:H2644"/>
    <mergeCell ref="D2650:E2651"/>
    <mergeCell ref="G2650:H2651"/>
    <mergeCell ref="D2657:E2658"/>
    <mergeCell ref="G2657:H2658"/>
    <mergeCell ref="D2665:E2666"/>
    <mergeCell ref="G2665:H2666"/>
    <mergeCell ref="D2673:E2674"/>
    <mergeCell ref="G2673:H2674"/>
    <mergeCell ref="D2680:E2681"/>
    <mergeCell ref="G2680:H2681"/>
    <mergeCell ref="D2687:E2688"/>
    <mergeCell ref="G2687:H2688"/>
    <mergeCell ref="D2694:E2695"/>
    <mergeCell ref="G2694:H2695"/>
    <mergeCell ref="D2702:E2703"/>
    <mergeCell ref="G2702:H2703"/>
    <mergeCell ref="D2710:E2711"/>
    <mergeCell ref="G2710:H2711"/>
    <mergeCell ref="D2722:E2723"/>
    <mergeCell ref="G2722:H2723"/>
    <mergeCell ref="D2738:E2739"/>
    <mergeCell ref="G2738:H2739"/>
    <mergeCell ref="D2749:E2750"/>
    <mergeCell ref="G2749:H2750"/>
    <mergeCell ref="D2756:E2757"/>
    <mergeCell ref="G2756:H2757"/>
    <mergeCell ref="D2763:E2764"/>
    <mergeCell ref="G2763:H2764"/>
    <mergeCell ref="D2773:E2774"/>
    <mergeCell ref="G2773:H2774"/>
    <mergeCell ref="D2780:E2781"/>
    <mergeCell ref="G2780:H2781"/>
    <mergeCell ref="D2788:E2789"/>
    <mergeCell ref="G2788:H2789"/>
    <mergeCell ref="D2796:E2797"/>
    <mergeCell ref="G2796:H2797"/>
    <mergeCell ref="D2803:E2804"/>
    <mergeCell ref="G2803:H2804"/>
    <mergeCell ref="D2811:E2812"/>
    <mergeCell ref="G2811:H2812"/>
    <mergeCell ref="D2825:E2826"/>
    <mergeCell ref="G2825:H2826"/>
    <mergeCell ref="D2832:E2833"/>
    <mergeCell ref="G2832:H2833"/>
    <mergeCell ref="D2842:E2843"/>
    <mergeCell ref="G2842:H2843"/>
    <mergeCell ref="D2849:E2850"/>
    <mergeCell ref="G2849:H2850"/>
    <mergeCell ref="D2856:E2857"/>
    <mergeCell ref="G2856:H2857"/>
    <mergeCell ref="D2870:E2871"/>
    <mergeCell ref="G2870:H2871"/>
    <mergeCell ref="D2877:E2878"/>
    <mergeCell ref="G2877:H2878"/>
    <mergeCell ref="D2885:E2886"/>
    <mergeCell ref="G2885:H2886"/>
    <mergeCell ref="D2893:E2894"/>
    <mergeCell ref="G2893:H2894"/>
    <mergeCell ref="D2903:E2904"/>
    <mergeCell ref="G2903:H2904"/>
    <mergeCell ref="D2910:E2911"/>
    <mergeCell ref="G2910:H2911"/>
    <mergeCell ref="D2918:E2919"/>
    <mergeCell ref="G2918:H2919"/>
    <mergeCell ref="D2926:E2927"/>
    <mergeCell ref="G2926:H2927"/>
    <mergeCell ref="D2934:E2935"/>
    <mergeCell ref="G2934:H2935"/>
    <mergeCell ref="D2941:E2942"/>
    <mergeCell ref="G2941:H2942"/>
    <mergeCell ref="D2948:E2949"/>
    <mergeCell ref="G2948:H2949"/>
    <mergeCell ref="D2956:E2957"/>
    <mergeCell ref="G2956:H2957"/>
    <mergeCell ref="D2964:E2965"/>
    <mergeCell ref="G2964:H2965"/>
    <mergeCell ref="D2972:E2973"/>
    <mergeCell ref="G2972:H2973"/>
    <mergeCell ref="D2980:E2981"/>
    <mergeCell ref="G2980:H2981"/>
    <mergeCell ref="D2987:E2988"/>
    <mergeCell ref="G2987:H2988"/>
    <mergeCell ref="D2997:E2998"/>
    <mergeCell ref="G2997:H2998"/>
    <mergeCell ref="D3005:E3006"/>
    <mergeCell ref="G3005:H3006"/>
    <mergeCell ref="D3013:E3014"/>
    <mergeCell ref="G3013:H3014"/>
    <mergeCell ref="D3020:E3021"/>
    <mergeCell ref="G3020:H3021"/>
    <mergeCell ref="D3030:E3031"/>
    <mergeCell ref="G3030:H3031"/>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O17" sqref="O17"/>
    </sheetView>
  </sheetViews>
  <sheetFormatPr defaultColWidth="10.5" defaultRowHeight="12"/>
  <cols>
    <col min="1" max="1" width="10.8888888888889" style="1" customWidth="1"/>
    <col min="2" max="2" width="2.72222222222222" style="1" customWidth="1"/>
    <col min="3" max="3" width="18.2777777777778" style="1" customWidth="1"/>
    <col min="4" max="4" width="5.25555555555556" style="1" customWidth="1"/>
    <col min="5" max="5" width="13.0333333333333" style="1" customWidth="1"/>
    <col min="6" max="6" width="14" style="1" customWidth="1"/>
    <col min="7" max="7" width="20.4222222222222" style="1" customWidth="1"/>
    <col min="8" max="8" width="7.97777777777778" style="1" customWidth="1"/>
    <col min="9" max="9" width="12.8333333333333" style="1" customWidth="1"/>
    <col min="10" max="10" width="2.33333333333333" style="1" customWidth="1"/>
    <col min="11" max="11" width="24.3111111111111" style="1" customWidth="1"/>
    <col min="12" max="16384" width="10.5" style="1"/>
  </cols>
  <sheetData>
    <row r="1" s="1" customFormat="1" ht="26.25" customHeight="1" spans="1:11">
      <c r="A1" s="33"/>
      <c r="B1" s="33"/>
      <c r="C1" s="33"/>
      <c r="D1" s="33"/>
      <c r="E1" s="33"/>
      <c r="F1" s="33"/>
      <c r="G1" s="33"/>
      <c r="H1" s="33"/>
      <c r="I1" s="33"/>
      <c r="J1" s="5"/>
      <c r="K1" s="5"/>
    </row>
    <row r="2" s="1" customFormat="1" ht="26.25" customHeight="1" spans="1:11">
      <c r="A2" s="2" t="s">
        <v>6844</v>
      </c>
      <c r="B2" s="2"/>
      <c r="C2" s="2"/>
      <c r="D2" s="2"/>
      <c r="E2" s="2"/>
      <c r="F2" s="2"/>
      <c r="G2" s="2"/>
      <c r="H2" s="2"/>
      <c r="I2" s="2"/>
      <c r="J2" s="2"/>
      <c r="K2" s="2"/>
    </row>
    <row r="3" s="1" customFormat="1" ht="36.75" customHeight="1" spans="1:11">
      <c r="A3" s="34" t="s">
        <v>5042</v>
      </c>
      <c r="B3" s="34"/>
      <c r="C3" s="34"/>
      <c r="D3" s="34"/>
      <c r="E3" s="34"/>
      <c r="F3" s="34" t="s">
        <v>5043</v>
      </c>
      <c r="G3" s="34"/>
      <c r="H3" s="34"/>
      <c r="I3" s="34"/>
      <c r="J3" s="35" t="s">
        <v>6845</v>
      </c>
      <c r="K3" s="35"/>
    </row>
    <row r="4" s="1" customFormat="1" ht="25.5" customHeight="1" spans="1:11">
      <c r="A4" s="6" t="s">
        <v>2</v>
      </c>
      <c r="B4" s="7" t="s">
        <v>6846</v>
      </c>
      <c r="C4" s="7"/>
      <c r="D4" s="7" t="s">
        <v>5088</v>
      </c>
      <c r="E4" s="7"/>
      <c r="F4" s="7"/>
      <c r="G4" s="7" t="s">
        <v>6847</v>
      </c>
      <c r="H4" s="7"/>
      <c r="I4" s="7" t="s">
        <v>6848</v>
      </c>
      <c r="J4" s="7"/>
      <c r="K4" s="8" t="s">
        <v>5</v>
      </c>
    </row>
    <row r="5" s="1" customFormat="1" ht="25.5" customHeight="1" spans="1:11">
      <c r="A5" s="9">
        <v>1</v>
      </c>
      <c r="B5" s="12" t="s">
        <v>6849</v>
      </c>
      <c r="C5" s="12"/>
      <c r="D5" s="12" t="s">
        <v>6850</v>
      </c>
      <c r="E5" s="12"/>
      <c r="F5" s="12"/>
      <c r="G5" s="12" t="s">
        <v>6851</v>
      </c>
      <c r="H5" s="12"/>
      <c r="I5" s="13"/>
      <c r="J5" s="13"/>
      <c r="K5" s="14" t="s">
        <v>6852</v>
      </c>
    </row>
    <row r="6" s="1" customFormat="1" ht="25.5" customHeight="1" spans="1:11">
      <c r="A6" s="9">
        <v>2</v>
      </c>
      <c r="B6" s="12" t="s">
        <v>6853</v>
      </c>
      <c r="C6" s="12"/>
      <c r="D6" s="12" t="s">
        <v>6854</v>
      </c>
      <c r="E6" s="12"/>
      <c r="F6" s="12"/>
      <c r="G6" s="12" t="s">
        <v>6855</v>
      </c>
      <c r="H6" s="12"/>
      <c r="I6" s="13"/>
      <c r="J6" s="13"/>
      <c r="K6" s="14" t="s">
        <v>6852</v>
      </c>
    </row>
    <row r="7" s="1" customFormat="1" ht="25.5" customHeight="1" spans="1:11">
      <c r="A7" s="9">
        <v>3</v>
      </c>
      <c r="B7" s="12" t="s">
        <v>6856</v>
      </c>
      <c r="C7" s="12"/>
      <c r="D7" s="12" t="s">
        <v>6857</v>
      </c>
      <c r="E7" s="12"/>
      <c r="F7" s="12"/>
      <c r="G7" s="12" t="s">
        <v>6858</v>
      </c>
      <c r="H7" s="12"/>
      <c r="I7" s="13"/>
      <c r="J7" s="13"/>
      <c r="K7" s="14" t="s">
        <v>6852</v>
      </c>
    </row>
    <row r="8" s="1" customFormat="1" ht="93" customHeight="1" spans="1:11">
      <c r="A8" s="9">
        <v>4</v>
      </c>
      <c r="B8" s="12" t="s">
        <v>6859</v>
      </c>
      <c r="C8" s="12"/>
      <c r="D8" s="12" t="s">
        <v>6860</v>
      </c>
      <c r="E8" s="12"/>
      <c r="F8" s="12"/>
      <c r="G8" s="12" t="s">
        <v>6861</v>
      </c>
      <c r="H8" s="12"/>
      <c r="I8" s="13"/>
      <c r="J8" s="13"/>
      <c r="K8" s="14" t="s">
        <v>6852</v>
      </c>
    </row>
    <row r="9" s="1" customFormat="1" ht="59.25" customHeight="1" spans="1:11">
      <c r="A9" s="9">
        <v>5</v>
      </c>
      <c r="B9" s="12" t="s">
        <v>6862</v>
      </c>
      <c r="C9" s="12"/>
      <c r="D9" s="12" t="s">
        <v>6863</v>
      </c>
      <c r="E9" s="12"/>
      <c r="F9" s="12"/>
      <c r="G9" s="12" t="s">
        <v>6864</v>
      </c>
      <c r="H9" s="12"/>
      <c r="I9" s="13"/>
      <c r="J9" s="13"/>
      <c r="K9" s="14" t="s">
        <v>6852</v>
      </c>
    </row>
    <row r="10" s="1" customFormat="1" ht="15.75" customHeight="1" spans="1:11">
      <c r="A10" s="9"/>
      <c r="B10" s="12"/>
      <c r="C10" s="12"/>
      <c r="D10" s="12"/>
      <c r="E10" s="12"/>
      <c r="F10" s="12"/>
      <c r="G10" s="12"/>
      <c r="H10" s="12"/>
      <c r="I10" s="13"/>
      <c r="J10" s="13"/>
      <c r="K10" s="14"/>
    </row>
    <row r="11" s="1" customFormat="1" ht="15.75" customHeight="1" spans="1:11">
      <c r="A11" s="9"/>
      <c r="B11" s="12"/>
      <c r="C11" s="12"/>
      <c r="D11" s="12"/>
      <c r="E11" s="12"/>
      <c r="F11" s="12"/>
      <c r="G11" s="12"/>
      <c r="H11" s="12"/>
      <c r="I11" s="13"/>
      <c r="J11" s="13"/>
      <c r="K11" s="14"/>
    </row>
    <row r="12" s="1" customFormat="1" ht="15.75" customHeight="1" spans="1:11">
      <c r="A12" s="9"/>
      <c r="B12" s="12"/>
      <c r="C12" s="12"/>
      <c r="D12" s="12"/>
      <c r="E12" s="12"/>
      <c r="F12" s="12"/>
      <c r="G12" s="12"/>
      <c r="H12" s="12"/>
      <c r="I12" s="13"/>
      <c r="J12" s="13"/>
      <c r="K12" s="14"/>
    </row>
    <row r="13" s="1" customFormat="1" ht="15.75" customHeight="1" spans="1:11">
      <c r="A13" s="9"/>
      <c r="B13" s="12"/>
      <c r="C13" s="12"/>
      <c r="D13" s="12"/>
      <c r="E13" s="12"/>
      <c r="F13" s="12"/>
      <c r="G13" s="12"/>
      <c r="H13" s="12"/>
      <c r="I13" s="13"/>
      <c r="J13" s="13"/>
      <c r="K13" s="14"/>
    </row>
    <row r="14" s="1" customFormat="1" ht="15.75" customHeight="1" spans="1:11">
      <c r="A14" s="9"/>
      <c r="B14" s="12"/>
      <c r="C14" s="12"/>
      <c r="D14" s="12"/>
      <c r="E14" s="12"/>
      <c r="F14" s="12"/>
      <c r="G14" s="12"/>
      <c r="H14" s="12"/>
      <c r="I14" s="13"/>
      <c r="J14" s="13"/>
      <c r="K14" s="14"/>
    </row>
    <row r="15" s="1" customFormat="1" ht="15.75" customHeight="1" spans="1:11">
      <c r="A15" s="9"/>
      <c r="B15" s="12"/>
      <c r="C15" s="12"/>
      <c r="D15" s="12"/>
      <c r="E15" s="12"/>
      <c r="F15" s="12"/>
      <c r="G15" s="12"/>
      <c r="H15" s="12"/>
      <c r="I15" s="13"/>
      <c r="J15" s="13"/>
      <c r="K15" s="14"/>
    </row>
    <row r="16" s="1" customFormat="1" ht="15.75" customHeight="1" spans="1:11">
      <c r="A16" s="9"/>
      <c r="B16" s="12"/>
      <c r="C16" s="12"/>
      <c r="D16" s="12"/>
      <c r="E16" s="12"/>
      <c r="F16" s="12"/>
      <c r="G16" s="12"/>
      <c r="H16" s="12"/>
      <c r="I16" s="13"/>
      <c r="J16" s="13"/>
      <c r="K16" s="14"/>
    </row>
    <row r="17" s="1" customFormat="1" ht="15.75" customHeight="1" spans="1:11">
      <c r="A17" s="9"/>
      <c r="B17" s="12"/>
      <c r="C17" s="12"/>
      <c r="D17" s="12"/>
      <c r="E17" s="12"/>
      <c r="F17" s="12"/>
      <c r="G17" s="12"/>
      <c r="H17" s="12"/>
      <c r="I17" s="13"/>
      <c r="J17" s="13"/>
      <c r="K17" s="14"/>
    </row>
    <row r="18" s="1" customFormat="1" ht="15.75" customHeight="1" spans="1:11">
      <c r="A18" s="9"/>
      <c r="B18" s="12"/>
      <c r="C18" s="12"/>
      <c r="D18" s="12"/>
      <c r="E18" s="12"/>
      <c r="F18" s="12"/>
      <c r="G18" s="12"/>
      <c r="H18" s="12"/>
      <c r="I18" s="13"/>
      <c r="J18" s="13"/>
      <c r="K18" s="14"/>
    </row>
    <row r="19" s="1" customFormat="1" ht="15.75" customHeight="1" spans="1:11">
      <c r="A19" s="9"/>
      <c r="B19" s="12"/>
      <c r="C19" s="12"/>
      <c r="D19" s="12"/>
      <c r="E19" s="12"/>
      <c r="F19" s="12"/>
      <c r="G19" s="12"/>
      <c r="H19" s="12"/>
      <c r="I19" s="13"/>
      <c r="J19" s="13"/>
      <c r="K19" s="14"/>
    </row>
    <row r="20" s="1" customFormat="1" ht="15.75" customHeight="1" spans="1:11">
      <c r="A20" s="9"/>
      <c r="B20" s="12"/>
      <c r="C20" s="12"/>
      <c r="D20" s="12"/>
      <c r="E20" s="12"/>
      <c r="F20" s="12"/>
      <c r="G20" s="12"/>
      <c r="H20" s="12"/>
      <c r="I20" s="13"/>
      <c r="J20" s="13"/>
      <c r="K20" s="14"/>
    </row>
    <row r="21" s="1" customFormat="1" ht="15.75" customHeight="1" spans="1:11">
      <c r="A21" s="9"/>
      <c r="B21" s="12"/>
      <c r="C21" s="12"/>
      <c r="D21" s="12"/>
      <c r="E21" s="12"/>
      <c r="F21" s="12"/>
      <c r="G21" s="12"/>
      <c r="H21" s="12"/>
      <c r="I21" s="13"/>
      <c r="J21" s="13"/>
      <c r="K21" s="14"/>
    </row>
    <row r="22" s="1" customFormat="1" ht="15.75" customHeight="1" spans="1:11">
      <c r="A22" s="9"/>
      <c r="B22" s="12"/>
      <c r="C22" s="12"/>
      <c r="D22" s="12"/>
      <c r="E22" s="12"/>
      <c r="F22" s="12"/>
      <c r="G22" s="12"/>
      <c r="H22" s="12"/>
      <c r="I22" s="13"/>
      <c r="J22" s="13"/>
      <c r="K22" s="14"/>
    </row>
    <row r="23" s="1" customFormat="1" ht="15.75" customHeight="1" spans="1:11">
      <c r="A23" s="9"/>
      <c r="B23" s="12"/>
      <c r="C23" s="12"/>
      <c r="D23" s="12"/>
      <c r="E23" s="12"/>
      <c r="F23" s="12"/>
      <c r="G23" s="12"/>
      <c r="H23" s="12"/>
      <c r="I23" s="13"/>
      <c r="J23" s="13"/>
      <c r="K23" s="14"/>
    </row>
    <row r="24" s="1" customFormat="1" ht="15.75" customHeight="1" spans="1:11">
      <c r="A24" s="9"/>
      <c r="B24" s="12"/>
      <c r="C24" s="12"/>
      <c r="D24" s="12"/>
      <c r="E24" s="12"/>
      <c r="F24" s="12"/>
      <c r="G24" s="12"/>
      <c r="H24" s="12"/>
      <c r="I24" s="13"/>
      <c r="J24" s="13"/>
      <c r="K24" s="14"/>
    </row>
    <row r="25" s="1" customFormat="1" ht="15.75" customHeight="1" spans="1:11">
      <c r="A25" s="9"/>
      <c r="B25" s="12"/>
      <c r="C25" s="12"/>
      <c r="D25" s="12"/>
      <c r="E25" s="12"/>
      <c r="F25" s="12"/>
      <c r="G25" s="12"/>
      <c r="H25" s="12"/>
      <c r="I25" s="13"/>
      <c r="J25" s="13"/>
      <c r="K25" s="14"/>
    </row>
    <row r="26" s="1" customFormat="1" ht="15.75" customHeight="1" spans="1:11">
      <c r="A26" s="9"/>
      <c r="B26" s="12"/>
      <c r="C26" s="12"/>
      <c r="D26" s="12"/>
      <c r="E26" s="12"/>
      <c r="F26" s="12"/>
      <c r="G26" s="12"/>
      <c r="H26" s="12"/>
      <c r="I26" s="13"/>
      <c r="J26" s="13"/>
      <c r="K26" s="14"/>
    </row>
    <row r="27" s="1" customFormat="1" ht="15.75" customHeight="1" spans="1:11">
      <c r="A27" s="9"/>
      <c r="B27" s="12"/>
      <c r="C27" s="12"/>
      <c r="D27" s="12"/>
      <c r="E27" s="12"/>
      <c r="F27" s="12"/>
      <c r="G27" s="12"/>
      <c r="H27" s="12"/>
      <c r="I27" s="13"/>
      <c r="J27" s="13"/>
      <c r="K27" s="14"/>
    </row>
    <row r="28" s="1" customFormat="1" ht="15.75" customHeight="1" spans="1:11">
      <c r="A28" s="9"/>
      <c r="B28" s="12"/>
      <c r="C28" s="12"/>
      <c r="D28" s="12"/>
      <c r="E28" s="12"/>
      <c r="F28" s="12"/>
      <c r="G28" s="12"/>
      <c r="H28" s="12"/>
      <c r="I28" s="13"/>
      <c r="J28" s="13"/>
      <c r="K28" s="14"/>
    </row>
    <row r="29" s="1" customFormat="1" ht="15.75" customHeight="1" spans="1:11">
      <c r="A29" s="9"/>
      <c r="B29" s="12"/>
      <c r="C29" s="12"/>
      <c r="D29" s="12"/>
      <c r="E29" s="12"/>
      <c r="F29" s="12"/>
      <c r="G29" s="12"/>
      <c r="H29" s="12"/>
      <c r="I29" s="13"/>
      <c r="J29" s="13"/>
      <c r="K29" s="14"/>
    </row>
    <row r="30" s="1" customFormat="1" ht="18" customHeight="1" spans="1:11">
      <c r="A30" s="9" t="s">
        <v>5101</v>
      </c>
      <c r="B30" s="10"/>
      <c r="C30" s="10"/>
      <c r="D30" s="10"/>
      <c r="E30" s="10"/>
      <c r="F30" s="10"/>
      <c r="G30" s="10"/>
      <c r="H30" s="10"/>
      <c r="I30" s="13">
        <v>45796.26</v>
      </c>
      <c r="J30" s="13"/>
      <c r="K30" s="11" t="s">
        <v>6865</v>
      </c>
    </row>
    <row r="31" s="1" customFormat="1" ht="14.25" customHeight="1" spans="1:11">
      <c r="A31" s="15" t="s">
        <v>26</v>
      </c>
      <c r="B31" s="16"/>
      <c r="C31" s="16"/>
      <c r="D31" s="16"/>
      <c r="E31" s="16"/>
      <c r="F31" s="16"/>
      <c r="G31" s="16"/>
      <c r="H31" s="16"/>
      <c r="I31" s="17">
        <v>45796.26</v>
      </c>
      <c r="J31" s="17"/>
      <c r="K31" s="36" t="s">
        <v>6865</v>
      </c>
    </row>
    <row r="32" s="1" customFormat="1" ht="24" customHeight="1" spans="1:11">
      <c r="A32" s="37" t="s">
        <v>6866</v>
      </c>
      <c r="B32" s="37"/>
      <c r="C32" s="37"/>
      <c r="D32" s="37"/>
      <c r="E32" s="37"/>
      <c r="F32" s="37"/>
      <c r="G32" s="37"/>
      <c r="H32" s="37"/>
      <c r="I32" s="37"/>
      <c r="J32" s="37"/>
      <c r="K32" s="37"/>
    </row>
  </sheetData>
  <mergeCells count="115">
    <mergeCell ref="A1:I1"/>
    <mergeCell ref="J1:K1"/>
    <mergeCell ref="A2:K2"/>
    <mergeCell ref="A3:E3"/>
    <mergeCell ref="F3:I3"/>
    <mergeCell ref="J3:K3"/>
    <mergeCell ref="B4:C4"/>
    <mergeCell ref="D4:F4"/>
    <mergeCell ref="G4:H4"/>
    <mergeCell ref="I4:J4"/>
    <mergeCell ref="B5:C5"/>
    <mergeCell ref="D5:F5"/>
    <mergeCell ref="G5:H5"/>
    <mergeCell ref="I5:J5"/>
    <mergeCell ref="B6:C6"/>
    <mergeCell ref="D6:F6"/>
    <mergeCell ref="G6:H6"/>
    <mergeCell ref="I6:J6"/>
    <mergeCell ref="B7:C7"/>
    <mergeCell ref="D7:F7"/>
    <mergeCell ref="G7:H7"/>
    <mergeCell ref="I7:J7"/>
    <mergeCell ref="B8:C8"/>
    <mergeCell ref="D8:F8"/>
    <mergeCell ref="G8:H8"/>
    <mergeCell ref="I8:J8"/>
    <mergeCell ref="B9:C9"/>
    <mergeCell ref="D9:F9"/>
    <mergeCell ref="G9:H9"/>
    <mergeCell ref="I9:J9"/>
    <mergeCell ref="B10:C10"/>
    <mergeCell ref="D10:F10"/>
    <mergeCell ref="G10:H10"/>
    <mergeCell ref="I10:J10"/>
    <mergeCell ref="B11:C11"/>
    <mergeCell ref="D11:F11"/>
    <mergeCell ref="G11:H11"/>
    <mergeCell ref="I11:J11"/>
    <mergeCell ref="B12:C12"/>
    <mergeCell ref="D12:F12"/>
    <mergeCell ref="G12:H12"/>
    <mergeCell ref="I12:J12"/>
    <mergeCell ref="B13:C13"/>
    <mergeCell ref="D13:F13"/>
    <mergeCell ref="G13:H13"/>
    <mergeCell ref="I13:J13"/>
    <mergeCell ref="B14:C14"/>
    <mergeCell ref="D14:F14"/>
    <mergeCell ref="G14:H14"/>
    <mergeCell ref="I14:J14"/>
    <mergeCell ref="B15:C15"/>
    <mergeCell ref="D15:F15"/>
    <mergeCell ref="G15:H15"/>
    <mergeCell ref="I15:J15"/>
    <mergeCell ref="B16:C16"/>
    <mergeCell ref="D16:F16"/>
    <mergeCell ref="G16:H16"/>
    <mergeCell ref="I16:J16"/>
    <mergeCell ref="B17:C17"/>
    <mergeCell ref="D17:F17"/>
    <mergeCell ref="G17:H17"/>
    <mergeCell ref="I17:J17"/>
    <mergeCell ref="B18:C18"/>
    <mergeCell ref="D18:F18"/>
    <mergeCell ref="G18:H18"/>
    <mergeCell ref="I18:J18"/>
    <mergeCell ref="B19:C19"/>
    <mergeCell ref="D19:F19"/>
    <mergeCell ref="G19:H19"/>
    <mergeCell ref="I19:J19"/>
    <mergeCell ref="B20:C20"/>
    <mergeCell ref="D20:F20"/>
    <mergeCell ref="G20:H20"/>
    <mergeCell ref="I20:J20"/>
    <mergeCell ref="B21:C21"/>
    <mergeCell ref="D21:F21"/>
    <mergeCell ref="G21:H21"/>
    <mergeCell ref="I21:J21"/>
    <mergeCell ref="B22:C22"/>
    <mergeCell ref="D22:F22"/>
    <mergeCell ref="G22:H22"/>
    <mergeCell ref="I22:J22"/>
    <mergeCell ref="B23:C23"/>
    <mergeCell ref="D23:F23"/>
    <mergeCell ref="G23:H23"/>
    <mergeCell ref="I23:J23"/>
    <mergeCell ref="B24:C24"/>
    <mergeCell ref="D24:F24"/>
    <mergeCell ref="G24:H24"/>
    <mergeCell ref="I24:J24"/>
    <mergeCell ref="B25:C25"/>
    <mergeCell ref="D25:F25"/>
    <mergeCell ref="G25:H25"/>
    <mergeCell ref="I25:J25"/>
    <mergeCell ref="B26:C26"/>
    <mergeCell ref="D26:F26"/>
    <mergeCell ref="G26:H26"/>
    <mergeCell ref="I26:J26"/>
    <mergeCell ref="B27:C27"/>
    <mergeCell ref="D27:F27"/>
    <mergeCell ref="G27:H27"/>
    <mergeCell ref="I27:J27"/>
    <mergeCell ref="B28:C28"/>
    <mergeCell ref="D28:F28"/>
    <mergeCell ref="G28:H28"/>
    <mergeCell ref="I28:J28"/>
    <mergeCell ref="B29:C29"/>
    <mergeCell ref="D29:F29"/>
    <mergeCell ref="G29:H29"/>
    <mergeCell ref="I29:J29"/>
    <mergeCell ref="A30:H30"/>
    <mergeCell ref="I30:J30"/>
    <mergeCell ref="A31:H31"/>
    <mergeCell ref="I31:J31"/>
    <mergeCell ref="A32:K3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8"/>
  <sheetViews>
    <sheetView workbookViewId="0">
      <selection activeCell="K26" sqref="K26"/>
    </sheetView>
  </sheetViews>
  <sheetFormatPr defaultColWidth="10.5" defaultRowHeight="12" outlineLevelCol="7"/>
  <cols>
    <col min="1" max="1" width="10.5" style="1" customWidth="1"/>
    <col min="2" max="2" width="35.1888888888889" style="1" customWidth="1"/>
    <col min="3" max="3" width="0.966666666666667" style="1" customWidth="1"/>
    <col min="4" max="4" width="20.4222222222222" style="1" customWidth="1"/>
    <col min="5" max="5" width="20.0222222222222" style="1" customWidth="1"/>
    <col min="6" max="6" width="14.2" style="1" customWidth="1"/>
    <col min="7" max="7" width="6.22222222222222" style="1" customWidth="1"/>
    <col min="8" max="8" width="27.4222222222222" style="1" customWidth="1"/>
    <col min="9" max="16384" width="10.5" style="1"/>
  </cols>
  <sheetData>
    <row r="1" s="1" customFormat="1" ht="33.75" customHeight="1" spans="1:8">
      <c r="A1" s="2" t="s">
        <v>6867</v>
      </c>
      <c r="B1" s="2"/>
      <c r="C1" s="2"/>
      <c r="D1" s="2"/>
      <c r="E1" s="2"/>
      <c r="F1" s="2"/>
      <c r="G1" s="19"/>
      <c r="H1" s="19"/>
    </row>
    <row r="2" s="1" customFormat="1" ht="28.5" customHeight="1" spans="1:8">
      <c r="A2" s="20" t="s">
        <v>6868</v>
      </c>
      <c r="B2" s="20"/>
      <c r="C2" s="20"/>
      <c r="D2" s="20" t="s">
        <v>5043</v>
      </c>
      <c r="E2" s="20"/>
      <c r="F2" s="20"/>
      <c r="G2" s="21" t="s">
        <v>5044</v>
      </c>
      <c r="H2" s="21"/>
    </row>
    <row r="3" s="1" customFormat="1" ht="28.5" customHeight="1" spans="1:8">
      <c r="A3" s="22" t="s">
        <v>2</v>
      </c>
      <c r="B3" s="23" t="s">
        <v>5088</v>
      </c>
      <c r="C3" s="23" t="s">
        <v>6869</v>
      </c>
      <c r="D3" s="23"/>
      <c r="E3" s="23" t="s">
        <v>6870</v>
      </c>
      <c r="F3" s="23" t="s">
        <v>6871</v>
      </c>
      <c r="G3" s="23"/>
      <c r="H3" s="24" t="s">
        <v>5</v>
      </c>
    </row>
    <row r="4" s="1" customFormat="1" ht="18" customHeight="1" spans="1:8">
      <c r="A4" s="25" t="s">
        <v>4502</v>
      </c>
      <c r="B4" s="26" t="s">
        <v>6872</v>
      </c>
      <c r="C4" s="27">
        <v>0</v>
      </c>
      <c r="D4" s="27"/>
      <c r="E4" s="27">
        <v>0</v>
      </c>
      <c r="F4" s="27">
        <v>0</v>
      </c>
      <c r="G4" s="27"/>
      <c r="H4" s="28" t="s">
        <v>6873</v>
      </c>
    </row>
    <row r="5" s="1" customFormat="1" ht="18" customHeight="1" spans="1:8">
      <c r="A5" s="25" t="s">
        <v>4506</v>
      </c>
      <c r="B5" s="26" t="s">
        <v>6874</v>
      </c>
      <c r="C5" s="27">
        <v>0</v>
      </c>
      <c r="D5" s="27"/>
      <c r="E5" s="27">
        <v>0</v>
      </c>
      <c r="F5" s="27">
        <v>0</v>
      </c>
      <c r="G5" s="27"/>
      <c r="H5" s="28" t="s">
        <v>6875</v>
      </c>
    </row>
    <row r="6" s="1" customFormat="1" ht="18" customHeight="1" spans="1:8">
      <c r="A6" s="25" t="s">
        <v>4510</v>
      </c>
      <c r="B6" s="26" t="s">
        <v>6876</v>
      </c>
      <c r="C6" s="27">
        <v>0</v>
      </c>
      <c r="D6" s="27"/>
      <c r="E6" s="27">
        <v>0</v>
      </c>
      <c r="F6" s="27">
        <v>0</v>
      </c>
      <c r="G6" s="27"/>
      <c r="H6" s="28" t="s">
        <v>6877</v>
      </c>
    </row>
    <row r="7" s="1" customFormat="1" ht="18" customHeight="1" spans="1:8">
      <c r="A7" s="25" t="s">
        <v>4559</v>
      </c>
      <c r="B7" s="26" t="s">
        <v>6878</v>
      </c>
      <c r="C7" s="27">
        <v>0</v>
      </c>
      <c r="D7" s="27"/>
      <c r="E7" s="27">
        <v>0</v>
      </c>
      <c r="F7" s="27">
        <v>0</v>
      </c>
      <c r="G7" s="27"/>
      <c r="H7" s="28" t="s">
        <v>6879</v>
      </c>
    </row>
    <row r="8" s="1" customFormat="1" ht="18" customHeight="1" spans="1:8">
      <c r="A8" s="25" t="s">
        <v>4515</v>
      </c>
      <c r="B8" s="26" t="s">
        <v>6880</v>
      </c>
      <c r="C8" s="27">
        <v>0</v>
      </c>
      <c r="D8" s="27"/>
      <c r="E8" s="27">
        <v>0</v>
      </c>
      <c r="F8" s="27">
        <v>0</v>
      </c>
      <c r="G8" s="27"/>
      <c r="H8" s="28"/>
    </row>
    <row r="9" s="1" customFormat="1" ht="18" customHeight="1" spans="1:8">
      <c r="A9" s="25"/>
      <c r="B9" s="26"/>
      <c r="C9" s="27"/>
      <c r="D9" s="27"/>
      <c r="E9" s="27"/>
      <c r="F9" s="27"/>
      <c r="G9" s="27"/>
      <c r="H9" s="28"/>
    </row>
    <row r="10" s="1" customFormat="1" ht="18" customHeight="1" spans="1:8">
      <c r="A10" s="25"/>
      <c r="B10" s="26"/>
      <c r="C10" s="27"/>
      <c r="D10" s="27"/>
      <c r="E10" s="27"/>
      <c r="F10" s="27"/>
      <c r="G10" s="27"/>
      <c r="H10" s="28"/>
    </row>
    <row r="11" s="1" customFormat="1" ht="18" customHeight="1" spans="1:8">
      <c r="A11" s="25"/>
      <c r="B11" s="26"/>
      <c r="C11" s="27"/>
      <c r="D11" s="27"/>
      <c r="E11" s="27"/>
      <c r="F11" s="27"/>
      <c r="G11" s="27"/>
      <c r="H11" s="28"/>
    </row>
    <row r="12" s="1" customFormat="1" ht="18" customHeight="1" spans="1:8">
      <c r="A12" s="25"/>
      <c r="B12" s="26"/>
      <c r="C12" s="27"/>
      <c r="D12" s="27"/>
      <c r="E12" s="27"/>
      <c r="F12" s="27"/>
      <c r="G12" s="27"/>
      <c r="H12" s="28"/>
    </row>
    <row r="13" s="1" customFormat="1" ht="18" customHeight="1" spans="1:8">
      <c r="A13" s="25"/>
      <c r="B13" s="26"/>
      <c r="C13" s="27"/>
      <c r="D13" s="27"/>
      <c r="E13" s="27"/>
      <c r="F13" s="27"/>
      <c r="G13" s="27"/>
      <c r="H13" s="28"/>
    </row>
    <row r="14" s="1" customFormat="1" ht="18" customHeight="1" spans="1:8">
      <c r="A14" s="25"/>
      <c r="B14" s="26"/>
      <c r="C14" s="27"/>
      <c r="D14" s="27"/>
      <c r="E14" s="27"/>
      <c r="F14" s="27"/>
      <c r="G14" s="27"/>
      <c r="H14" s="28"/>
    </row>
    <row r="15" s="1" customFormat="1" ht="18" customHeight="1" spans="1:8">
      <c r="A15" s="25"/>
      <c r="B15" s="26"/>
      <c r="C15" s="27"/>
      <c r="D15" s="27"/>
      <c r="E15" s="27"/>
      <c r="F15" s="27"/>
      <c r="G15" s="27"/>
      <c r="H15" s="28"/>
    </row>
    <row r="16" s="1" customFormat="1" ht="18" customHeight="1" spans="1:8">
      <c r="A16" s="25"/>
      <c r="B16" s="26"/>
      <c r="C16" s="27"/>
      <c r="D16" s="27"/>
      <c r="E16" s="27"/>
      <c r="F16" s="27"/>
      <c r="G16" s="27"/>
      <c r="H16" s="28"/>
    </row>
    <row r="17" s="1" customFormat="1" ht="18" customHeight="1" spans="1:8">
      <c r="A17" s="25"/>
      <c r="B17" s="26"/>
      <c r="C17" s="27"/>
      <c r="D17" s="27"/>
      <c r="E17" s="27"/>
      <c r="F17" s="27"/>
      <c r="G17" s="27"/>
      <c r="H17" s="28"/>
    </row>
    <row r="18" s="1" customFormat="1" ht="18" customHeight="1" spans="1:8">
      <c r="A18" s="25"/>
      <c r="B18" s="26"/>
      <c r="C18" s="27"/>
      <c r="D18" s="27"/>
      <c r="E18" s="27"/>
      <c r="F18" s="27"/>
      <c r="G18" s="27"/>
      <c r="H18" s="28"/>
    </row>
    <row r="19" s="1" customFormat="1" ht="18" customHeight="1" spans="1:8">
      <c r="A19" s="25"/>
      <c r="B19" s="26"/>
      <c r="C19" s="27"/>
      <c r="D19" s="27"/>
      <c r="E19" s="27"/>
      <c r="F19" s="27"/>
      <c r="G19" s="27"/>
      <c r="H19" s="28"/>
    </row>
    <row r="20" s="1" customFormat="1" ht="18" customHeight="1" spans="1:8">
      <c r="A20" s="25"/>
      <c r="B20" s="26"/>
      <c r="C20" s="27"/>
      <c r="D20" s="27"/>
      <c r="E20" s="27"/>
      <c r="F20" s="27"/>
      <c r="G20" s="27"/>
      <c r="H20" s="28"/>
    </row>
    <row r="21" s="1" customFormat="1" ht="18" customHeight="1" spans="1:8">
      <c r="A21" s="25"/>
      <c r="B21" s="26"/>
      <c r="C21" s="27"/>
      <c r="D21" s="27"/>
      <c r="E21" s="27"/>
      <c r="F21" s="27"/>
      <c r="G21" s="27"/>
      <c r="H21" s="28"/>
    </row>
    <row r="22" s="1" customFormat="1" ht="18" customHeight="1" spans="1:8">
      <c r="A22" s="25"/>
      <c r="B22" s="26"/>
      <c r="C22" s="27"/>
      <c r="D22" s="27"/>
      <c r="E22" s="27"/>
      <c r="F22" s="27"/>
      <c r="G22" s="27"/>
      <c r="H22" s="28"/>
    </row>
    <row r="23" s="1" customFormat="1" ht="18" customHeight="1" spans="1:8">
      <c r="A23" s="25"/>
      <c r="B23" s="26"/>
      <c r="C23" s="27"/>
      <c r="D23" s="27"/>
      <c r="E23" s="27"/>
      <c r="F23" s="27"/>
      <c r="G23" s="27"/>
      <c r="H23" s="28"/>
    </row>
    <row r="24" s="1" customFormat="1" ht="18" customHeight="1" spans="1:8">
      <c r="A24" s="25"/>
      <c r="B24" s="26"/>
      <c r="C24" s="27"/>
      <c r="D24" s="27"/>
      <c r="E24" s="27"/>
      <c r="F24" s="27"/>
      <c r="G24" s="27"/>
      <c r="H24" s="28"/>
    </row>
    <row r="25" s="1" customFormat="1" ht="18" customHeight="1" spans="1:8">
      <c r="A25" s="25"/>
      <c r="B25" s="26"/>
      <c r="C25" s="27"/>
      <c r="D25" s="27"/>
      <c r="E25" s="27"/>
      <c r="F25" s="27"/>
      <c r="G25" s="27"/>
      <c r="H25" s="28"/>
    </row>
    <row r="26" s="1" customFormat="1" ht="18" customHeight="1" spans="1:8">
      <c r="A26" s="25"/>
      <c r="B26" s="26"/>
      <c r="C26" s="27"/>
      <c r="D26" s="27"/>
      <c r="E26" s="27"/>
      <c r="F26" s="27"/>
      <c r="G26" s="27"/>
      <c r="H26" s="28"/>
    </row>
    <row r="27" s="1" customFormat="1" ht="18" customHeight="1" spans="1:8">
      <c r="A27" s="25"/>
      <c r="B27" s="26"/>
      <c r="C27" s="27"/>
      <c r="D27" s="27"/>
      <c r="E27" s="27"/>
      <c r="F27" s="27"/>
      <c r="G27" s="27"/>
      <c r="H27" s="28"/>
    </row>
    <row r="28" s="1" customFormat="1" ht="18" customHeight="1" spans="1:8">
      <c r="A28" s="25"/>
      <c r="B28" s="26"/>
      <c r="C28" s="27"/>
      <c r="D28" s="27"/>
      <c r="E28" s="27"/>
      <c r="F28" s="27"/>
      <c r="G28" s="27"/>
      <c r="H28" s="28"/>
    </row>
    <row r="29" s="1" customFormat="1" ht="18" customHeight="1" spans="1:8">
      <c r="A29" s="25"/>
      <c r="B29" s="26"/>
      <c r="C29" s="27"/>
      <c r="D29" s="27"/>
      <c r="E29" s="27"/>
      <c r="F29" s="27"/>
      <c r="G29" s="27"/>
      <c r="H29" s="28"/>
    </row>
    <row r="30" s="1" customFormat="1" ht="18" customHeight="1" spans="1:8">
      <c r="A30" s="25"/>
      <c r="B30" s="26"/>
      <c r="C30" s="27"/>
      <c r="D30" s="27"/>
      <c r="E30" s="27"/>
      <c r="F30" s="27"/>
      <c r="G30" s="27"/>
      <c r="H30" s="28"/>
    </row>
    <row r="31" s="1" customFormat="1" ht="18" customHeight="1" spans="1:8">
      <c r="A31" s="25"/>
      <c r="B31" s="26"/>
      <c r="C31" s="27"/>
      <c r="D31" s="27"/>
      <c r="E31" s="27"/>
      <c r="F31" s="27"/>
      <c r="G31" s="27"/>
      <c r="H31" s="28"/>
    </row>
    <row r="32" s="1" customFormat="1" ht="18" customHeight="1" spans="1:8">
      <c r="A32" s="25"/>
      <c r="B32" s="26"/>
      <c r="C32" s="27"/>
      <c r="D32" s="27"/>
      <c r="E32" s="27"/>
      <c r="F32" s="27"/>
      <c r="G32" s="27"/>
      <c r="H32" s="28"/>
    </row>
    <row r="33" s="1" customFormat="1" ht="18" customHeight="1" spans="1:8">
      <c r="A33" s="25"/>
      <c r="B33" s="26"/>
      <c r="C33" s="27"/>
      <c r="D33" s="27"/>
      <c r="E33" s="27"/>
      <c r="F33" s="27"/>
      <c r="G33" s="27"/>
      <c r="H33" s="28"/>
    </row>
    <row r="34" s="1" customFormat="1" ht="18" customHeight="1" spans="1:8">
      <c r="A34" s="25"/>
      <c r="B34" s="26"/>
      <c r="C34" s="27"/>
      <c r="D34" s="27"/>
      <c r="E34" s="27"/>
      <c r="F34" s="27"/>
      <c r="G34" s="27"/>
      <c r="H34" s="28"/>
    </row>
    <row r="35" s="1" customFormat="1" ht="18" customHeight="1" spans="1:8">
      <c r="A35" s="25"/>
      <c r="B35" s="26"/>
      <c r="C35" s="27"/>
      <c r="D35" s="27"/>
      <c r="E35" s="27"/>
      <c r="F35" s="27"/>
      <c r="G35" s="27"/>
      <c r="H35" s="28"/>
    </row>
    <row r="36" s="1" customFormat="1" ht="18" customHeight="1" spans="1:8">
      <c r="A36" s="25"/>
      <c r="B36" s="26"/>
      <c r="C36" s="27"/>
      <c r="D36" s="27"/>
      <c r="E36" s="27"/>
      <c r="F36" s="27"/>
      <c r="G36" s="27"/>
      <c r="H36" s="28"/>
    </row>
    <row r="37" s="1" customFormat="1" ht="18" customHeight="1" spans="1:8">
      <c r="A37" s="25"/>
      <c r="B37" s="26"/>
      <c r="C37" s="27"/>
      <c r="D37" s="27"/>
      <c r="E37" s="27"/>
      <c r="F37" s="27"/>
      <c r="G37" s="27"/>
      <c r="H37" s="28"/>
    </row>
    <row r="38" s="1" customFormat="1" ht="18" customHeight="1" spans="1:8">
      <c r="A38" s="29" t="s">
        <v>6881</v>
      </c>
      <c r="B38" s="30"/>
      <c r="C38" s="31">
        <v>0</v>
      </c>
      <c r="D38" s="31"/>
      <c r="E38" s="31">
        <v>0</v>
      </c>
      <c r="F38" s="31">
        <v>0</v>
      </c>
      <c r="G38" s="31"/>
      <c r="H38" s="32" t="s">
        <v>6865</v>
      </c>
    </row>
  </sheetData>
  <mergeCells count="77">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A38:B38"/>
    <mergeCell ref="C38:D38"/>
    <mergeCell ref="F38:G38"/>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6"/>
  <sheetViews>
    <sheetView view="pageBreakPreview" zoomScaleNormal="115" workbookViewId="0">
      <pane ySplit="3" topLeftCell="A4" activePane="bottomLeft" state="frozen"/>
      <selection/>
      <selection pane="bottomLeft" activeCell="L10" sqref="L10"/>
    </sheetView>
  </sheetViews>
  <sheetFormatPr defaultColWidth="12" defaultRowHeight="14.25" outlineLevelCol="7"/>
  <cols>
    <col min="1" max="1" width="10.5666666666667" style="410" customWidth="1"/>
    <col min="2" max="2" width="29" style="410" customWidth="1"/>
    <col min="3" max="3" width="25.1777777777778" style="410" customWidth="1"/>
    <col min="4" max="4" width="9.85555555555556" style="410" customWidth="1"/>
    <col min="5" max="5" width="10.1333333333333" style="408" customWidth="1"/>
    <col min="6" max="8" width="14.0666666666667" style="410" customWidth="1"/>
    <col min="9" max="9" width="27.8444444444444" style="408" customWidth="1"/>
    <col min="10" max="16384" width="12" style="408"/>
  </cols>
  <sheetData>
    <row r="1" s="408" customFormat="1" ht="38" customHeight="1" spans="1:8">
      <c r="A1" s="411" t="s">
        <v>19</v>
      </c>
      <c r="B1" s="411"/>
      <c r="C1" s="411"/>
      <c r="D1" s="411"/>
      <c r="E1" s="411"/>
      <c r="F1" s="411"/>
      <c r="G1" s="411"/>
      <c r="H1" s="411"/>
    </row>
    <row r="2" s="409" customFormat="1" ht="18" customHeight="1" spans="1:8">
      <c r="A2" s="76"/>
      <c r="B2" s="76"/>
      <c r="C2" s="76"/>
      <c r="D2" s="76"/>
      <c r="E2" s="77"/>
      <c r="F2" s="412"/>
      <c r="G2" s="412"/>
      <c r="H2" s="412" t="s">
        <v>20</v>
      </c>
    </row>
    <row r="3" s="409" customFormat="1" ht="26" customHeight="1" spans="1:8">
      <c r="A3" s="80" t="s">
        <v>2</v>
      </c>
      <c r="B3" s="80" t="s">
        <v>21</v>
      </c>
      <c r="C3" s="80" t="s">
        <v>22</v>
      </c>
      <c r="D3" s="80" t="s">
        <v>23</v>
      </c>
      <c r="E3" s="81" t="s">
        <v>24</v>
      </c>
      <c r="F3" s="80" t="s">
        <v>25</v>
      </c>
      <c r="G3" s="80" t="s">
        <v>26</v>
      </c>
      <c r="H3" s="80" t="s">
        <v>5</v>
      </c>
    </row>
    <row r="4" s="409" customFormat="1" ht="27" customHeight="1" spans="1:8">
      <c r="A4" s="79">
        <v>1</v>
      </c>
      <c r="B4" s="79" t="s">
        <v>27</v>
      </c>
      <c r="C4" s="79" t="s">
        <v>28</v>
      </c>
      <c r="D4" s="79" t="s">
        <v>29</v>
      </c>
      <c r="E4" s="413">
        <v>3</v>
      </c>
      <c r="F4" s="414"/>
      <c r="G4" s="414"/>
      <c r="H4" s="79"/>
    </row>
    <row r="5" s="409" customFormat="1" ht="27" customHeight="1" spans="1:8">
      <c r="A5" s="79">
        <v>2</v>
      </c>
      <c r="B5" s="79" t="s">
        <v>30</v>
      </c>
      <c r="C5" s="79" t="s">
        <v>28</v>
      </c>
      <c r="D5" s="79" t="s">
        <v>29</v>
      </c>
      <c r="E5" s="413">
        <v>1</v>
      </c>
      <c r="F5" s="414"/>
      <c r="G5" s="414"/>
      <c r="H5" s="79"/>
    </row>
    <row r="6" s="409" customFormat="1" ht="27" customHeight="1" spans="1:8">
      <c r="A6" s="79">
        <v>3</v>
      </c>
      <c r="B6" s="79" t="s">
        <v>31</v>
      </c>
      <c r="C6" s="79" t="s">
        <v>28</v>
      </c>
      <c r="D6" s="79" t="s">
        <v>29</v>
      </c>
      <c r="E6" s="413">
        <v>1</v>
      </c>
      <c r="F6" s="414"/>
      <c r="G6" s="414"/>
      <c r="H6" s="79"/>
    </row>
    <row r="7" s="409" customFormat="1" ht="27" customHeight="1" spans="1:8">
      <c r="A7" s="79">
        <v>4</v>
      </c>
      <c r="B7" s="79" t="s">
        <v>32</v>
      </c>
      <c r="C7" s="79" t="s">
        <v>28</v>
      </c>
      <c r="D7" s="79" t="s">
        <v>29</v>
      </c>
      <c r="E7" s="413">
        <v>1</v>
      </c>
      <c r="F7" s="414"/>
      <c r="G7" s="414"/>
      <c r="H7" s="79"/>
    </row>
    <row r="8" s="409" customFormat="1" ht="27" customHeight="1" spans="1:8">
      <c r="A8" s="79">
        <v>5</v>
      </c>
      <c r="B8" s="79" t="s">
        <v>33</v>
      </c>
      <c r="C8" s="79" t="s">
        <v>28</v>
      </c>
      <c r="D8" s="79" t="s">
        <v>29</v>
      </c>
      <c r="E8" s="413">
        <v>1</v>
      </c>
      <c r="F8" s="414"/>
      <c r="G8" s="414"/>
      <c r="H8" s="79"/>
    </row>
    <row r="9" s="409" customFormat="1" ht="27" customHeight="1" spans="1:8">
      <c r="A9" s="79">
        <v>6</v>
      </c>
      <c r="B9" s="79" t="s">
        <v>34</v>
      </c>
      <c r="C9" s="79" t="s">
        <v>28</v>
      </c>
      <c r="D9" s="79" t="s">
        <v>29</v>
      </c>
      <c r="E9" s="413">
        <v>1</v>
      </c>
      <c r="F9" s="414"/>
      <c r="G9" s="414"/>
      <c r="H9" s="79"/>
    </row>
    <row r="10" s="409" customFormat="1" ht="27" customHeight="1" spans="1:8">
      <c r="A10" s="79">
        <v>7</v>
      </c>
      <c r="B10" s="79" t="s">
        <v>35</v>
      </c>
      <c r="C10" s="79" t="s">
        <v>28</v>
      </c>
      <c r="D10" s="79" t="s">
        <v>29</v>
      </c>
      <c r="E10" s="413">
        <v>2</v>
      </c>
      <c r="F10" s="414"/>
      <c r="G10" s="414"/>
      <c r="H10" s="79"/>
    </row>
    <row r="11" s="409" customFormat="1" ht="27" customHeight="1" spans="1:8">
      <c r="A11" s="79">
        <v>8</v>
      </c>
      <c r="B11" s="79" t="s">
        <v>36</v>
      </c>
      <c r="C11" s="79" t="s">
        <v>28</v>
      </c>
      <c r="D11" s="79" t="s">
        <v>29</v>
      </c>
      <c r="E11" s="413">
        <v>1</v>
      </c>
      <c r="F11" s="414"/>
      <c r="G11" s="414"/>
      <c r="H11" s="79"/>
    </row>
    <row r="12" s="409" customFormat="1" ht="27" customHeight="1" spans="1:8">
      <c r="A12" s="79">
        <v>9</v>
      </c>
      <c r="B12" s="79" t="s">
        <v>37</v>
      </c>
      <c r="C12" s="79" t="s">
        <v>28</v>
      </c>
      <c r="D12" s="79" t="s">
        <v>29</v>
      </c>
      <c r="E12" s="413">
        <v>1</v>
      </c>
      <c r="F12" s="414"/>
      <c r="G12" s="414"/>
      <c r="H12" s="79"/>
    </row>
    <row r="13" s="409" customFormat="1" ht="27" customHeight="1" spans="1:8">
      <c r="A13" s="79">
        <v>10</v>
      </c>
      <c r="B13" s="79" t="s">
        <v>38</v>
      </c>
      <c r="C13" s="79" t="s">
        <v>28</v>
      </c>
      <c r="D13" s="79" t="s">
        <v>29</v>
      </c>
      <c r="E13" s="413">
        <v>1</v>
      </c>
      <c r="F13" s="414"/>
      <c r="G13" s="414"/>
      <c r="H13" s="79"/>
    </row>
    <row r="14" s="409" customFormat="1" ht="27" customHeight="1" spans="1:8">
      <c r="A14" s="79">
        <v>11</v>
      </c>
      <c r="B14" s="79" t="s">
        <v>39</v>
      </c>
      <c r="C14" s="79" t="s">
        <v>28</v>
      </c>
      <c r="D14" s="79" t="s">
        <v>29</v>
      </c>
      <c r="E14" s="413">
        <v>1</v>
      </c>
      <c r="F14" s="414"/>
      <c r="G14" s="414"/>
      <c r="H14" s="79"/>
    </row>
    <row r="15" s="409" customFormat="1" ht="27" customHeight="1" spans="1:8">
      <c r="A15" s="79">
        <v>12</v>
      </c>
      <c r="B15" s="79" t="s">
        <v>40</v>
      </c>
      <c r="C15" s="79" t="s">
        <v>28</v>
      </c>
      <c r="D15" s="79" t="s">
        <v>29</v>
      </c>
      <c r="E15" s="413">
        <v>1</v>
      </c>
      <c r="F15" s="414"/>
      <c r="G15" s="414"/>
      <c r="H15" s="79"/>
    </row>
    <row r="16" s="409" customFormat="1" ht="27" customHeight="1" spans="1:8">
      <c r="A16" s="79">
        <v>13</v>
      </c>
      <c r="B16" s="79" t="s">
        <v>41</v>
      </c>
      <c r="C16" s="79" t="s">
        <v>28</v>
      </c>
      <c r="D16" s="79" t="s">
        <v>29</v>
      </c>
      <c r="E16" s="413">
        <v>2</v>
      </c>
      <c r="F16" s="414"/>
      <c r="G16" s="414"/>
      <c r="H16" s="79"/>
    </row>
    <row r="17" s="409" customFormat="1" ht="27" customHeight="1" spans="1:8">
      <c r="A17" s="79">
        <v>14</v>
      </c>
      <c r="B17" s="79" t="s">
        <v>42</v>
      </c>
      <c r="C17" s="79" t="s">
        <v>28</v>
      </c>
      <c r="D17" s="79" t="s">
        <v>29</v>
      </c>
      <c r="E17" s="413">
        <v>1</v>
      </c>
      <c r="F17" s="414"/>
      <c r="G17" s="414"/>
      <c r="H17" s="79"/>
    </row>
    <row r="18" s="409" customFormat="1" ht="27" customHeight="1" spans="1:8">
      <c r="A18" s="79">
        <v>15</v>
      </c>
      <c r="B18" s="79" t="s">
        <v>43</v>
      </c>
      <c r="C18" s="79" t="s">
        <v>28</v>
      </c>
      <c r="D18" s="79" t="s">
        <v>29</v>
      </c>
      <c r="E18" s="413">
        <v>1</v>
      </c>
      <c r="F18" s="414"/>
      <c r="G18" s="414"/>
      <c r="H18" s="79"/>
    </row>
    <row r="19" s="409" customFormat="1" ht="27" customHeight="1" spans="1:8">
      <c r="A19" s="79">
        <v>16</v>
      </c>
      <c r="B19" s="79" t="s">
        <v>44</v>
      </c>
      <c r="C19" s="79" t="s">
        <v>28</v>
      </c>
      <c r="D19" s="79" t="s">
        <v>29</v>
      </c>
      <c r="E19" s="413">
        <v>1</v>
      </c>
      <c r="F19" s="414"/>
      <c r="G19" s="414"/>
      <c r="H19" s="79"/>
    </row>
    <row r="20" s="409" customFormat="1" ht="27" customHeight="1" spans="1:8">
      <c r="A20" s="79">
        <v>17</v>
      </c>
      <c r="B20" s="79" t="s">
        <v>45</v>
      </c>
      <c r="C20" s="79" t="s">
        <v>28</v>
      </c>
      <c r="D20" s="79" t="s">
        <v>29</v>
      </c>
      <c r="E20" s="413">
        <v>1</v>
      </c>
      <c r="F20" s="414"/>
      <c r="G20" s="414"/>
      <c r="H20" s="79"/>
    </row>
    <row r="21" s="409" customFormat="1" ht="27" customHeight="1" spans="1:8">
      <c r="A21" s="79">
        <v>18</v>
      </c>
      <c r="B21" s="79" t="s">
        <v>46</v>
      </c>
      <c r="C21" s="79" t="s">
        <v>28</v>
      </c>
      <c r="D21" s="79" t="s">
        <v>29</v>
      </c>
      <c r="E21" s="413">
        <v>1</v>
      </c>
      <c r="F21" s="414"/>
      <c r="G21" s="414"/>
      <c r="H21" s="79"/>
    </row>
    <row r="22" s="409" customFormat="1" ht="27" customHeight="1" spans="1:8">
      <c r="A22" s="79">
        <v>19</v>
      </c>
      <c r="B22" s="79" t="s">
        <v>47</v>
      </c>
      <c r="C22" s="79" t="s">
        <v>28</v>
      </c>
      <c r="D22" s="79" t="s">
        <v>29</v>
      </c>
      <c r="E22" s="413">
        <v>1</v>
      </c>
      <c r="F22" s="414"/>
      <c r="G22" s="414"/>
      <c r="H22" s="79"/>
    </row>
    <row r="23" s="409" customFormat="1" ht="27" customHeight="1" spans="1:8">
      <c r="A23" s="79">
        <v>20</v>
      </c>
      <c r="B23" s="79" t="s">
        <v>48</v>
      </c>
      <c r="C23" s="79" t="s">
        <v>28</v>
      </c>
      <c r="D23" s="79" t="s">
        <v>29</v>
      </c>
      <c r="E23" s="413">
        <v>1</v>
      </c>
      <c r="F23" s="414"/>
      <c r="G23" s="414"/>
      <c r="H23" s="79"/>
    </row>
    <row r="24" s="409" customFormat="1" ht="27" customHeight="1" spans="1:8">
      <c r="A24" s="79">
        <v>21</v>
      </c>
      <c r="B24" s="79" t="s">
        <v>49</v>
      </c>
      <c r="C24" s="79" t="s">
        <v>28</v>
      </c>
      <c r="D24" s="79" t="s">
        <v>29</v>
      </c>
      <c r="E24" s="413">
        <v>1</v>
      </c>
      <c r="F24" s="414"/>
      <c r="G24" s="414"/>
      <c r="H24" s="79"/>
    </row>
    <row r="25" s="409" customFormat="1" ht="27" customHeight="1" spans="1:8">
      <c r="A25" s="79">
        <v>22</v>
      </c>
      <c r="B25" s="79" t="s">
        <v>50</v>
      </c>
      <c r="C25" s="79" t="s">
        <v>28</v>
      </c>
      <c r="D25" s="79" t="s">
        <v>29</v>
      </c>
      <c r="E25" s="413">
        <v>3</v>
      </c>
      <c r="F25" s="414"/>
      <c r="G25" s="414"/>
      <c r="H25" s="79"/>
    </row>
    <row r="26" s="409" customFormat="1" ht="27" customHeight="1" spans="1:8">
      <c r="A26" s="79">
        <v>23</v>
      </c>
      <c r="B26" s="79" t="s">
        <v>51</v>
      </c>
      <c r="C26" s="79" t="s">
        <v>28</v>
      </c>
      <c r="D26" s="79" t="s">
        <v>29</v>
      </c>
      <c r="E26" s="413">
        <v>1</v>
      </c>
      <c r="F26" s="414"/>
      <c r="G26" s="414"/>
      <c r="H26" s="79"/>
    </row>
    <row r="27" s="409" customFormat="1" ht="27" customHeight="1" spans="1:8">
      <c r="A27" s="79">
        <v>24</v>
      </c>
      <c r="B27" s="79" t="s">
        <v>52</v>
      </c>
      <c r="C27" s="79" t="s">
        <v>28</v>
      </c>
      <c r="D27" s="79" t="s">
        <v>29</v>
      </c>
      <c r="E27" s="413">
        <v>1</v>
      </c>
      <c r="F27" s="414"/>
      <c r="G27" s="414"/>
      <c r="H27" s="79"/>
    </row>
    <row r="28" s="409" customFormat="1" ht="27" customHeight="1" spans="1:8">
      <c r="A28" s="79">
        <v>25</v>
      </c>
      <c r="B28" s="79" t="s">
        <v>53</v>
      </c>
      <c r="C28" s="79" t="s">
        <v>28</v>
      </c>
      <c r="D28" s="79" t="s">
        <v>29</v>
      </c>
      <c r="E28" s="413">
        <v>1</v>
      </c>
      <c r="F28" s="414"/>
      <c r="G28" s="414"/>
      <c r="H28" s="79"/>
    </row>
    <row r="29" s="409" customFormat="1" ht="27" customHeight="1" spans="1:8">
      <c r="A29" s="79">
        <v>26</v>
      </c>
      <c r="B29" s="79" t="s">
        <v>54</v>
      </c>
      <c r="C29" s="79" t="s">
        <v>28</v>
      </c>
      <c r="D29" s="79" t="s">
        <v>29</v>
      </c>
      <c r="E29" s="413">
        <v>1</v>
      </c>
      <c r="F29" s="414"/>
      <c r="G29" s="414"/>
      <c r="H29" s="79"/>
    </row>
    <row r="30" s="409" customFormat="1" ht="27" customHeight="1" spans="1:8">
      <c r="A30" s="79">
        <v>27</v>
      </c>
      <c r="B30" s="79" t="s">
        <v>55</v>
      </c>
      <c r="C30" s="79" t="s">
        <v>28</v>
      </c>
      <c r="D30" s="79" t="s">
        <v>29</v>
      </c>
      <c r="E30" s="413">
        <v>1</v>
      </c>
      <c r="F30" s="414"/>
      <c r="G30" s="414"/>
      <c r="H30" s="79"/>
    </row>
    <row r="31" s="409" customFormat="1" ht="27" customHeight="1" spans="1:8">
      <c r="A31" s="79">
        <v>28</v>
      </c>
      <c r="B31" s="79" t="s">
        <v>56</v>
      </c>
      <c r="C31" s="79" t="s">
        <v>28</v>
      </c>
      <c r="D31" s="79" t="s">
        <v>29</v>
      </c>
      <c r="E31" s="413">
        <v>1</v>
      </c>
      <c r="F31" s="414"/>
      <c r="G31" s="414"/>
      <c r="H31" s="79"/>
    </row>
    <row r="32" s="409" customFormat="1" ht="27" customHeight="1" spans="1:8">
      <c r="A32" s="79">
        <v>29</v>
      </c>
      <c r="B32" s="79" t="s">
        <v>57</v>
      </c>
      <c r="C32" s="79" t="s">
        <v>28</v>
      </c>
      <c r="D32" s="79" t="s">
        <v>29</v>
      </c>
      <c r="E32" s="413">
        <v>1</v>
      </c>
      <c r="F32" s="414"/>
      <c r="G32" s="414"/>
      <c r="H32" s="79"/>
    </row>
    <row r="33" s="409" customFormat="1" ht="27" customHeight="1" spans="1:8">
      <c r="A33" s="79">
        <v>30</v>
      </c>
      <c r="B33" s="79" t="s">
        <v>58</v>
      </c>
      <c r="C33" s="79" t="s">
        <v>28</v>
      </c>
      <c r="D33" s="79" t="s">
        <v>29</v>
      </c>
      <c r="E33" s="413">
        <v>1</v>
      </c>
      <c r="F33" s="414"/>
      <c r="G33" s="414"/>
      <c r="H33" s="79"/>
    </row>
    <row r="34" s="409" customFormat="1" ht="27" customHeight="1" spans="1:8">
      <c r="A34" s="79">
        <v>31</v>
      </c>
      <c r="B34" s="79" t="s">
        <v>59</v>
      </c>
      <c r="C34" s="79" t="s">
        <v>28</v>
      </c>
      <c r="D34" s="79" t="s">
        <v>29</v>
      </c>
      <c r="E34" s="413">
        <v>1</v>
      </c>
      <c r="F34" s="414"/>
      <c r="G34" s="414"/>
      <c r="H34" s="79"/>
    </row>
    <row r="35" s="409" customFormat="1" ht="27" customHeight="1" spans="1:8">
      <c r="A35" s="79">
        <v>32</v>
      </c>
      <c r="B35" s="79" t="s">
        <v>55</v>
      </c>
      <c r="C35" s="79" t="s">
        <v>28</v>
      </c>
      <c r="D35" s="79" t="s">
        <v>29</v>
      </c>
      <c r="E35" s="413">
        <v>1</v>
      </c>
      <c r="F35" s="414"/>
      <c r="G35" s="414"/>
      <c r="H35" s="79"/>
    </row>
    <row r="36" s="409" customFormat="1" ht="27" customHeight="1" spans="1:8">
      <c r="A36" s="79">
        <v>33</v>
      </c>
      <c r="B36" s="79" t="s">
        <v>56</v>
      </c>
      <c r="C36" s="79" t="s">
        <v>28</v>
      </c>
      <c r="D36" s="79" t="s">
        <v>29</v>
      </c>
      <c r="E36" s="413">
        <v>1</v>
      </c>
      <c r="F36" s="414"/>
      <c r="G36" s="414"/>
      <c r="H36" s="79"/>
    </row>
    <row r="37" s="409" customFormat="1" ht="27" customHeight="1" spans="1:8">
      <c r="A37" s="79">
        <v>34</v>
      </c>
      <c r="B37" s="79" t="s">
        <v>60</v>
      </c>
      <c r="C37" s="79" t="s">
        <v>28</v>
      </c>
      <c r="D37" s="79" t="s">
        <v>29</v>
      </c>
      <c r="E37" s="413">
        <v>1</v>
      </c>
      <c r="F37" s="414"/>
      <c r="G37" s="414"/>
      <c r="H37" s="79"/>
    </row>
    <row r="38" s="409" customFormat="1" ht="27" customHeight="1" spans="1:8">
      <c r="A38" s="79">
        <v>35</v>
      </c>
      <c r="B38" s="79" t="s">
        <v>61</v>
      </c>
      <c r="C38" s="79" t="s">
        <v>28</v>
      </c>
      <c r="D38" s="79" t="s">
        <v>29</v>
      </c>
      <c r="E38" s="413">
        <v>1</v>
      </c>
      <c r="F38" s="414"/>
      <c r="G38" s="414"/>
      <c r="H38" s="79"/>
    </row>
    <row r="39" s="409" customFormat="1" ht="27" customHeight="1" spans="1:8">
      <c r="A39" s="79">
        <v>36</v>
      </c>
      <c r="B39" s="415" t="s">
        <v>62</v>
      </c>
      <c r="C39" s="79" t="s">
        <v>28</v>
      </c>
      <c r="D39" s="79" t="s">
        <v>29</v>
      </c>
      <c r="E39" s="413">
        <v>6</v>
      </c>
      <c r="F39" s="414"/>
      <c r="G39" s="414"/>
      <c r="H39" s="79"/>
    </row>
    <row r="40" s="409" customFormat="1" ht="27" customHeight="1" spans="1:8">
      <c r="A40" s="79">
        <v>37</v>
      </c>
      <c r="B40" s="79" t="s">
        <v>63</v>
      </c>
      <c r="C40" s="79" t="s">
        <v>28</v>
      </c>
      <c r="D40" s="79" t="s">
        <v>29</v>
      </c>
      <c r="E40" s="413">
        <v>1</v>
      </c>
      <c r="F40" s="414"/>
      <c r="G40" s="414"/>
      <c r="H40" s="79"/>
    </row>
    <row r="41" s="409" customFormat="1" ht="27" customHeight="1" spans="1:8">
      <c r="A41" s="79">
        <v>38</v>
      </c>
      <c r="B41" s="79" t="s">
        <v>64</v>
      </c>
      <c r="C41" s="79" t="s">
        <v>28</v>
      </c>
      <c r="D41" s="79" t="s">
        <v>29</v>
      </c>
      <c r="E41" s="413">
        <v>1</v>
      </c>
      <c r="F41" s="414"/>
      <c r="G41" s="414"/>
      <c r="H41" s="79"/>
    </row>
    <row r="42" s="409" customFormat="1" ht="27" customHeight="1" spans="1:8">
      <c r="A42" s="79">
        <v>39</v>
      </c>
      <c r="B42" s="79" t="s">
        <v>65</v>
      </c>
      <c r="C42" s="79" t="s">
        <v>28</v>
      </c>
      <c r="D42" s="79" t="s">
        <v>29</v>
      </c>
      <c r="E42" s="413">
        <v>1</v>
      </c>
      <c r="F42" s="414"/>
      <c r="G42" s="414"/>
      <c r="H42" s="79"/>
    </row>
    <row r="43" s="409" customFormat="1" ht="27" customHeight="1" spans="1:8">
      <c r="A43" s="79">
        <v>40</v>
      </c>
      <c r="B43" s="79" t="s">
        <v>66</v>
      </c>
      <c r="C43" s="79" t="s">
        <v>28</v>
      </c>
      <c r="D43" s="79" t="s">
        <v>29</v>
      </c>
      <c r="E43" s="413">
        <v>1</v>
      </c>
      <c r="F43" s="414"/>
      <c r="G43" s="414"/>
      <c r="H43" s="79"/>
    </row>
    <row r="44" s="409" customFormat="1" ht="27" customHeight="1" spans="1:8">
      <c r="A44" s="79">
        <v>41</v>
      </c>
      <c r="B44" s="79" t="s">
        <v>67</v>
      </c>
      <c r="C44" s="79" t="s">
        <v>28</v>
      </c>
      <c r="D44" s="79" t="s">
        <v>29</v>
      </c>
      <c r="E44" s="413">
        <v>1</v>
      </c>
      <c r="F44" s="414"/>
      <c r="G44" s="414"/>
      <c r="H44" s="79"/>
    </row>
    <row r="45" s="409" customFormat="1" ht="27" customHeight="1" spans="1:8">
      <c r="A45" s="79">
        <v>42</v>
      </c>
      <c r="B45" s="79" t="s">
        <v>68</v>
      </c>
      <c r="C45" s="79" t="s">
        <v>28</v>
      </c>
      <c r="D45" s="79" t="s">
        <v>29</v>
      </c>
      <c r="E45" s="413">
        <v>1</v>
      </c>
      <c r="F45" s="414"/>
      <c r="G45" s="414"/>
      <c r="H45" s="79"/>
    </row>
    <row r="46" ht="27" customHeight="1" spans="1:8">
      <c r="A46" s="79">
        <v>43</v>
      </c>
      <c r="B46" s="416" t="s">
        <v>26</v>
      </c>
      <c r="C46" s="416"/>
      <c r="D46" s="416"/>
      <c r="E46" s="417"/>
      <c r="F46" s="416"/>
      <c r="G46" s="415"/>
      <c r="H46" s="416"/>
    </row>
  </sheetData>
  <mergeCells count="2">
    <mergeCell ref="A1:H1"/>
    <mergeCell ref="A2:E2"/>
  </mergeCells>
  <pageMargins left="0.25" right="0.25" top="0.75" bottom="0.75" header="0.298611111111111" footer="0.298611111111111"/>
  <pageSetup paperSize="9" scale="96" fitToHeight="0"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1"/>
  <sheetViews>
    <sheetView workbookViewId="0">
      <selection activeCell="M16" sqref="M16"/>
    </sheetView>
  </sheetViews>
  <sheetFormatPr defaultColWidth="10.5" defaultRowHeight="12"/>
  <cols>
    <col min="1" max="1" width="10.3" style="1" customWidth="1"/>
    <col min="2" max="2" width="14.2" style="1" customWidth="1"/>
    <col min="3" max="3" width="18.4666666666667" style="1" customWidth="1"/>
    <col min="4" max="4" width="14.9666666666667" style="1" customWidth="1"/>
    <col min="5" max="5" width="14.3888888888889" style="1" customWidth="1"/>
    <col min="6" max="6" width="9.72222222222222" style="1" customWidth="1"/>
    <col min="7" max="7" width="4.46666666666667" style="1" customWidth="1"/>
    <col min="8" max="10" width="13.8" style="1" customWidth="1"/>
    <col min="11" max="16384" width="10.5" style="1"/>
  </cols>
  <sheetData>
    <row r="1" s="1" customFormat="1" ht="36" customHeight="1" spans="1:10">
      <c r="A1" s="2" t="s">
        <v>6882</v>
      </c>
      <c r="B1" s="2"/>
      <c r="C1" s="2"/>
      <c r="D1" s="2"/>
      <c r="E1" s="2"/>
      <c r="F1" s="2"/>
      <c r="G1" s="2"/>
      <c r="H1" s="2"/>
      <c r="I1" s="2"/>
      <c r="J1" s="2"/>
    </row>
    <row r="2" s="1" customFormat="1" ht="25.5" customHeight="1" spans="1:10">
      <c r="A2" s="3" t="s">
        <v>6868</v>
      </c>
      <c r="B2" s="3"/>
      <c r="C2" s="3"/>
      <c r="D2" s="4" t="s">
        <v>5043</v>
      </c>
      <c r="E2" s="4"/>
      <c r="F2" s="4"/>
      <c r="G2" s="5" t="s">
        <v>6883</v>
      </c>
      <c r="H2" s="5"/>
      <c r="I2" s="5"/>
      <c r="J2" s="5"/>
    </row>
    <row r="3" s="1" customFormat="1" ht="18" customHeight="1" spans="1:10">
      <c r="A3" s="6" t="s">
        <v>2</v>
      </c>
      <c r="B3" s="7" t="s">
        <v>6884</v>
      </c>
      <c r="C3" s="7" t="s">
        <v>6885</v>
      </c>
      <c r="D3" s="7"/>
      <c r="E3" s="7" t="s">
        <v>23</v>
      </c>
      <c r="F3" s="7" t="s">
        <v>24</v>
      </c>
      <c r="G3" s="7"/>
      <c r="H3" s="7" t="s">
        <v>4500</v>
      </c>
      <c r="I3" s="7" t="s">
        <v>6886</v>
      </c>
      <c r="J3" s="8" t="s">
        <v>5</v>
      </c>
    </row>
    <row r="4" s="1" customFormat="1" ht="18" customHeight="1" spans="1:10">
      <c r="A4" s="9"/>
      <c r="B4" s="10"/>
      <c r="C4" s="10"/>
      <c r="D4" s="10"/>
      <c r="E4" s="10"/>
      <c r="F4" s="10"/>
      <c r="G4" s="10"/>
      <c r="H4" s="10"/>
      <c r="I4" s="10"/>
      <c r="J4" s="11"/>
    </row>
    <row r="5" s="1" customFormat="1" ht="18" customHeight="1" spans="1:10">
      <c r="A5" s="9">
        <v>1</v>
      </c>
      <c r="B5" s="12" t="s">
        <v>6887</v>
      </c>
      <c r="C5" s="12" t="s">
        <v>6888</v>
      </c>
      <c r="D5" s="12"/>
      <c r="E5" s="10" t="s">
        <v>6889</v>
      </c>
      <c r="F5" s="13">
        <v>6</v>
      </c>
      <c r="G5" s="13"/>
      <c r="H5" s="13"/>
      <c r="I5" s="13"/>
      <c r="J5" s="14"/>
    </row>
    <row r="6" s="1" customFormat="1" ht="18" customHeight="1" spans="1:10">
      <c r="A6" s="9">
        <v>2</v>
      </c>
      <c r="B6" s="12" t="s">
        <v>6890</v>
      </c>
      <c r="C6" s="12" t="s">
        <v>6891</v>
      </c>
      <c r="D6" s="12"/>
      <c r="E6" s="10" t="s">
        <v>6889</v>
      </c>
      <c r="F6" s="13">
        <v>2</v>
      </c>
      <c r="G6" s="13"/>
      <c r="H6" s="13"/>
      <c r="I6" s="13"/>
      <c r="J6" s="14"/>
    </row>
    <row r="7" s="1" customFormat="1" ht="18" customHeight="1" spans="1:10">
      <c r="A7" s="9">
        <v>3</v>
      </c>
      <c r="B7" s="12" t="s">
        <v>6892</v>
      </c>
      <c r="C7" s="12" t="s">
        <v>6893</v>
      </c>
      <c r="D7" s="12"/>
      <c r="E7" s="10" t="s">
        <v>6889</v>
      </c>
      <c r="F7" s="13">
        <v>46</v>
      </c>
      <c r="G7" s="13"/>
      <c r="H7" s="13"/>
      <c r="I7" s="13"/>
      <c r="J7" s="14"/>
    </row>
    <row r="8" s="1" customFormat="1" ht="25.5" customHeight="1" spans="1:10">
      <c r="A8" s="9">
        <v>4</v>
      </c>
      <c r="B8" s="12" t="s">
        <v>6894</v>
      </c>
      <c r="C8" s="12" t="s">
        <v>6895</v>
      </c>
      <c r="D8" s="12"/>
      <c r="E8" s="10" t="s">
        <v>6889</v>
      </c>
      <c r="F8" s="13">
        <v>259359.84</v>
      </c>
      <c r="G8" s="13"/>
      <c r="H8" s="13"/>
      <c r="I8" s="13"/>
      <c r="J8" s="14" t="s">
        <v>6896</v>
      </c>
    </row>
    <row r="9" s="1" customFormat="1" ht="25.5" customHeight="1" spans="1:10">
      <c r="A9" s="9">
        <v>5</v>
      </c>
      <c r="B9" s="12" t="s">
        <v>6897</v>
      </c>
      <c r="C9" s="12" t="s">
        <v>6898</v>
      </c>
      <c r="D9" s="12"/>
      <c r="E9" s="10" t="s">
        <v>6899</v>
      </c>
      <c r="F9" s="13">
        <v>153.6</v>
      </c>
      <c r="G9" s="13"/>
      <c r="H9" s="13"/>
      <c r="I9" s="13"/>
      <c r="J9" s="14"/>
    </row>
    <row r="10" s="1" customFormat="1" ht="18" customHeight="1" spans="1:10">
      <c r="A10" s="9">
        <v>6</v>
      </c>
      <c r="B10" s="12" t="s">
        <v>6900</v>
      </c>
      <c r="C10" s="12" t="s">
        <v>6901</v>
      </c>
      <c r="D10" s="12"/>
      <c r="E10" s="10" t="s">
        <v>6899</v>
      </c>
      <c r="F10" s="13">
        <v>4.048</v>
      </c>
      <c r="G10" s="13"/>
      <c r="H10" s="13"/>
      <c r="I10" s="13"/>
      <c r="J10" s="14"/>
    </row>
    <row r="11" s="1" customFormat="1" ht="25.5" customHeight="1" spans="1:10">
      <c r="A11" s="9">
        <v>7</v>
      </c>
      <c r="B11" s="12" t="s">
        <v>6902</v>
      </c>
      <c r="C11" s="12" t="s">
        <v>6901</v>
      </c>
      <c r="D11" s="12"/>
      <c r="E11" s="10" t="s">
        <v>6899</v>
      </c>
      <c r="F11" s="13">
        <v>18.37</v>
      </c>
      <c r="G11" s="13"/>
      <c r="H11" s="13"/>
      <c r="I11" s="13"/>
      <c r="J11" s="14"/>
    </row>
    <row r="12" s="1" customFormat="1" ht="18" customHeight="1" spans="1:10">
      <c r="A12" s="9">
        <v>8</v>
      </c>
      <c r="B12" s="12" t="s">
        <v>6903</v>
      </c>
      <c r="C12" s="12" t="s">
        <v>6904</v>
      </c>
      <c r="D12" s="12"/>
      <c r="E12" s="10" t="s">
        <v>6899</v>
      </c>
      <c r="F12" s="13">
        <v>2.952</v>
      </c>
      <c r="G12" s="13"/>
      <c r="H12" s="13"/>
      <c r="I12" s="13"/>
      <c r="J12" s="14"/>
    </row>
    <row r="13" s="1" customFormat="1" ht="18" customHeight="1" spans="1:10">
      <c r="A13" s="9">
        <v>9</v>
      </c>
      <c r="B13" s="12" t="s">
        <v>6905</v>
      </c>
      <c r="C13" s="12" t="s">
        <v>6906</v>
      </c>
      <c r="D13" s="12"/>
      <c r="E13" s="10" t="s">
        <v>6899</v>
      </c>
      <c r="F13" s="13">
        <v>35.7</v>
      </c>
      <c r="G13" s="13"/>
      <c r="H13" s="13"/>
      <c r="I13" s="13"/>
      <c r="J13" s="14"/>
    </row>
    <row r="14" s="1" customFormat="1" ht="18" customHeight="1" spans="1:10">
      <c r="A14" s="9">
        <v>10</v>
      </c>
      <c r="B14" s="12" t="s">
        <v>6907</v>
      </c>
      <c r="C14" s="12" t="s">
        <v>6908</v>
      </c>
      <c r="D14" s="12"/>
      <c r="E14" s="10" t="s">
        <v>6899</v>
      </c>
      <c r="F14" s="13">
        <v>166.05</v>
      </c>
      <c r="G14" s="13"/>
      <c r="H14" s="13"/>
      <c r="I14" s="13"/>
      <c r="J14" s="14"/>
    </row>
    <row r="15" s="1" customFormat="1" ht="18" customHeight="1" spans="1:10">
      <c r="A15" s="9">
        <v>11</v>
      </c>
      <c r="B15" s="12" t="s">
        <v>6909</v>
      </c>
      <c r="C15" s="12" t="s">
        <v>6910</v>
      </c>
      <c r="D15" s="12"/>
      <c r="E15" s="10" t="s">
        <v>6899</v>
      </c>
      <c r="F15" s="13">
        <v>1.4</v>
      </c>
      <c r="G15" s="13"/>
      <c r="H15" s="13"/>
      <c r="I15" s="13"/>
      <c r="J15" s="14"/>
    </row>
    <row r="16" s="1" customFormat="1" ht="18" customHeight="1" spans="1:10">
      <c r="A16" s="9">
        <v>12</v>
      </c>
      <c r="B16" s="12" t="s">
        <v>6911</v>
      </c>
      <c r="C16" s="12" t="s">
        <v>6912</v>
      </c>
      <c r="D16" s="12"/>
      <c r="E16" s="10" t="s">
        <v>6899</v>
      </c>
      <c r="F16" s="13">
        <v>2</v>
      </c>
      <c r="G16" s="13"/>
      <c r="H16" s="13"/>
      <c r="I16" s="13"/>
      <c r="J16" s="14"/>
    </row>
    <row r="17" s="1" customFormat="1" ht="18" customHeight="1" spans="1:10">
      <c r="A17" s="9">
        <v>13</v>
      </c>
      <c r="B17" s="12" t="s">
        <v>6913</v>
      </c>
      <c r="C17" s="12" t="s">
        <v>6914</v>
      </c>
      <c r="D17" s="12"/>
      <c r="E17" s="10" t="s">
        <v>6899</v>
      </c>
      <c r="F17" s="13">
        <v>6</v>
      </c>
      <c r="G17" s="13"/>
      <c r="H17" s="13"/>
      <c r="I17" s="13"/>
      <c r="J17" s="14"/>
    </row>
    <row r="18" s="1" customFormat="1" ht="18" customHeight="1" spans="1:10">
      <c r="A18" s="9">
        <v>14</v>
      </c>
      <c r="B18" s="12" t="s">
        <v>6915</v>
      </c>
      <c r="C18" s="12" t="s">
        <v>6916</v>
      </c>
      <c r="D18" s="12"/>
      <c r="E18" s="10" t="s">
        <v>6899</v>
      </c>
      <c r="F18" s="13">
        <v>90</v>
      </c>
      <c r="G18" s="13"/>
      <c r="H18" s="13"/>
      <c r="I18" s="13"/>
      <c r="J18" s="14"/>
    </row>
    <row r="19" s="1" customFormat="1" ht="25.5" customHeight="1" spans="1:10">
      <c r="A19" s="9">
        <v>15</v>
      </c>
      <c r="B19" s="12" t="s">
        <v>6917</v>
      </c>
      <c r="C19" s="12" t="s">
        <v>6918</v>
      </c>
      <c r="D19" s="12"/>
      <c r="E19" s="10" t="s">
        <v>6899</v>
      </c>
      <c r="F19" s="13">
        <v>5.94</v>
      </c>
      <c r="G19" s="13"/>
      <c r="H19" s="13"/>
      <c r="I19" s="13"/>
      <c r="J19" s="14"/>
    </row>
    <row r="20" s="1" customFormat="1" ht="25.5" customHeight="1" spans="1:10">
      <c r="A20" s="9">
        <v>16</v>
      </c>
      <c r="B20" s="12" t="s">
        <v>6919</v>
      </c>
      <c r="C20" s="12" t="s">
        <v>6920</v>
      </c>
      <c r="D20" s="12"/>
      <c r="E20" s="10" t="s">
        <v>6899</v>
      </c>
      <c r="F20" s="13">
        <v>0.48</v>
      </c>
      <c r="G20" s="13"/>
      <c r="H20" s="13"/>
      <c r="I20" s="13"/>
      <c r="J20" s="14"/>
    </row>
    <row r="21" s="1" customFormat="1" ht="18" customHeight="1" spans="1:10">
      <c r="A21" s="9">
        <v>17</v>
      </c>
      <c r="B21" s="12" t="s">
        <v>6921</v>
      </c>
      <c r="C21" s="12" t="s">
        <v>6922</v>
      </c>
      <c r="D21" s="12"/>
      <c r="E21" s="10" t="s">
        <v>6899</v>
      </c>
      <c r="F21" s="13">
        <v>0.8</v>
      </c>
      <c r="G21" s="13"/>
      <c r="H21" s="13"/>
      <c r="I21" s="13"/>
      <c r="J21" s="14"/>
    </row>
    <row r="22" s="1" customFormat="1" ht="18" customHeight="1" spans="1:10">
      <c r="A22" s="9">
        <v>18</v>
      </c>
      <c r="B22" s="12" t="s">
        <v>6923</v>
      </c>
      <c r="C22" s="12" t="s">
        <v>6924</v>
      </c>
      <c r="D22" s="12"/>
      <c r="E22" s="10" t="s">
        <v>6899</v>
      </c>
      <c r="F22" s="13">
        <v>0.618</v>
      </c>
      <c r="G22" s="13"/>
      <c r="H22" s="13"/>
      <c r="I22" s="13"/>
      <c r="J22" s="14"/>
    </row>
    <row r="23" s="1" customFormat="1" ht="18" customHeight="1" spans="1:10">
      <c r="A23" s="9">
        <v>19</v>
      </c>
      <c r="B23" s="12" t="s">
        <v>6925</v>
      </c>
      <c r="C23" s="12" t="s">
        <v>6926</v>
      </c>
      <c r="D23" s="12"/>
      <c r="E23" s="10" t="s">
        <v>785</v>
      </c>
      <c r="F23" s="13">
        <v>8.8</v>
      </c>
      <c r="G23" s="13"/>
      <c r="H23" s="13"/>
      <c r="I23" s="13"/>
      <c r="J23" s="14"/>
    </row>
    <row r="24" s="1" customFormat="1" ht="18" customHeight="1" spans="1:10">
      <c r="A24" s="9">
        <v>20</v>
      </c>
      <c r="B24" s="12" t="s">
        <v>6927</v>
      </c>
      <c r="C24" s="12" t="s">
        <v>6928</v>
      </c>
      <c r="D24" s="12"/>
      <c r="E24" s="10" t="s">
        <v>92</v>
      </c>
      <c r="F24" s="13">
        <v>252.5</v>
      </c>
      <c r="G24" s="13"/>
      <c r="H24" s="13"/>
      <c r="I24" s="13"/>
      <c r="J24" s="14"/>
    </row>
    <row r="25" s="1" customFormat="1" ht="25.5" customHeight="1" spans="1:10">
      <c r="A25" s="9">
        <v>21</v>
      </c>
      <c r="B25" s="12" t="s">
        <v>6929</v>
      </c>
      <c r="C25" s="12" t="s">
        <v>6930</v>
      </c>
      <c r="D25" s="12"/>
      <c r="E25" s="10" t="s">
        <v>92</v>
      </c>
      <c r="F25" s="13">
        <v>16</v>
      </c>
      <c r="G25" s="13"/>
      <c r="H25" s="13"/>
      <c r="I25" s="13"/>
      <c r="J25" s="14"/>
    </row>
    <row r="26" s="1" customFormat="1" ht="25.5" customHeight="1" spans="1:10">
      <c r="A26" s="9">
        <v>22</v>
      </c>
      <c r="B26" s="12" t="s">
        <v>6931</v>
      </c>
      <c r="C26" s="12" t="s">
        <v>6932</v>
      </c>
      <c r="D26" s="12"/>
      <c r="E26" s="10" t="s">
        <v>363</v>
      </c>
      <c r="F26" s="13">
        <v>5.25</v>
      </c>
      <c r="G26" s="13"/>
      <c r="H26" s="13"/>
      <c r="I26" s="13"/>
      <c r="J26" s="14"/>
    </row>
    <row r="27" s="1" customFormat="1" ht="18" customHeight="1" spans="1:10">
      <c r="A27" s="9">
        <v>23</v>
      </c>
      <c r="B27" s="12" t="s">
        <v>6933</v>
      </c>
      <c r="C27" s="12" t="s">
        <v>6934</v>
      </c>
      <c r="D27" s="12"/>
      <c r="E27" s="10" t="s">
        <v>363</v>
      </c>
      <c r="F27" s="13">
        <v>2</v>
      </c>
      <c r="G27" s="13"/>
      <c r="H27" s="13"/>
      <c r="I27" s="13"/>
      <c r="J27" s="14"/>
    </row>
    <row r="28" s="1" customFormat="1" ht="18" customHeight="1" spans="1:10">
      <c r="A28" s="9">
        <v>24</v>
      </c>
      <c r="B28" s="12" t="s">
        <v>6935</v>
      </c>
      <c r="C28" s="12" t="s">
        <v>6936</v>
      </c>
      <c r="D28" s="12"/>
      <c r="E28" s="10" t="s">
        <v>5125</v>
      </c>
      <c r="F28" s="13">
        <v>0.74</v>
      </c>
      <c r="G28" s="13"/>
      <c r="H28" s="13"/>
      <c r="I28" s="13"/>
      <c r="J28" s="14"/>
    </row>
    <row r="29" s="1" customFormat="1" ht="18" customHeight="1" spans="1:10">
      <c r="A29" s="9">
        <v>25</v>
      </c>
      <c r="B29" s="12" t="s">
        <v>6937</v>
      </c>
      <c r="C29" s="12" t="s">
        <v>6938</v>
      </c>
      <c r="D29" s="12"/>
      <c r="E29" s="10" t="s">
        <v>5100</v>
      </c>
      <c r="F29" s="13">
        <v>3</v>
      </c>
      <c r="G29" s="13"/>
      <c r="H29" s="13"/>
      <c r="I29" s="13"/>
      <c r="J29" s="14"/>
    </row>
    <row r="30" s="1" customFormat="1" ht="25.5" customHeight="1" spans="1:10">
      <c r="A30" s="9">
        <v>26</v>
      </c>
      <c r="B30" s="12" t="s">
        <v>6939</v>
      </c>
      <c r="C30" s="12" t="s">
        <v>6940</v>
      </c>
      <c r="D30" s="12"/>
      <c r="E30" s="10" t="s">
        <v>6941</v>
      </c>
      <c r="F30" s="13">
        <v>13.312</v>
      </c>
      <c r="G30" s="13"/>
      <c r="H30" s="13"/>
      <c r="I30" s="13"/>
      <c r="J30" s="14"/>
    </row>
    <row r="31" s="1" customFormat="1" ht="25.5" customHeight="1" spans="1:10">
      <c r="A31" s="9">
        <v>27</v>
      </c>
      <c r="B31" s="12" t="s">
        <v>6942</v>
      </c>
      <c r="C31" s="12" t="s">
        <v>6940</v>
      </c>
      <c r="D31" s="12"/>
      <c r="E31" s="10" t="s">
        <v>6941</v>
      </c>
      <c r="F31" s="13">
        <v>36.92</v>
      </c>
      <c r="G31" s="13"/>
      <c r="H31" s="13"/>
      <c r="I31" s="13"/>
      <c r="J31" s="14"/>
    </row>
    <row r="32" s="1" customFormat="1" ht="25.5" customHeight="1" spans="1:10">
      <c r="A32" s="9">
        <v>28</v>
      </c>
      <c r="B32" s="12" t="s">
        <v>6943</v>
      </c>
      <c r="C32" s="12" t="s">
        <v>6944</v>
      </c>
      <c r="D32" s="12"/>
      <c r="E32" s="10" t="s">
        <v>6941</v>
      </c>
      <c r="F32" s="13">
        <v>2.04</v>
      </c>
      <c r="G32" s="13"/>
      <c r="H32" s="13"/>
      <c r="I32" s="13"/>
      <c r="J32" s="14"/>
    </row>
    <row r="33" s="1" customFormat="1" ht="18" customHeight="1" spans="1:10">
      <c r="A33" s="15" t="s">
        <v>5101</v>
      </c>
      <c r="B33" s="16"/>
      <c r="C33" s="16"/>
      <c r="D33" s="16"/>
      <c r="E33" s="16" t="s">
        <v>6889</v>
      </c>
      <c r="F33" s="16" t="s">
        <v>6865</v>
      </c>
      <c r="G33" s="16"/>
      <c r="H33" s="16" t="s">
        <v>6865</v>
      </c>
      <c r="I33" s="17"/>
      <c r="J33" s="18"/>
    </row>
    <row r="34" s="1" customFormat="1" ht="36" customHeight="1" spans="1:10">
      <c r="A34" s="2" t="s">
        <v>6882</v>
      </c>
      <c r="B34" s="2"/>
      <c r="C34" s="2"/>
      <c r="D34" s="2"/>
      <c r="E34" s="2"/>
      <c r="F34" s="2"/>
      <c r="G34" s="2"/>
      <c r="H34" s="2"/>
      <c r="I34" s="2"/>
      <c r="J34" s="2"/>
    </row>
    <row r="35" s="1" customFormat="1" ht="25.5" customHeight="1" spans="1:10">
      <c r="A35" s="3" t="s">
        <v>6868</v>
      </c>
      <c r="B35" s="3"/>
      <c r="C35" s="3"/>
      <c r="D35" s="4" t="s">
        <v>5043</v>
      </c>
      <c r="E35" s="4"/>
      <c r="F35" s="4"/>
      <c r="G35" s="5" t="s">
        <v>6945</v>
      </c>
      <c r="H35" s="5"/>
      <c r="I35" s="5"/>
      <c r="J35" s="5"/>
    </row>
    <row r="36" s="1" customFormat="1" ht="18" customHeight="1" spans="1:10">
      <c r="A36" s="6" t="s">
        <v>2</v>
      </c>
      <c r="B36" s="7" t="s">
        <v>6884</v>
      </c>
      <c r="C36" s="7" t="s">
        <v>6885</v>
      </c>
      <c r="D36" s="7"/>
      <c r="E36" s="7" t="s">
        <v>23</v>
      </c>
      <c r="F36" s="7" t="s">
        <v>24</v>
      </c>
      <c r="G36" s="7"/>
      <c r="H36" s="7" t="s">
        <v>4500</v>
      </c>
      <c r="I36" s="7" t="s">
        <v>6886</v>
      </c>
      <c r="J36" s="8" t="s">
        <v>5</v>
      </c>
    </row>
    <row r="37" s="1" customFormat="1" ht="25.5" customHeight="1" spans="1:10">
      <c r="A37" s="9"/>
      <c r="B37" s="10"/>
      <c r="C37" s="10"/>
      <c r="D37" s="10"/>
      <c r="E37" s="10"/>
      <c r="F37" s="10"/>
      <c r="G37" s="10"/>
      <c r="H37" s="10"/>
      <c r="I37" s="10"/>
      <c r="J37" s="11"/>
    </row>
    <row r="38" s="1" customFormat="1" ht="25.5" customHeight="1" spans="1:10">
      <c r="A38" s="9">
        <v>29</v>
      </c>
      <c r="B38" s="12" t="s">
        <v>6946</v>
      </c>
      <c r="C38" s="12" t="s">
        <v>6947</v>
      </c>
      <c r="D38" s="12"/>
      <c r="E38" s="10" t="s">
        <v>75</v>
      </c>
      <c r="F38" s="13">
        <v>24.48</v>
      </c>
      <c r="G38" s="13"/>
      <c r="H38" s="13"/>
      <c r="I38" s="13"/>
      <c r="J38" s="14"/>
    </row>
    <row r="39" s="1" customFormat="1" ht="25.5" customHeight="1" spans="1:10">
      <c r="A39" s="9">
        <v>30</v>
      </c>
      <c r="B39" s="12" t="s">
        <v>6948</v>
      </c>
      <c r="C39" s="12" t="s">
        <v>6949</v>
      </c>
      <c r="D39" s="12"/>
      <c r="E39" s="10" t="s">
        <v>75</v>
      </c>
      <c r="F39" s="13">
        <v>81.739</v>
      </c>
      <c r="G39" s="13"/>
      <c r="H39" s="13"/>
      <c r="I39" s="13"/>
      <c r="J39" s="14"/>
    </row>
    <row r="40" s="1" customFormat="1" ht="25.5" customHeight="1" spans="1:10">
      <c r="A40" s="9">
        <v>31</v>
      </c>
      <c r="B40" s="12" t="s">
        <v>6950</v>
      </c>
      <c r="C40" s="12" t="s">
        <v>6951</v>
      </c>
      <c r="D40" s="12"/>
      <c r="E40" s="10" t="s">
        <v>75</v>
      </c>
      <c r="F40" s="13">
        <v>39</v>
      </c>
      <c r="G40" s="13"/>
      <c r="H40" s="13"/>
      <c r="I40" s="13"/>
      <c r="J40" s="14"/>
    </row>
    <row r="41" s="1" customFormat="1" ht="18" customHeight="1" spans="1:10">
      <c r="A41" s="9">
        <v>32</v>
      </c>
      <c r="B41" s="12" t="s">
        <v>6952</v>
      </c>
      <c r="C41" s="12" t="s">
        <v>6953</v>
      </c>
      <c r="D41" s="12"/>
      <c r="E41" s="10" t="s">
        <v>75</v>
      </c>
      <c r="F41" s="13">
        <v>25.5</v>
      </c>
      <c r="G41" s="13"/>
      <c r="H41" s="13"/>
      <c r="I41" s="13"/>
      <c r="J41" s="14"/>
    </row>
    <row r="42" s="1" customFormat="1" ht="25.5" customHeight="1" spans="1:10">
      <c r="A42" s="9">
        <v>33</v>
      </c>
      <c r="B42" s="12" t="s">
        <v>6954</v>
      </c>
      <c r="C42" s="12" t="s">
        <v>6955</v>
      </c>
      <c r="D42" s="12"/>
      <c r="E42" s="10" t="s">
        <v>75</v>
      </c>
      <c r="F42" s="13">
        <v>28</v>
      </c>
      <c r="G42" s="13"/>
      <c r="H42" s="13"/>
      <c r="I42" s="13"/>
      <c r="J42" s="14"/>
    </row>
    <row r="43" s="1" customFormat="1" ht="25.5" customHeight="1" spans="1:10">
      <c r="A43" s="9">
        <v>34</v>
      </c>
      <c r="B43" s="12" t="s">
        <v>6956</v>
      </c>
      <c r="C43" s="12" t="s">
        <v>6957</v>
      </c>
      <c r="D43" s="12"/>
      <c r="E43" s="10" t="s">
        <v>75</v>
      </c>
      <c r="F43" s="13">
        <v>36</v>
      </c>
      <c r="G43" s="13"/>
      <c r="H43" s="13"/>
      <c r="I43" s="13"/>
      <c r="J43" s="14"/>
    </row>
    <row r="44" s="1" customFormat="1" ht="18" customHeight="1" spans="1:10">
      <c r="A44" s="9">
        <v>35</v>
      </c>
      <c r="B44" s="12" t="s">
        <v>6958</v>
      </c>
      <c r="C44" s="12" t="s">
        <v>6959</v>
      </c>
      <c r="D44" s="12"/>
      <c r="E44" s="10" t="s">
        <v>75</v>
      </c>
      <c r="F44" s="13">
        <v>0.666</v>
      </c>
      <c r="G44" s="13"/>
      <c r="H44" s="13"/>
      <c r="I44" s="13"/>
      <c r="J44" s="14"/>
    </row>
    <row r="45" s="1" customFormat="1" ht="25.5" customHeight="1" spans="1:10">
      <c r="A45" s="9">
        <v>36</v>
      </c>
      <c r="B45" s="12" t="s">
        <v>6960</v>
      </c>
      <c r="C45" s="12" t="s">
        <v>6961</v>
      </c>
      <c r="D45" s="12"/>
      <c r="E45" s="10" t="s">
        <v>75</v>
      </c>
      <c r="F45" s="13">
        <v>5.1</v>
      </c>
      <c r="G45" s="13"/>
      <c r="H45" s="13"/>
      <c r="I45" s="13"/>
      <c r="J45" s="14"/>
    </row>
    <row r="46" s="1" customFormat="1" ht="18" customHeight="1" spans="1:10">
      <c r="A46" s="9">
        <v>37</v>
      </c>
      <c r="B46" s="12" t="s">
        <v>6962</v>
      </c>
      <c r="C46" s="12" t="s">
        <v>6963</v>
      </c>
      <c r="D46" s="12"/>
      <c r="E46" s="10" t="s">
        <v>75</v>
      </c>
      <c r="F46" s="13">
        <v>65.28</v>
      </c>
      <c r="G46" s="13"/>
      <c r="H46" s="13"/>
      <c r="I46" s="13"/>
      <c r="J46" s="14"/>
    </row>
    <row r="47" s="1" customFormat="1" ht="25.5" customHeight="1" spans="1:10">
      <c r="A47" s="9">
        <v>38</v>
      </c>
      <c r="B47" s="12" t="s">
        <v>6964</v>
      </c>
      <c r="C47" s="12" t="s">
        <v>6963</v>
      </c>
      <c r="D47" s="12"/>
      <c r="E47" s="10" t="s">
        <v>75</v>
      </c>
      <c r="F47" s="13">
        <v>173.4</v>
      </c>
      <c r="G47" s="13"/>
      <c r="H47" s="13"/>
      <c r="I47" s="13"/>
      <c r="J47" s="14"/>
    </row>
    <row r="48" s="1" customFormat="1" ht="18" customHeight="1" spans="1:10">
      <c r="A48" s="9">
        <v>39</v>
      </c>
      <c r="B48" s="12" t="s">
        <v>6965</v>
      </c>
      <c r="C48" s="12" t="s">
        <v>6966</v>
      </c>
      <c r="D48" s="12"/>
      <c r="E48" s="10" t="s">
        <v>75</v>
      </c>
      <c r="F48" s="13">
        <v>273.36</v>
      </c>
      <c r="G48" s="13"/>
      <c r="H48" s="13"/>
      <c r="I48" s="13"/>
      <c r="J48" s="14"/>
    </row>
    <row r="49" s="1" customFormat="1" ht="25.5" customHeight="1" spans="1:10">
      <c r="A49" s="9">
        <v>40</v>
      </c>
      <c r="B49" s="12" t="s">
        <v>6967</v>
      </c>
      <c r="C49" s="12" t="s">
        <v>6966</v>
      </c>
      <c r="D49" s="12"/>
      <c r="E49" s="10" t="s">
        <v>75</v>
      </c>
      <c r="F49" s="13">
        <v>55.08</v>
      </c>
      <c r="G49" s="13"/>
      <c r="H49" s="13"/>
      <c r="I49" s="13"/>
      <c r="J49" s="14"/>
    </row>
    <row r="50" s="1" customFormat="1" ht="18" customHeight="1" spans="1:10">
      <c r="A50" s="9">
        <v>41</v>
      </c>
      <c r="B50" s="12" t="s">
        <v>6968</v>
      </c>
      <c r="C50" s="12" t="s">
        <v>6969</v>
      </c>
      <c r="D50" s="12"/>
      <c r="E50" s="10" t="s">
        <v>75</v>
      </c>
      <c r="F50" s="13">
        <v>273.36</v>
      </c>
      <c r="G50" s="13"/>
      <c r="H50" s="13"/>
      <c r="I50" s="13"/>
      <c r="J50" s="14"/>
    </row>
    <row r="51" s="1" customFormat="1" ht="25.5" customHeight="1" spans="1:10">
      <c r="A51" s="9">
        <v>42</v>
      </c>
      <c r="B51" s="12" t="s">
        <v>6970</v>
      </c>
      <c r="C51" s="12" t="s">
        <v>6969</v>
      </c>
      <c r="D51" s="12"/>
      <c r="E51" s="10" t="s">
        <v>75</v>
      </c>
      <c r="F51" s="13">
        <v>40.8</v>
      </c>
      <c r="G51" s="13"/>
      <c r="H51" s="13"/>
      <c r="I51" s="13"/>
      <c r="J51" s="14"/>
    </row>
    <row r="52" s="1" customFormat="1" ht="18" customHeight="1" spans="1:10">
      <c r="A52" s="9">
        <v>43</v>
      </c>
      <c r="B52" s="12" t="s">
        <v>6971</v>
      </c>
      <c r="C52" s="12" t="s">
        <v>6972</v>
      </c>
      <c r="D52" s="12"/>
      <c r="E52" s="10" t="s">
        <v>75</v>
      </c>
      <c r="F52" s="13">
        <v>191.52</v>
      </c>
      <c r="G52" s="13"/>
      <c r="H52" s="13"/>
      <c r="I52" s="13"/>
      <c r="J52" s="14"/>
    </row>
    <row r="53" s="1" customFormat="1" ht="18" customHeight="1" spans="1:10">
      <c r="A53" s="9">
        <v>44</v>
      </c>
      <c r="B53" s="12" t="s">
        <v>6973</v>
      </c>
      <c r="C53" s="12" t="s">
        <v>6974</v>
      </c>
      <c r="D53" s="12"/>
      <c r="E53" s="10" t="s">
        <v>75</v>
      </c>
      <c r="F53" s="13">
        <v>89.76</v>
      </c>
      <c r="G53" s="13"/>
      <c r="H53" s="13"/>
      <c r="I53" s="13"/>
      <c r="J53" s="14"/>
    </row>
    <row r="54" s="1" customFormat="1" ht="18" customHeight="1" spans="1:10">
      <c r="A54" s="9">
        <v>45</v>
      </c>
      <c r="B54" s="12" t="s">
        <v>6975</v>
      </c>
      <c r="C54" s="12" t="s">
        <v>6976</v>
      </c>
      <c r="D54" s="12"/>
      <c r="E54" s="10" t="s">
        <v>75</v>
      </c>
      <c r="F54" s="13">
        <v>108</v>
      </c>
      <c r="G54" s="13"/>
      <c r="H54" s="13"/>
      <c r="I54" s="13"/>
      <c r="J54" s="14"/>
    </row>
    <row r="55" s="1" customFormat="1" ht="25.5" customHeight="1" spans="1:10">
      <c r="A55" s="9">
        <v>46</v>
      </c>
      <c r="B55" s="12" t="s">
        <v>6977</v>
      </c>
      <c r="C55" s="12" t="s">
        <v>6978</v>
      </c>
      <c r="D55" s="12"/>
      <c r="E55" s="10" t="s">
        <v>2492</v>
      </c>
      <c r="F55" s="13">
        <v>0.156</v>
      </c>
      <c r="G55" s="13"/>
      <c r="H55" s="13"/>
      <c r="I55" s="13"/>
      <c r="J55" s="14"/>
    </row>
    <row r="56" s="1" customFormat="1" ht="25.5" customHeight="1" spans="1:10">
      <c r="A56" s="9">
        <v>47</v>
      </c>
      <c r="B56" s="12" t="s">
        <v>6979</v>
      </c>
      <c r="C56" s="12" t="s">
        <v>6980</v>
      </c>
      <c r="D56" s="12"/>
      <c r="E56" s="10" t="s">
        <v>2492</v>
      </c>
      <c r="F56" s="13">
        <v>0.156</v>
      </c>
      <c r="G56" s="13"/>
      <c r="H56" s="13"/>
      <c r="I56" s="13"/>
      <c r="J56" s="14"/>
    </row>
    <row r="57" s="1" customFormat="1" ht="25.5" customHeight="1" spans="1:10">
      <c r="A57" s="9">
        <v>48</v>
      </c>
      <c r="B57" s="12" t="s">
        <v>6981</v>
      </c>
      <c r="C57" s="12" t="s">
        <v>6982</v>
      </c>
      <c r="D57" s="12"/>
      <c r="E57" s="10" t="s">
        <v>78</v>
      </c>
      <c r="F57" s="13">
        <v>3.2</v>
      </c>
      <c r="G57" s="13"/>
      <c r="H57" s="13"/>
      <c r="I57" s="13"/>
      <c r="J57" s="14"/>
    </row>
    <row r="58" s="1" customFormat="1" ht="18" customHeight="1" spans="1:10">
      <c r="A58" s="9">
        <v>49</v>
      </c>
      <c r="B58" s="12" t="s">
        <v>6983</v>
      </c>
      <c r="C58" s="12" t="s">
        <v>6984</v>
      </c>
      <c r="D58" s="12"/>
      <c r="E58" s="10" t="s">
        <v>6899</v>
      </c>
      <c r="F58" s="13">
        <v>1.947</v>
      </c>
      <c r="G58" s="13"/>
      <c r="H58" s="13"/>
      <c r="I58" s="13"/>
      <c r="J58" s="14"/>
    </row>
    <row r="59" s="1" customFormat="1" ht="25.5" customHeight="1" spans="1:10">
      <c r="A59" s="9">
        <v>50</v>
      </c>
      <c r="B59" s="12" t="s">
        <v>6985</v>
      </c>
      <c r="C59" s="12" t="s">
        <v>6986</v>
      </c>
      <c r="D59" s="12"/>
      <c r="E59" s="10" t="s">
        <v>6899</v>
      </c>
      <c r="F59" s="13">
        <v>30.419</v>
      </c>
      <c r="G59" s="13"/>
      <c r="H59" s="13"/>
      <c r="I59" s="13"/>
      <c r="J59" s="14"/>
    </row>
    <row r="60" s="1" customFormat="1" ht="25.5" customHeight="1" spans="1:10">
      <c r="A60" s="9">
        <v>51</v>
      </c>
      <c r="B60" s="12" t="s">
        <v>6987</v>
      </c>
      <c r="C60" s="12" t="s">
        <v>6988</v>
      </c>
      <c r="D60" s="12"/>
      <c r="E60" s="10" t="s">
        <v>6899</v>
      </c>
      <c r="F60" s="13">
        <v>1.4</v>
      </c>
      <c r="G60" s="13"/>
      <c r="H60" s="13"/>
      <c r="I60" s="13"/>
      <c r="J60" s="14"/>
    </row>
    <row r="61" s="1" customFormat="1" ht="25.5" customHeight="1" spans="1:10">
      <c r="A61" s="9">
        <v>52</v>
      </c>
      <c r="B61" s="12" t="s">
        <v>6989</v>
      </c>
      <c r="C61" s="12" t="s">
        <v>6990</v>
      </c>
      <c r="D61" s="12"/>
      <c r="E61" s="10" t="s">
        <v>6899</v>
      </c>
      <c r="F61" s="13">
        <v>1.439</v>
      </c>
      <c r="G61" s="13"/>
      <c r="H61" s="13"/>
      <c r="I61" s="13"/>
      <c r="J61" s="14"/>
    </row>
    <row r="62" s="1" customFormat="1" ht="18" customHeight="1" spans="1:10">
      <c r="A62" s="9">
        <v>53</v>
      </c>
      <c r="B62" s="12" t="s">
        <v>6991</v>
      </c>
      <c r="C62" s="12" t="s">
        <v>6992</v>
      </c>
      <c r="D62" s="12"/>
      <c r="E62" s="10" t="s">
        <v>92</v>
      </c>
      <c r="F62" s="13">
        <v>5</v>
      </c>
      <c r="G62" s="13"/>
      <c r="H62" s="13"/>
      <c r="I62" s="13"/>
      <c r="J62" s="14"/>
    </row>
    <row r="63" s="1" customFormat="1" ht="18" customHeight="1" spans="1:10">
      <c r="A63" s="9">
        <v>54</v>
      </c>
      <c r="B63" s="12" t="s">
        <v>6993</v>
      </c>
      <c r="C63" s="12" t="s">
        <v>6994</v>
      </c>
      <c r="D63" s="12"/>
      <c r="E63" s="10" t="s">
        <v>6899</v>
      </c>
      <c r="F63" s="13">
        <v>1.669</v>
      </c>
      <c r="G63" s="13"/>
      <c r="H63" s="13"/>
      <c r="I63" s="13"/>
      <c r="J63" s="14"/>
    </row>
    <row r="64" s="1" customFormat="1" ht="18" customHeight="1" spans="1:10">
      <c r="A64" s="15" t="s">
        <v>5101</v>
      </c>
      <c r="B64" s="16"/>
      <c r="C64" s="16"/>
      <c r="D64" s="16"/>
      <c r="E64" s="16" t="s">
        <v>6889</v>
      </c>
      <c r="F64" s="16" t="s">
        <v>6865</v>
      </c>
      <c r="G64" s="16"/>
      <c r="H64" s="16" t="s">
        <v>6865</v>
      </c>
      <c r="I64" s="17"/>
      <c r="J64" s="18"/>
    </row>
    <row r="65" s="1" customFormat="1" ht="36" customHeight="1" spans="1:10">
      <c r="A65" s="2" t="s">
        <v>6882</v>
      </c>
      <c r="B65" s="2"/>
      <c r="C65" s="2"/>
      <c r="D65" s="2"/>
      <c r="E65" s="2"/>
      <c r="F65" s="2"/>
      <c r="G65" s="2"/>
      <c r="H65" s="2"/>
      <c r="I65" s="2"/>
      <c r="J65" s="2"/>
    </row>
    <row r="66" s="1" customFormat="1" ht="25.5" customHeight="1" spans="1:10">
      <c r="A66" s="3" t="s">
        <v>6868</v>
      </c>
      <c r="B66" s="3"/>
      <c r="C66" s="3"/>
      <c r="D66" s="4" t="s">
        <v>5043</v>
      </c>
      <c r="E66" s="4"/>
      <c r="F66" s="4"/>
      <c r="G66" s="5" t="s">
        <v>6995</v>
      </c>
      <c r="H66" s="5"/>
      <c r="I66" s="5"/>
      <c r="J66" s="5"/>
    </row>
    <row r="67" s="1" customFormat="1" ht="18" customHeight="1" spans="1:10">
      <c r="A67" s="6" t="s">
        <v>2</v>
      </c>
      <c r="B67" s="7" t="s">
        <v>6884</v>
      </c>
      <c r="C67" s="7" t="s">
        <v>6885</v>
      </c>
      <c r="D67" s="7"/>
      <c r="E67" s="7" t="s">
        <v>23</v>
      </c>
      <c r="F67" s="7" t="s">
        <v>24</v>
      </c>
      <c r="G67" s="7"/>
      <c r="H67" s="7" t="s">
        <v>4500</v>
      </c>
      <c r="I67" s="7" t="s">
        <v>6886</v>
      </c>
      <c r="J67" s="8" t="s">
        <v>5</v>
      </c>
    </row>
    <row r="68" s="1" customFormat="1" ht="25.5" customHeight="1" spans="1:10">
      <c r="A68" s="9"/>
      <c r="B68" s="10"/>
      <c r="C68" s="10"/>
      <c r="D68" s="10"/>
      <c r="E68" s="10"/>
      <c r="F68" s="10"/>
      <c r="G68" s="10"/>
      <c r="H68" s="10"/>
      <c r="I68" s="10"/>
      <c r="J68" s="11"/>
    </row>
    <row r="69" s="1" customFormat="1" ht="18" customHeight="1" spans="1:10">
      <c r="A69" s="9">
        <v>55</v>
      </c>
      <c r="B69" s="12" t="s">
        <v>6996</v>
      </c>
      <c r="C69" s="12" t="s">
        <v>6997</v>
      </c>
      <c r="D69" s="12"/>
      <c r="E69" s="10" t="s">
        <v>6899</v>
      </c>
      <c r="F69" s="13">
        <v>15.304</v>
      </c>
      <c r="G69" s="13"/>
      <c r="H69" s="13"/>
      <c r="I69" s="13"/>
      <c r="J69" s="14"/>
    </row>
    <row r="70" s="1" customFormat="1" ht="18" customHeight="1" spans="1:10">
      <c r="A70" s="9">
        <v>56</v>
      </c>
      <c r="B70" s="12" t="s">
        <v>6998</v>
      </c>
      <c r="C70" s="12" t="s">
        <v>6999</v>
      </c>
      <c r="D70" s="12"/>
      <c r="E70" s="10" t="s">
        <v>6899</v>
      </c>
      <c r="F70" s="13">
        <v>0.01</v>
      </c>
      <c r="G70" s="13"/>
      <c r="H70" s="13"/>
      <c r="I70" s="13"/>
      <c r="J70" s="14"/>
    </row>
    <row r="71" s="1" customFormat="1" ht="25.5" customHeight="1" spans="1:10">
      <c r="A71" s="9">
        <v>57</v>
      </c>
      <c r="B71" s="12" t="s">
        <v>7000</v>
      </c>
      <c r="C71" s="12" t="s">
        <v>7001</v>
      </c>
      <c r="D71" s="12"/>
      <c r="E71" s="10" t="s">
        <v>6899</v>
      </c>
      <c r="F71" s="13">
        <v>0.7</v>
      </c>
      <c r="G71" s="13"/>
      <c r="H71" s="13"/>
      <c r="I71" s="13"/>
      <c r="J71" s="14"/>
    </row>
    <row r="72" s="1" customFormat="1" ht="18" customHeight="1" spans="1:10">
      <c r="A72" s="9">
        <v>58</v>
      </c>
      <c r="B72" s="12" t="s">
        <v>7002</v>
      </c>
      <c r="C72" s="12" t="s">
        <v>7003</v>
      </c>
      <c r="D72" s="12"/>
      <c r="E72" s="10" t="s">
        <v>6899</v>
      </c>
      <c r="F72" s="13">
        <v>0.45</v>
      </c>
      <c r="G72" s="13"/>
      <c r="H72" s="13"/>
      <c r="I72" s="13"/>
      <c r="J72" s="14"/>
    </row>
    <row r="73" s="1" customFormat="1" ht="25.5" customHeight="1" spans="1:10">
      <c r="A73" s="9">
        <v>59</v>
      </c>
      <c r="B73" s="12" t="s">
        <v>7004</v>
      </c>
      <c r="C73" s="12" t="s">
        <v>7003</v>
      </c>
      <c r="D73" s="12"/>
      <c r="E73" s="10" t="s">
        <v>6899</v>
      </c>
      <c r="F73" s="13">
        <v>1.574</v>
      </c>
      <c r="G73" s="13"/>
      <c r="H73" s="13"/>
      <c r="I73" s="13"/>
      <c r="J73" s="14"/>
    </row>
    <row r="74" s="1" customFormat="1" ht="18" customHeight="1" spans="1:10">
      <c r="A74" s="9">
        <v>60</v>
      </c>
      <c r="B74" s="12" t="s">
        <v>7005</v>
      </c>
      <c r="C74" s="12" t="s">
        <v>7006</v>
      </c>
      <c r="D74" s="12"/>
      <c r="E74" s="10" t="s">
        <v>92</v>
      </c>
      <c r="F74" s="13">
        <v>0.16</v>
      </c>
      <c r="G74" s="13"/>
      <c r="H74" s="13"/>
      <c r="I74" s="13"/>
      <c r="J74" s="14"/>
    </row>
    <row r="75" s="1" customFormat="1" ht="18" customHeight="1" spans="1:10">
      <c r="A75" s="9">
        <v>61</v>
      </c>
      <c r="B75" s="12" t="s">
        <v>7007</v>
      </c>
      <c r="C75" s="12" t="s">
        <v>7008</v>
      </c>
      <c r="D75" s="12"/>
      <c r="E75" s="10" t="s">
        <v>92</v>
      </c>
      <c r="F75" s="13">
        <v>0.4</v>
      </c>
      <c r="G75" s="13"/>
      <c r="H75" s="13"/>
      <c r="I75" s="13"/>
      <c r="J75" s="14"/>
    </row>
    <row r="76" s="1" customFormat="1" ht="18" customHeight="1" spans="1:10">
      <c r="A76" s="9">
        <v>62</v>
      </c>
      <c r="B76" s="12" t="s">
        <v>7009</v>
      </c>
      <c r="C76" s="12" t="s">
        <v>7010</v>
      </c>
      <c r="D76" s="12"/>
      <c r="E76" s="10" t="s">
        <v>92</v>
      </c>
      <c r="F76" s="13">
        <v>0.448</v>
      </c>
      <c r="G76" s="13"/>
      <c r="H76" s="13"/>
      <c r="I76" s="13"/>
      <c r="J76" s="14"/>
    </row>
    <row r="77" s="1" customFormat="1" ht="25.5" customHeight="1" spans="1:10">
      <c r="A77" s="9">
        <v>63</v>
      </c>
      <c r="B77" s="12" t="s">
        <v>7011</v>
      </c>
      <c r="C77" s="12" t="s">
        <v>7010</v>
      </c>
      <c r="D77" s="12"/>
      <c r="E77" s="10" t="s">
        <v>92</v>
      </c>
      <c r="F77" s="13">
        <v>1.19</v>
      </c>
      <c r="G77" s="13"/>
      <c r="H77" s="13"/>
      <c r="I77" s="13"/>
      <c r="J77" s="14"/>
    </row>
    <row r="78" s="1" customFormat="1" ht="25.5" customHeight="1" spans="1:10">
      <c r="A78" s="9">
        <v>64</v>
      </c>
      <c r="B78" s="12" t="s">
        <v>7012</v>
      </c>
      <c r="C78" s="12" t="s">
        <v>7013</v>
      </c>
      <c r="D78" s="12"/>
      <c r="E78" s="10" t="s">
        <v>92</v>
      </c>
      <c r="F78" s="13">
        <v>4.488</v>
      </c>
      <c r="G78" s="13"/>
      <c r="H78" s="13"/>
      <c r="I78" s="13"/>
      <c r="J78" s="14"/>
    </row>
    <row r="79" s="1" customFormat="1" ht="18" customHeight="1" spans="1:10">
      <c r="A79" s="9">
        <v>65</v>
      </c>
      <c r="B79" s="12" t="s">
        <v>7014</v>
      </c>
      <c r="C79" s="12" t="s">
        <v>7015</v>
      </c>
      <c r="D79" s="12"/>
      <c r="E79" s="10" t="s">
        <v>156</v>
      </c>
      <c r="F79" s="13">
        <v>1</v>
      </c>
      <c r="G79" s="13"/>
      <c r="H79" s="13"/>
      <c r="I79" s="13"/>
      <c r="J79" s="14"/>
    </row>
    <row r="80" s="1" customFormat="1" ht="25.5" customHeight="1" spans="1:10">
      <c r="A80" s="9">
        <v>66</v>
      </c>
      <c r="B80" s="12" t="s">
        <v>7016</v>
      </c>
      <c r="C80" s="12" t="s">
        <v>7015</v>
      </c>
      <c r="D80" s="12"/>
      <c r="E80" s="10" t="s">
        <v>156</v>
      </c>
      <c r="F80" s="13">
        <v>1</v>
      </c>
      <c r="G80" s="13"/>
      <c r="H80" s="13"/>
      <c r="I80" s="13"/>
      <c r="J80" s="14"/>
    </row>
    <row r="81" s="1" customFormat="1" ht="18" customHeight="1" spans="1:10">
      <c r="A81" s="9">
        <v>67</v>
      </c>
      <c r="B81" s="12" t="s">
        <v>7017</v>
      </c>
      <c r="C81" s="12" t="s">
        <v>7018</v>
      </c>
      <c r="D81" s="12"/>
      <c r="E81" s="10" t="s">
        <v>6899</v>
      </c>
      <c r="F81" s="13">
        <v>0.384</v>
      </c>
      <c r="G81" s="13"/>
      <c r="H81" s="13"/>
      <c r="I81" s="13"/>
      <c r="J81" s="14"/>
    </row>
    <row r="82" s="1" customFormat="1" ht="25.5" customHeight="1" spans="1:10">
      <c r="A82" s="9">
        <v>68</v>
      </c>
      <c r="B82" s="12" t="s">
        <v>7019</v>
      </c>
      <c r="C82" s="12" t="s">
        <v>7020</v>
      </c>
      <c r="D82" s="12"/>
      <c r="E82" s="10" t="s">
        <v>6899</v>
      </c>
      <c r="F82" s="13">
        <v>0.788</v>
      </c>
      <c r="G82" s="13"/>
      <c r="H82" s="13"/>
      <c r="I82" s="13"/>
      <c r="J82" s="14"/>
    </row>
    <row r="83" s="1" customFormat="1" ht="25.5" customHeight="1" spans="1:10">
      <c r="A83" s="9">
        <v>69</v>
      </c>
      <c r="B83" s="12" t="s">
        <v>7021</v>
      </c>
      <c r="C83" s="12" t="s">
        <v>7022</v>
      </c>
      <c r="D83" s="12"/>
      <c r="E83" s="10" t="s">
        <v>6899</v>
      </c>
      <c r="F83" s="13">
        <v>0.691</v>
      </c>
      <c r="G83" s="13"/>
      <c r="H83" s="13"/>
      <c r="I83" s="13"/>
      <c r="J83" s="14"/>
    </row>
    <row r="84" s="1" customFormat="1" ht="25.5" customHeight="1" spans="1:10">
      <c r="A84" s="9">
        <v>70</v>
      </c>
      <c r="B84" s="12" t="s">
        <v>7023</v>
      </c>
      <c r="C84" s="12" t="s">
        <v>7024</v>
      </c>
      <c r="D84" s="12"/>
      <c r="E84" s="10" t="s">
        <v>6899</v>
      </c>
      <c r="F84" s="13">
        <v>0.05</v>
      </c>
      <c r="G84" s="13"/>
      <c r="H84" s="13"/>
      <c r="I84" s="13"/>
      <c r="J84" s="14"/>
    </row>
    <row r="85" s="1" customFormat="1" ht="18" customHeight="1" spans="1:10">
      <c r="A85" s="9">
        <v>71</v>
      </c>
      <c r="B85" s="12" t="s">
        <v>7025</v>
      </c>
      <c r="C85" s="12" t="s">
        <v>7026</v>
      </c>
      <c r="D85" s="12"/>
      <c r="E85" s="10" t="s">
        <v>6899</v>
      </c>
      <c r="F85" s="13">
        <v>1.8</v>
      </c>
      <c r="G85" s="13"/>
      <c r="H85" s="13"/>
      <c r="I85" s="13"/>
      <c r="J85" s="14"/>
    </row>
    <row r="86" s="1" customFormat="1" ht="25.5" customHeight="1" spans="1:10">
      <c r="A86" s="9">
        <v>72</v>
      </c>
      <c r="B86" s="12" t="s">
        <v>7027</v>
      </c>
      <c r="C86" s="12" t="s">
        <v>7028</v>
      </c>
      <c r="D86" s="12"/>
      <c r="E86" s="10" t="s">
        <v>6899</v>
      </c>
      <c r="F86" s="13">
        <v>0.499</v>
      </c>
      <c r="G86" s="13"/>
      <c r="H86" s="13"/>
      <c r="I86" s="13"/>
      <c r="J86" s="14"/>
    </row>
    <row r="87" s="1" customFormat="1" ht="18" customHeight="1" spans="1:10">
      <c r="A87" s="9">
        <v>73</v>
      </c>
      <c r="B87" s="12" t="s">
        <v>7029</v>
      </c>
      <c r="C87" s="12" t="s">
        <v>7030</v>
      </c>
      <c r="D87" s="12"/>
      <c r="E87" s="10" t="s">
        <v>6899</v>
      </c>
      <c r="F87" s="13">
        <v>0.968</v>
      </c>
      <c r="G87" s="13"/>
      <c r="H87" s="13"/>
      <c r="I87" s="13"/>
      <c r="J87" s="14"/>
    </row>
    <row r="88" s="1" customFormat="1" ht="25.5" customHeight="1" spans="1:10">
      <c r="A88" s="9">
        <v>74</v>
      </c>
      <c r="B88" s="12" t="s">
        <v>7031</v>
      </c>
      <c r="C88" s="12" t="s">
        <v>7030</v>
      </c>
      <c r="D88" s="12"/>
      <c r="E88" s="10" t="s">
        <v>6899</v>
      </c>
      <c r="F88" s="13">
        <v>24.388</v>
      </c>
      <c r="G88" s="13"/>
      <c r="H88" s="13"/>
      <c r="I88" s="13"/>
      <c r="J88" s="14"/>
    </row>
    <row r="89" s="1" customFormat="1" ht="25.5" customHeight="1" spans="1:10">
      <c r="A89" s="9">
        <v>75</v>
      </c>
      <c r="B89" s="12" t="s">
        <v>7032</v>
      </c>
      <c r="C89" s="12" t="s">
        <v>7033</v>
      </c>
      <c r="D89" s="12"/>
      <c r="E89" s="10" t="s">
        <v>6899</v>
      </c>
      <c r="F89" s="13">
        <v>29.1</v>
      </c>
      <c r="G89" s="13"/>
      <c r="H89" s="13"/>
      <c r="I89" s="13"/>
      <c r="J89" s="14"/>
    </row>
    <row r="90" s="1" customFormat="1" ht="18" customHeight="1" spans="1:10">
      <c r="A90" s="9">
        <v>76</v>
      </c>
      <c r="B90" s="12" t="s">
        <v>7034</v>
      </c>
      <c r="C90" s="12" t="s">
        <v>7035</v>
      </c>
      <c r="D90" s="12"/>
      <c r="E90" s="10" t="s">
        <v>6899</v>
      </c>
      <c r="F90" s="13">
        <v>7.2</v>
      </c>
      <c r="G90" s="13"/>
      <c r="H90" s="13"/>
      <c r="I90" s="13"/>
      <c r="J90" s="14"/>
    </row>
    <row r="91" s="1" customFormat="1" ht="25.5" customHeight="1" spans="1:10">
      <c r="A91" s="9">
        <v>77</v>
      </c>
      <c r="B91" s="12" t="s">
        <v>7036</v>
      </c>
      <c r="C91" s="12" t="s">
        <v>7035</v>
      </c>
      <c r="D91" s="12"/>
      <c r="E91" s="10" t="s">
        <v>6899</v>
      </c>
      <c r="F91" s="13">
        <v>24.399</v>
      </c>
      <c r="G91" s="13"/>
      <c r="H91" s="13"/>
      <c r="I91" s="13"/>
      <c r="J91" s="14"/>
    </row>
    <row r="92" s="1" customFormat="1" ht="18" customHeight="1" spans="1:10">
      <c r="A92" s="9">
        <v>78</v>
      </c>
      <c r="B92" s="12" t="s">
        <v>7037</v>
      </c>
      <c r="C92" s="12" t="s">
        <v>7038</v>
      </c>
      <c r="D92" s="12"/>
      <c r="E92" s="10" t="s">
        <v>75</v>
      </c>
      <c r="F92" s="13">
        <v>0.018</v>
      </c>
      <c r="G92" s="13"/>
      <c r="H92" s="13"/>
      <c r="I92" s="13"/>
      <c r="J92" s="14"/>
    </row>
    <row r="93" s="1" customFormat="1" ht="25.5" customHeight="1" spans="1:10">
      <c r="A93" s="9">
        <v>79</v>
      </c>
      <c r="B93" s="12" t="s">
        <v>7039</v>
      </c>
      <c r="C93" s="12" t="s">
        <v>7040</v>
      </c>
      <c r="D93" s="12"/>
      <c r="E93" s="10" t="s">
        <v>6899</v>
      </c>
      <c r="F93" s="13">
        <v>1159.804</v>
      </c>
      <c r="G93" s="13"/>
      <c r="H93" s="13"/>
      <c r="I93" s="13"/>
      <c r="J93" s="14"/>
    </row>
    <row r="94" s="1" customFormat="1" ht="25.5" customHeight="1" spans="1:10">
      <c r="A94" s="9">
        <v>80</v>
      </c>
      <c r="B94" s="12" t="s">
        <v>7041</v>
      </c>
      <c r="C94" s="12" t="s">
        <v>7042</v>
      </c>
      <c r="D94" s="12"/>
      <c r="E94" s="10" t="s">
        <v>5111</v>
      </c>
      <c r="F94" s="13">
        <v>2.606</v>
      </c>
      <c r="G94" s="13"/>
      <c r="H94" s="13"/>
      <c r="I94" s="13"/>
      <c r="J94" s="14"/>
    </row>
    <row r="95" s="1" customFormat="1" ht="18" customHeight="1" spans="1:10">
      <c r="A95" s="15" t="s">
        <v>5101</v>
      </c>
      <c r="B95" s="16"/>
      <c r="C95" s="16"/>
      <c r="D95" s="16"/>
      <c r="E95" s="16" t="s">
        <v>6889</v>
      </c>
      <c r="F95" s="16" t="s">
        <v>6865</v>
      </c>
      <c r="G95" s="16"/>
      <c r="H95" s="16" t="s">
        <v>6865</v>
      </c>
      <c r="I95" s="17"/>
      <c r="J95" s="18"/>
    </row>
    <row r="96" s="1" customFormat="1" ht="36" customHeight="1" spans="1:10">
      <c r="A96" s="2" t="s">
        <v>6882</v>
      </c>
      <c r="B96" s="2"/>
      <c r="C96" s="2"/>
      <c r="D96" s="2"/>
      <c r="E96" s="2"/>
      <c r="F96" s="2"/>
      <c r="G96" s="2"/>
      <c r="H96" s="2"/>
      <c r="I96" s="2"/>
      <c r="J96" s="2"/>
    </row>
    <row r="97" s="1" customFormat="1" ht="25.5" customHeight="1" spans="1:10">
      <c r="A97" s="3" t="s">
        <v>6868</v>
      </c>
      <c r="B97" s="3"/>
      <c r="C97" s="3"/>
      <c r="D97" s="4" t="s">
        <v>5043</v>
      </c>
      <c r="E97" s="4"/>
      <c r="F97" s="4"/>
      <c r="G97" s="5" t="s">
        <v>7043</v>
      </c>
      <c r="H97" s="5"/>
      <c r="I97" s="5"/>
      <c r="J97" s="5"/>
    </row>
    <row r="98" s="1" customFormat="1" ht="18" customHeight="1" spans="1:10">
      <c r="A98" s="6" t="s">
        <v>2</v>
      </c>
      <c r="B98" s="7" t="s">
        <v>6884</v>
      </c>
      <c r="C98" s="7" t="s">
        <v>6885</v>
      </c>
      <c r="D98" s="7"/>
      <c r="E98" s="7" t="s">
        <v>23</v>
      </c>
      <c r="F98" s="7" t="s">
        <v>24</v>
      </c>
      <c r="G98" s="7"/>
      <c r="H98" s="7" t="s">
        <v>4500</v>
      </c>
      <c r="I98" s="7" t="s">
        <v>6886</v>
      </c>
      <c r="J98" s="8" t="s">
        <v>5</v>
      </c>
    </row>
    <row r="99" s="1" customFormat="1" ht="25.5" customHeight="1" spans="1:10">
      <c r="A99" s="9"/>
      <c r="B99" s="10"/>
      <c r="C99" s="10"/>
      <c r="D99" s="10"/>
      <c r="E99" s="10"/>
      <c r="F99" s="10"/>
      <c r="G99" s="10"/>
      <c r="H99" s="10"/>
      <c r="I99" s="10"/>
      <c r="J99" s="11"/>
    </row>
    <row r="100" s="1" customFormat="1" ht="25.5" customHeight="1" spans="1:10">
      <c r="A100" s="9">
        <v>81</v>
      </c>
      <c r="B100" s="12" t="s">
        <v>7044</v>
      </c>
      <c r="C100" s="12" t="s">
        <v>7045</v>
      </c>
      <c r="D100" s="12"/>
      <c r="E100" s="10" t="s">
        <v>5111</v>
      </c>
      <c r="F100" s="13">
        <v>2.99</v>
      </c>
      <c r="G100" s="13"/>
      <c r="H100" s="13"/>
      <c r="I100" s="13"/>
      <c r="J100" s="14"/>
    </row>
    <row r="101" s="1" customFormat="1" ht="25.5" customHeight="1" spans="1:10">
      <c r="A101" s="9">
        <v>82</v>
      </c>
      <c r="B101" s="12" t="s">
        <v>7046</v>
      </c>
      <c r="C101" s="12" t="s">
        <v>7047</v>
      </c>
      <c r="D101" s="12"/>
      <c r="E101" s="10" t="s">
        <v>5111</v>
      </c>
      <c r="F101" s="13">
        <v>0.005</v>
      </c>
      <c r="G101" s="13"/>
      <c r="H101" s="13"/>
      <c r="I101" s="13"/>
      <c r="J101" s="14"/>
    </row>
    <row r="102" s="1" customFormat="1" ht="25.5" customHeight="1" spans="1:10">
      <c r="A102" s="9">
        <v>83</v>
      </c>
      <c r="B102" s="12" t="s">
        <v>7048</v>
      </c>
      <c r="C102" s="12" t="s">
        <v>7049</v>
      </c>
      <c r="D102" s="12"/>
      <c r="E102" s="10" t="s">
        <v>5111</v>
      </c>
      <c r="F102" s="13">
        <v>0.005</v>
      </c>
      <c r="G102" s="13"/>
      <c r="H102" s="13"/>
      <c r="I102" s="13"/>
      <c r="J102" s="14"/>
    </row>
    <row r="103" s="1" customFormat="1" ht="18" customHeight="1" spans="1:10">
      <c r="A103" s="9">
        <v>84</v>
      </c>
      <c r="B103" s="12" t="s">
        <v>7050</v>
      </c>
      <c r="C103" s="12" t="s">
        <v>7051</v>
      </c>
      <c r="D103" s="12"/>
      <c r="E103" s="10" t="s">
        <v>5111</v>
      </c>
      <c r="F103" s="13">
        <v>0.038</v>
      </c>
      <c r="G103" s="13"/>
      <c r="H103" s="13"/>
      <c r="I103" s="13"/>
      <c r="J103" s="14"/>
    </row>
    <row r="104" s="1" customFormat="1" ht="18" customHeight="1" spans="1:10">
      <c r="A104" s="9">
        <v>85</v>
      </c>
      <c r="B104" s="12" t="s">
        <v>7052</v>
      </c>
      <c r="C104" s="12" t="s">
        <v>7053</v>
      </c>
      <c r="D104" s="12"/>
      <c r="E104" s="10" t="s">
        <v>92</v>
      </c>
      <c r="F104" s="13">
        <v>16.027</v>
      </c>
      <c r="G104" s="13"/>
      <c r="H104" s="13"/>
      <c r="I104" s="13"/>
      <c r="J104" s="14"/>
    </row>
    <row r="105" s="1" customFormat="1" ht="25.5" customHeight="1" spans="1:10">
      <c r="A105" s="9">
        <v>86</v>
      </c>
      <c r="B105" s="12" t="s">
        <v>7054</v>
      </c>
      <c r="C105" s="12" t="s">
        <v>7053</v>
      </c>
      <c r="D105" s="12"/>
      <c r="E105" s="10" t="s">
        <v>92</v>
      </c>
      <c r="F105" s="13">
        <v>30.45</v>
      </c>
      <c r="G105" s="13"/>
      <c r="H105" s="13"/>
      <c r="I105" s="13"/>
      <c r="J105" s="14"/>
    </row>
    <row r="106" s="1" customFormat="1" ht="25.5" customHeight="1" spans="1:10">
      <c r="A106" s="9">
        <v>87</v>
      </c>
      <c r="B106" s="12" t="s">
        <v>7055</v>
      </c>
      <c r="C106" s="12" t="s">
        <v>7056</v>
      </c>
      <c r="D106" s="12"/>
      <c r="E106" s="10" t="s">
        <v>6899</v>
      </c>
      <c r="F106" s="13">
        <v>0.954</v>
      </c>
      <c r="G106" s="13"/>
      <c r="H106" s="13"/>
      <c r="I106" s="13"/>
      <c r="J106" s="14"/>
    </row>
    <row r="107" s="1" customFormat="1" ht="25.5" customHeight="1" spans="1:10">
      <c r="A107" s="9">
        <v>88</v>
      </c>
      <c r="B107" s="12" t="s">
        <v>7057</v>
      </c>
      <c r="C107" s="12" t="s">
        <v>7058</v>
      </c>
      <c r="D107" s="12"/>
      <c r="E107" s="10" t="s">
        <v>6899</v>
      </c>
      <c r="F107" s="13">
        <v>2.54</v>
      </c>
      <c r="G107" s="13"/>
      <c r="H107" s="13"/>
      <c r="I107" s="13"/>
      <c r="J107" s="14"/>
    </row>
    <row r="108" s="1" customFormat="1" ht="25.5" customHeight="1" spans="1:10">
      <c r="A108" s="9">
        <v>89</v>
      </c>
      <c r="B108" s="12" t="s">
        <v>7059</v>
      </c>
      <c r="C108" s="12" t="s">
        <v>7060</v>
      </c>
      <c r="D108" s="12"/>
      <c r="E108" s="10" t="s">
        <v>6899</v>
      </c>
      <c r="F108" s="13">
        <v>0.58</v>
      </c>
      <c r="G108" s="13"/>
      <c r="H108" s="13"/>
      <c r="I108" s="13"/>
      <c r="J108" s="14"/>
    </row>
    <row r="109" s="1" customFormat="1" ht="25.5" customHeight="1" spans="1:10">
      <c r="A109" s="9">
        <v>90</v>
      </c>
      <c r="B109" s="12" t="s">
        <v>7061</v>
      </c>
      <c r="C109" s="12" t="s">
        <v>7062</v>
      </c>
      <c r="D109" s="12"/>
      <c r="E109" s="10" t="s">
        <v>6899</v>
      </c>
      <c r="F109" s="13">
        <v>3.072</v>
      </c>
      <c r="G109" s="13"/>
      <c r="H109" s="13"/>
      <c r="I109" s="13"/>
      <c r="J109" s="14"/>
    </row>
    <row r="110" s="1" customFormat="1" ht="18" customHeight="1" spans="1:10">
      <c r="A110" s="9">
        <v>91</v>
      </c>
      <c r="B110" s="12" t="s">
        <v>7063</v>
      </c>
      <c r="C110" s="12" t="s">
        <v>7064</v>
      </c>
      <c r="D110" s="12"/>
      <c r="E110" s="10" t="s">
        <v>5100</v>
      </c>
      <c r="F110" s="13">
        <v>2.278</v>
      </c>
      <c r="G110" s="13"/>
      <c r="H110" s="13"/>
      <c r="I110" s="13"/>
      <c r="J110" s="14"/>
    </row>
    <row r="111" s="1" customFormat="1" ht="18" customHeight="1" spans="1:10">
      <c r="A111" s="9">
        <v>92</v>
      </c>
      <c r="B111" s="12" t="s">
        <v>7065</v>
      </c>
      <c r="C111" s="12" t="s">
        <v>7066</v>
      </c>
      <c r="D111" s="12"/>
      <c r="E111" s="10" t="s">
        <v>6899</v>
      </c>
      <c r="F111" s="13">
        <v>2.143</v>
      </c>
      <c r="G111" s="13"/>
      <c r="H111" s="13"/>
      <c r="I111" s="13"/>
      <c r="J111" s="14"/>
    </row>
    <row r="112" s="1" customFormat="1" ht="25.5" customHeight="1" spans="1:10">
      <c r="A112" s="9">
        <v>93</v>
      </c>
      <c r="B112" s="12" t="s">
        <v>7067</v>
      </c>
      <c r="C112" s="12" t="s">
        <v>7066</v>
      </c>
      <c r="D112" s="12"/>
      <c r="E112" s="10" t="s">
        <v>6899</v>
      </c>
      <c r="F112" s="13">
        <v>49.71</v>
      </c>
      <c r="G112" s="13"/>
      <c r="H112" s="13"/>
      <c r="I112" s="13"/>
      <c r="J112" s="14"/>
    </row>
    <row r="113" s="1" customFormat="1" ht="25.5" customHeight="1" spans="1:10">
      <c r="A113" s="9">
        <v>94</v>
      </c>
      <c r="B113" s="12" t="s">
        <v>7068</v>
      </c>
      <c r="C113" s="12" t="s">
        <v>7066</v>
      </c>
      <c r="D113" s="12"/>
      <c r="E113" s="10" t="s">
        <v>6899</v>
      </c>
      <c r="F113" s="13">
        <v>19.791</v>
      </c>
      <c r="G113" s="13"/>
      <c r="H113" s="13"/>
      <c r="I113" s="13"/>
      <c r="J113" s="14"/>
    </row>
    <row r="114" s="1" customFormat="1" ht="25.5" customHeight="1" spans="1:10">
      <c r="A114" s="9">
        <v>95</v>
      </c>
      <c r="B114" s="12" t="s">
        <v>7069</v>
      </c>
      <c r="C114" s="12" t="s">
        <v>7070</v>
      </c>
      <c r="D114" s="12"/>
      <c r="E114" s="10" t="s">
        <v>6899</v>
      </c>
      <c r="F114" s="13">
        <v>0.12</v>
      </c>
      <c r="G114" s="13"/>
      <c r="H114" s="13"/>
      <c r="I114" s="13"/>
      <c r="J114" s="14"/>
    </row>
    <row r="115" s="1" customFormat="1" ht="18" customHeight="1" spans="1:10">
      <c r="A115" s="9">
        <v>96</v>
      </c>
      <c r="B115" s="12" t="s">
        <v>7071</v>
      </c>
      <c r="C115" s="12" t="s">
        <v>7072</v>
      </c>
      <c r="D115" s="12"/>
      <c r="E115" s="10" t="s">
        <v>1143</v>
      </c>
      <c r="F115" s="13">
        <v>0.4</v>
      </c>
      <c r="G115" s="13"/>
      <c r="H115" s="13"/>
      <c r="I115" s="13"/>
      <c r="J115" s="14"/>
    </row>
    <row r="116" s="1" customFormat="1" ht="25.5" customHeight="1" spans="1:10">
      <c r="A116" s="9">
        <v>97</v>
      </c>
      <c r="B116" s="12" t="s">
        <v>7073</v>
      </c>
      <c r="C116" s="12" t="s">
        <v>7074</v>
      </c>
      <c r="D116" s="12"/>
      <c r="E116" s="10" t="s">
        <v>6899</v>
      </c>
      <c r="F116" s="13">
        <v>0.077</v>
      </c>
      <c r="G116" s="13"/>
      <c r="H116" s="13"/>
      <c r="I116" s="13"/>
      <c r="J116" s="14"/>
    </row>
    <row r="117" s="1" customFormat="1" ht="18" customHeight="1" spans="1:10">
      <c r="A117" s="9">
        <v>98</v>
      </c>
      <c r="B117" s="12" t="s">
        <v>7075</v>
      </c>
      <c r="C117" s="12" t="s">
        <v>7076</v>
      </c>
      <c r="D117" s="12"/>
      <c r="E117" s="10" t="s">
        <v>5111</v>
      </c>
      <c r="F117" s="13">
        <v>1.802</v>
      </c>
      <c r="G117" s="13"/>
      <c r="H117" s="13"/>
      <c r="I117" s="13"/>
      <c r="J117" s="14"/>
    </row>
    <row r="118" s="1" customFormat="1" ht="18" customHeight="1" spans="1:10">
      <c r="A118" s="9">
        <v>99</v>
      </c>
      <c r="B118" s="12" t="s">
        <v>7077</v>
      </c>
      <c r="C118" s="12" t="s">
        <v>7078</v>
      </c>
      <c r="D118" s="12"/>
      <c r="E118" s="10" t="s">
        <v>785</v>
      </c>
      <c r="F118" s="13">
        <v>18</v>
      </c>
      <c r="G118" s="13"/>
      <c r="H118" s="13"/>
      <c r="I118" s="13"/>
      <c r="J118" s="14"/>
    </row>
    <row r="119" s="1" customFormat="1" ht="18" customHeight="1" spans="1:10">
      <c r="A119" s="9">
        <v>100</v>
      </c>
      <c r="B119" s="12" t="s">
        <v>7079</v>
      </c>
      <c r="C119" s="12" t="s">
        <v>7080</v>
      </c>
      <c r="D119" s="12"/>
      <c r="E119" s="10" t="s">
        <v>785</v>
      </c>
      <c r="F119" s="13">
        <v>46.928</v>
      </c>
      <c r="G119" s="13"/>
      <c r="H119" s="13"/>
      <c r="I119" s="13"/>
      <c r="J119" s="14"/>
    </row>
    <row r="120" s="1" customFormat="1" ht="25.5" customHeight="1" spans="1:10">
      <c r="A120" s="9">
        <v>101</v>
      </c>
      <c r="B120" s="12" t="s">
        <v>7081</v>
      </c>
      <c r="C120" s="12" t="s">
        <v>7080</v>
      </c>
      <c r="D120" s="12"/>
      <c r="E120" s="10" t="s">
        <v>785</v>
      </c>
      <c r="F120" s="13">
        <v>126.199</v>
      </c>
      <c r="G120" s="13"/>
      <c r="H120" s="13"/>
      <c r="I120" s="13"/>
      <c r="J120" s="14"/>
    </row>
    <row r="121" s="1" customFormat="1" ht="25.5" customHeight="1" spans="1:10">
      <c r="A121" s="9">
        <v>102</v>
      </c>
      <c r="B121" s="12" t="s">
        <v>7082</v>
      </c>
      <c r="C121" s="12" t="s">
        <v>7083</v>
      </c>
      <c r="D121" s="12"/>
      <c r="E121" s="10" t="s">
        <v>785</v>
      </c>
      <c r="F121" s="13">
        <v>0.8</v>
      </c>
      <c r="G121" s="13"/>
      <c r="H121" s="13"/>
      <c r="I121" s="13"/>
      <c r="J121" s="14"/>
    </row>
    <row r="122" s="1" customFormat="1" ht="25.5" customHeight="1" spans="1:10">
      <c r="A122" s="9">
        <v>103</v>
      </c>
      <c r="B122" s="12" t="s">
        <v>7084</v>
      </c>
      <c r="C122" s="12" t="s">
        <v>7085</v>
      </c>
      <c r="D122" s="12"/>
      <c r="E122" s="10" t="s">
        <v>6899</v>
      </c>
      <c r="F122" s="13">
        <v>864</v>
      </c>
      <c r="G122" s="13"/>
      <c r="H122" s="13"/>
      <c r="I122" s="13"/>
      <c r="J122" s="14"/>
    </row>
    <row r="123" s="1" customFormat="1" ht="25.5" customHeight="1" spans="1:10">
      <c r="A123" s="9">
        <v>104</v>
      </c>
      <c r="B123" s="12" t="s">
        <v>7086</v>
      </c>
      <c r="C123" s="12" t="s">
        <v>7087</v>
      </c>
      <c r="D123" s="12"/>
      <c r="E123" s="10" t="s">
        <v>5125</v>
      </c>
      <c r="F123" s="13">
        <v>90.64</v>
      </c>
      <c r="G123" s="13"/>
      <c r="H123" s="13"/>
      <c r="I123" s="13"/>
      <c r="J123" s="14"/>
    </row>
    <row r="124" s="1" customFormat="1" ht="18" customHeight="1" spans="1:10">
      <c r="A124" s="9">
        <v>105</v>
      </c>
      <c r="B124" s="12" t="s">
        <v>7088</v>
      </c>
      <c r="C124" s="12" t="s">
        <v>7089</v>
      </c>
      <c r="D124" s="12"/>
      <c r="E124" s="10" t="s">
        <v>5125</v>
      </c>
      <c r="F124" s="13">
        <v>0.31</v>
      </c>
      <c r="G124" s="13"/>
      <c r="H124" s="13"/>
      <c r="I124" s="13"/>
      <c r="J124" s="14"/>
    </row>
    <row r="125" s="1" customFormat="1" ht="18" customHeight="1" spans="1:10">
      <c r="A125" s="15" t="s">
        <v>5101</v>
      </c>
      <c r="B125" s="16"/>
      <c r="C125" s="16"/>
      <c r="D125" s="16"/>
      <c r="E125" s="16" t="s">
        <v>6889</v>
      </c>
      <c r="F125" s="16" t="s">
        <v>6865</v>
      </c>
      <c r="G125" s="16"/>
      <c r="H125" s="16" t="s">
        <v>6865</v>
      </c>
      <c r="I125" s="17"/>
      <c r="J125" s="18"/>
    </row>
    <row r="126" s="1" customFormat="1" ht="36" customHeight="1" spans="1:10">
      <c r="A126" s="2" t="s">
        <v>6882</v>
      </c>
      <c r="B126" s="2"/>
      <c r="C126" s="2"/>
      <c r="D126" s="2"/>
      <c r="E126" s="2"/>
      <c r="F126" s="2"/>
      <c r="G126" s="2"/>
      <c r="H126" s="2"/>
      <c r="I126" s="2"/>
      <c r="J126" s="2"/>
    </row>
    <row r="127" s="1" customFormat="1" ht="25.5" customHeight="1" spans="1:10">
      <c r="A127" s="3" t="s">
        <v>6868</v>
      </c>
      <c r="B127" s="3"/>
      <c r="C127" s="3"/>
      <c r="D127" s="4" t="s">
        <v>5043</v>
      </c>
      <c r="E127" s="4"/>
      <c r="F127" s="4"/>
      <c r="G127" s="5" t="s">
        <v>7090</v>
      </c>
      <c r="H127" s="5"/>
      <c r="I127" s="5"/>
      <c r="J127" s="5"/>
    </row>
    <row r="128" s="1" customFormat="1" ht="18" customHeight="1" spans="1:10">
      <c r="A128" s="6" t="s">
        <v>2</v>
      </c>
      <c r="B128" s="7" t="s">
        <v>6884</v>
      </c>
      <c r="C128" s="7" t="s">
        <v>6885</v>
      </c>
      <c r="D128" s="7"/>
      <c r="E128" s="7" t="s">
        <v>23</v>
      </c>
      <c r="F128" s="7" t="s">
        <v>24</v>
      </c>
      <c r="G128" s="7"/>
      <c r="H128" s="7" t="s">
        <v>4500</v>
      </c>
      <c r="I128" s="7" t="s">
        <v>6886</v>
      </c>
      <c r="J128" s="8" t="s">
        <v>5</v>
      </c>
    </row>
    <row r="129" s="1" customFormat="1" ht="25.5" customHeight="1" spans="1:10">
      <c r="A129" s="9"/>
      <c r="B129" s="10"/>
      <c r="C129" s="10"/>
      <c r="D129" s="10"/>
      <c r="E129" s="10"/>
      <c r="F129" s="10"/>
      <c r="G129" s="10"/>
      <c r="H129" s="10"/>
      <c r="I129" s="10"/>
      <c r="J129" s="11"/>
    </row>
    <row r="130" s="1" customFormat="1" ht="25.5" customHeight="1" spans="1:10">
      <c r="A130" s="9">
        <v>106</v>
      </c>
      <c r="B130" s="12" t="s">
        <v>7091</v>
      </c>
      <c r="C130" s="12" t="s">
        <v>7092</v>
      </c>
      <c r="D130" s="12"/>
      <c r="E130" s="10" t="s">
        <v>5125</v>
      </c>
      <c r="F130" s="13">
        <v>4.72</v>
      </c>
      <c r="G130" s="13"/>
      <c r="H130" s="13"/>
      <c r="I130" s="13"/>
      <c r="J130" s="14"/>
    </row>
    <row r="131" s="1" customFormat="1" ht="18" customHeight="1" spans="1:10">
      <c r="A131" s="9">
        <v>107</v>
      </c>
      <c r="B131" s="12" t="s">
        <v>7093</v>
      </c>
      <c r="C131" s="12" t="s">
        <v>7094</v>
      </c>
      <c r="D131" s="12"/>
      <c r="E131" s="10" t="s">
        <v>5125</v>
      </c>
      <c r="F131" s="13">
        <v>26</v>
      </c>
      <c r="G131" s="13"/>
      <c r="H131" s="13"/>
      <c r="I131" s="13"/>
      <c r="J131" s="14"/>
    </row>
    <row r="132" s="1" customFormat="1" ht="25.5" customHeight="1" spans="1:10">
      <c r="A132" s="9">
        <v>108</v>
      </c>
      <c r="B132" s="12" t="s">
        <v>7095</v>
      </c>
      <c r="C132" s="12" t="s">
        <v>7096</v>
      </c>
      <c r="D132" s="12"/>
      <c r="E132" s="10" t="s">
        <v>92</v>
      </c>
      <c r="F132" s="13">
        <v>181.28</v>
      </c>
      <c r="G132" s="13"/>
      <c r="H132" s="13"/>
      <c r="I132" s="13"/>
      <c r="J132" s="14"/>
    </row>
    <row r="133" s="1" customFormat="1" ht="25.5" customHeight="1" spans="1:10">
      <c r="A133" s="9">
        <v>109</v>
      </c>
      <c r="B133" s="12" t="s">
        <v>7097</v>
      </c>
      <c r="C133" s="12" t="s">
        <v>7098</v>
      </c>
      <c r="D133" s="12"/>
      <c r="E133" s="10" t="s">
        <v>5125</v>
      </c>
      <c r="F133" s="13">
        <v>28.08</v>
      </c>
      <c r="G133" s="13"/>
      <c r="H133" s="13"/>
      <c r="I133" s="13"/>
      <c r="J133" s="14"/>
    </row>
    <row r="134" s="1" customFormat="1" ht="18" customHeight="1" spans="1:10">
      <c r="A134" s="9">
        <v>110</v>
      </c>
      <c r="B134" s="12" t="s">
        <v>7099</v>
      </c>
      <c r="C134" s="12" t="s">
        <v>7100</v>
      </c>
      <c r="D134" s="12"/>
      <c r="E134" s="10" t="s">
        <v>5125</v>
      </c>
      <c r="F134" s="13">
        <v>4.8</v>
      </c>
      <c r="G134" s="13"/>
      <c r="H134" s="13"/>
      <c r="I134" s="13"/>
      <c r="J134" s="14"/>
    </row>
    <row r="135" s="1" customFormat="1" ht="18" customHeight="1" spans="1:10">
      <c r="A135" s="9">
        <v>111</v>
      </c>
      <c r="B135" s="12" t="s">
        <v>7101</v>
      </c>
      <c r="C135" s="12" t="s">
        <v>7102</v>
      </c>
      <c r="D135" s="12"/>
      <c r="E135" s="10" t="s">
        <v>5125</v>
      </c>
      <c r="F135" s="13">
        <v>1.95</v>
      </c>
      <c r="G135" s="13"/>
      <c r="H135" s="13"/>
      <c r="I135" s="13"/>
      <c r="J135" s="14"/>
    </row>
    <row r="136" s="1" customFormat="1" ht="18" customHeight="1" spans="1:10">
      <c r="A136" s="9">
        <v>112</v>
      </c>
      <c r="B136" s="12" t="s">
        <v>7103</v>
      </c>
      <c r="C136" s="12" t="s">
        <v>7104</v>
      </c>
      <c r="D136" s="12"/>
      <c r="E136" s="10" t="s">
        <v>6899</v>
      </c>
      <c r="F136" s="13">
        <v>0.72</v>
      </c>
      <c r="G136" s="13"/>
      <c r="H136" s="13"/>
      <c r="I136" s="13"/>
      <c r="J136" s="14"/>
    </row>
    <row r="137" s="1" customFormat="1" ht="25.5" customHeight="1" spans="1:10">
      <c r="A137" s="9">
        <v>113</v>
      </c>
      <c r="B137" s="12" t="s">
        <v>7105</v>
      </c>
      <c r="C137" s="12" t="s">
        <v>7106</v>
      </c>
      <c r="D137" s="12"/>
      <c r="E137" s="10" t="s">
        <v>5125</v>
      </c>
      <c r="F137" s="13">
        <v>12.24</v>
      </c>
      <c r="G137" s="13"/>
      <c r="H137" s="13"/>
      <c r="I137" s="13"/>
      <c r="J137" s="14"/>
    </row>
    <row r="138" s="1" customFormat="1" ht="25.5" customHeight="1" spans="1:10">
      <c r="A138" s="9">
        <v>114</v>
      </c>
      <c r="B138" s="12" t="s">
        <v>7107</v>
      </c>
      <c r="C138" s="12" t="s">
        <v>7108</v>
      </c>
      <c r="D138" s="12"/>
      <c r="E138" s="10" t="s">
        <v>5125</v>
      </c>
      <c r="F138" s="13">
        <v>87.236</v>
      </c>
      <c r="G138" s="13"/>
      <c r="H138" s="13"/>
      <c r="I138" s="13"/>
      <c r="J138" s="14"/>
    </row>
    <row r="139" s="1" customFormat="1" ht="25.5" customHeight="1" spans="1:10">
      <c r="A139" s="9">
        <v>115</v>
      </c>
      <c r="B139" s="12" t="s">
        <v>7109</v>
      </c>
      <c r="C139" s="12" t="s">
        <v>7110</v>
      </c>
      <c r="D139" s="12"/>
      <c r="E139" s="10" t="s">
        <v>5125</v>
      </c>
      <c r="F139" s="13">
        <v>398.768</v>
      </c>
      <c r="G139" s="13"/>
      <c r="H139" s="13"/>
      <c r="I139" s="13"/>
      <c r="J139" s="14"/>
    </row>
    <row r="140" s="1" customFormat="1" ht="25.5" customHeight="1" spans="1:10">
      <c r="A140" s="9">
        <v>116</v>
      </c>
      <c r="B140" s="12" t="s">
        <v>7111</v>
      </c>
      <c r="C140" s="12" t="s">
        <v>7112</v>
      </c>
      <c r="D140" s="12"/>
      <c r="E140" s="10" t="s">
        <v>5125</v>
      </c>
      <c r="F140" s="13">
        <v>216.24</v>
      </c>
      <c r="G140" s="13"/>
      <c r="H140" s="13"/>
      <c r="I140" s="13"/>
      <c r="J140" s="14"/>
    </row>
    <row r="141" s="1" customFormat="1" ht="25.5" customHeight="1" spans="1:10">
      <c r="A141" s="9">
        <v>117</v>
      </c>
      <c r="B141" s="12" t="s">
        <v>7113</v>
      </c>
      <c r="C141" s="12" t="s">
        <v>7112</v>
      </c>
      <c r="D141" s="12"/>
      <c r="E141" s="10" t="s">
        <v>5125</v>
      </c>
      <c r="F141" s="13">
        <v>73.44</v>
      </c>
      <c r="G141" s="13"/>
      <c r="H141" s="13"/>
      <c r="I141" s="13"/>
      <c r="J141" s="14"/>
    </row>
    <row r="142" s="1" customFormat="1" ht="25.5" customHeight="1" spans="1:10">
      <c r="A142" s="9">
        <v>118</v>
      </c>
      <c r="B142" s="12" t="s">
        <v>7114</v>
      </c>
      <c r="C142" s="12" t="s">
        <v>7115</v>
      </c>
      <c r="D142" s="12"/>
      <c r="E142" s="10" t="s">
        <v>5125</v>
      </c>
      <c r="F142" s="13">
        <v>7.635</v>
      </c>
      <c r="G142" s="13"/>
      <c r="H142" s="13"/>
      <c r="I142" s="13"/>
      <c r="J142" s="14"/>
    </row>
    <row r="143" s="1" customFormat="1" ht="18" customHeight="1" spans="1:10">
      <c r="A143" s="9">
        <v>119</v>
      </c>
      <c r="B143" s="12" t="s">
        <v>7116</v>
      </c>
      <c r="C143" s="12" t="s">
        <v>7117</v>
      </c>
      <c r="D143" s="12"/>
      <c r="E143" s="10" t="s">
        <v>92</v>
      </c>
      <c r="F143" s="13">
        <v>29.652</v>
      </c>
      <c r="G143" s="13"/>
      <c r="H143" s="13"/>
      <c r="I143" s="13"/>
      <c r="J143" s="14"/>
    </row>
    <row r="144" s="1" customFormat="1" ht="18" customHeight="1" spans="1:10">
      <c r="A144" s="9">
        <v>120</v>
      </c>
      <c r="B144" s="12" t="s">
        <v>7118</v>
      </c>
      <c r="C144" s="12" t="s">
        <v>7119</v>
      </c>
      <c r="D144" s="12"/>
      <c r="E144" s="10" t="s">
        <v>92</v>
      </c>
      <c r="F144" s="13">
        <v>31.309</v>
      </c>
      <c r="G144" s="13"/>
      <c r="H144" s="13"/>
      <c r="I144" s="13"/>
      <c r="J144" s="14"/>
    </row>
    <row r="145" s="1" customFormat="1" ht="25.5" customHeight="1" spans="1:10">
      <c r="A145" s="9">
        <v>121</v>
      </c>
      <c r="B145" s="12" t="s">
        <v>7120</v>
      </c>
      <c r="C145" s="12" t="s">
        <v>7121</v>
      </c>
      <c r="D145" s="12"/>
      <c r="E145" s="10" t="s">
        <v>92</v>
      </c>
      <c r="F145" s="13">
        <v>587.82</v>
      </c>
      <c r="G145" s="13"/>
      <c r="H145" s="13"/>
      <c r="I145" s="13"/>
      <c r="J145" s="14"/>
    </row>
    <row r="146" s="1" customFormat="1" ht="25.5" customHeight="1" spans="1:10">
      <c r="A146" s="9">
        <v>122</v>
      </c>
      <c r="B146" s="12" t="s">
        <v>7122</v>
      </c>
      <c r="C146" s="12" t="s">
        <v>7123</v>
      </c>
      <c r="D146" s="12"/>
      <c r="E146" s="10" t="s">
        <v>75</v>
      </c>
      <c r="F146" s="13">
        <v>163.8</v>
      </c>
      <c r="G146" s="13"/>
      <c r="H146" s="13"/>
      <c r="I146" s="13"/>
      <c r="J146" s="14"/>
    </row>
    <row r="147" s="1" customFormat="1" ht="18" customHeight="1" spans="1:10">
      <c r="A147" s="9">
        <v>123</v>
      </c>
      <c r="B147" s="12" t="s">
        <v>7124</v>
      </c>
      <c r="C147" s="12" t="s">
        <v>7125</v>
      </c>
      <c r="D147" s="12"/>
      <c r="E147" s="10" t="s">
        <v>92</v>
      </c>
      <c r="F147" s="13">
        <v>89.32</v>
      </c>
      <c r="G147" s="13"/>
      <c r="H147" s="13"/>
      <c r="I147" s="13"/>
      <c r="J147" s="14"/>
    </row>
    <row r="148" s="1" customFormat="1" ht="18" customHeight="1" spans="1:10">
      <c r="A148" s="9">
        <v>124</v>
      </c>
      <c r="B148" s="12" t="s">
        <v>7126</v>
      </c>
      <c r="C148" s="12" t="s">
        <v>7127</v>
      </c>
      <c r="D148" s="12"/>
      <c r="E148" s="10" t="s">
        <v>92</v>
      </c>
      <c r="F148" s="13">
        <v>3.3</v>
      </c>
      <c r="G148" s="13"/>
      <c r="H148" s="13"/>
      <c r="I148" s="13"/>
      <c r="J148" s="14"/>
    </row>
    <row r="149" s="1" customFormat="1" ht="18" customHeight="1" spans="1:10">
      <c r="A149" s="9">
        <v>125</v>
      </c>
      <c r="B149" s="12" t="s">
        <v>7128</v>
      </c>
      <c r="C149" s="12" t="s">
        <v>7129</v>
      </c>
      <c r="D149" s="12"/>
      <c r="E149" s="10" t="s">
        <v>92</v>
      </c>
      <c r="F149" s="13">
        <v>2.04</v>
      </c>
      <c r="G149" s="13"/>
      <c r="H149" s="13"/>
      <c r="I149" s="13"/>
      <c r="J149" s="14"/>
    </row>
    <row r="150" s="1" customFormat="1" ht="25.5" customHeight="1" spans="1:10">
      <c r="A150" s="9">
        <v>126</v>
      </c>
      <c r="B150" s="12" t="s">
        <v>7130</v>
      </c>
      <c r="C150" s="12" t="s">
        <v>7129</v>
      </c>
      <c r="D150" s="12"/>
      <c r="E150" s="10" t="s">
        <v>92</v>
      </c>
      <c r="F150" s="13">
        <v>73.44</v>
      </c>
      <c r="G150" s="13"/>
      <c r="H150" s="13"/>
      <c r="I150" s="13"/>
      <c r="J150" s="14"/>
    </row>
    <row r="151" s="1" customFormat="1" ht="25.5" customHeight="1" spans="1:10">
      <c r="A151" s="9">
        <v>127</v>
      </c>
      <c r="B151" s="12" t="s">
        <v>7131</v>
      </c>
      <c r="C151" s="12" t="s">
        <v>7129</v>
      </c>
      <c r="D151" s="12"/>
      <c r="E151" s="10" t="s">
        <v>92</v>
      </c>
      <c r="F151" s="13">
        <v>214.2</v>
      </c>
      <c r="G151" s="13"/>
      <c r="H151" s="13"/>
      <c r="I151" s="13"/>
      <c r="J151" s="14"/>
    </row>
    <row r="152" s="1" customFormat="1" ht="25.5" customHeight="1" spans="1:10">
      <c r="A152" s="9">
        <v>128</v>
      </c>
      <c r="B152" s="12" t="s">
        <v>7132</v>
      </c>
      <c r="C152" s="12" t="s">
        <v>7133</v>
      </c>
      <c r="D152" s="12"/>
      <c r="E152" s="10" t="s">
        <v>92</v>
      </c>
      <c r="F152" s="13">
        <v>8.16</v>
      </c>
      <c r="G152" s="13"/>
      <c r="H152" s="13"/>
      <c r="I152" s="13"/>
      <c r="J152" s="14"/>
    </row>
    <row r="153" s="1" customFormat="1" ht="18" customHeight="1" spans="1:10">
      <c r="A153" s="9">
        <v>129</v>
      </c>
      <c r="B153" s="12" t="s">
        <v>7134</v>
      </c>
      <c r="C153" s="12" t="s">
        <v>7135</v>
      </c>
      <c r="D153" s="12"/>
      <c r="E153" s="10" t="s">
        <v>92</v>
      </c>
      <c r="F153" s="13">
        <v>32.96</v>
      </c>
      <c r="G153" s="13"/>
      <c r="H153" s="13"/>
      <c r="I153" s="13"/>
      <c r="J153" s="14"/>
    </row>
    <row r="154" s="1" customFormat="1" ht="25.5" customHeight="1" spans="1:10">
      <c r="A154" s="9">
        <v>130</v>
      </c>
      <c r="B154" s="12" t="s">
        <v>7136</v>
      </c>
      <c r="C154" s="12" t="s">
        <v>7135</v>
      </c>
      <c r="D154" s="12"/>
      <c r="E154" s="10" t="s">
        <v>92</v>
      </c>
      <c r="F154" s="13">
        <v>87.55</v>
      </c>
      <c r="G154" s="13"/>
      <c r="H154" s="13"/>
      <c r="I154" s="13"/>
      <c r="J154" s="14"/>
    </row>
    <row r="155" s="1" customFormat="1" ht="22.5" customHeight="1" spans="1:10">
      <c r="A155" s="9">
        <v>131</v>
      </c>
      <c r="B155" s="12" t="s">
        <v>7137</v>
      </c>
      <c r="C155" s="12" t="s">
        <v>7138</v>
      </c>
      <c r="D155" s="12"/>
      <c r="E155" s="10" t="s">
        <v>92</v>
      </c>
      <c r="F155" s="13">
        <v>2</v>
      </c>
      <c r="G155" s="13"/>
      <c r="H155" s="13"/>
      <c r="I155" s="13"/>
      <c r="J155" s="14"/>
    </row>
    <row r="156" s="1" customFormat="1" ht="18" customHeight="1" spans="1:10">
      <c r="A156" s="15" t="s">
        <v>5101</v>
      </c>
      <c r="B156" s="16"/>
      <c r="C156" s="16"/>
      <c r="D156" s="16"/>
      <c r="E156" s="16" t="s">
        <v>6889</v>
      </c>
      <c r="F156" s="16" t="s">
        <v>6865</v>
      </c>
      <c r="G156" s="16"/>
      <c r="H156" s="16" t="s">
        <v>6865</v>
      </c>
      <c r="I156" s="17"/>
      <c r="J156" s="18"/>
    </row>
    <row r="157" s="1" customFormat="1" ht="36" customHeight="1" spans="1:10">
      <c r="A157" s="2" t="s">
        <v>6882</v>
      </c>
      <c r="B157" s="2"/>
      <c r="C157" s="2"/>
      <c r="D157" s="2"/>
      <c r="E157" s="2"/>
      <c r="F157" s="2"/>
      <c r="G157" s="2"/>
      <c r="H157" s="2"/>
      <c r="I157" s="2"/>
      <c r="J157" s="2"/>
    </row>
    <row r="158" s="1" customFormat="1" ht="25.5" customHeight="1" spans="1:10">
      <c r="A158" s="3" t="s">
        <v>6868</v>
      </c>
      <c r="B158" s="3"/>
      <c r="C158" s="3"/>
      <c r="D158" s="4" t="s">
        <v>5043</v>
      </c>
      <c r="E158" s="4"/>
      <c r="F158" s="4"/>
      <c r="G158" s="5" t="s">
        <v>7139</v>
      </c>
      <c r="H158" s="5"/>
      <c r="I158" s="5"/>
      <c r="J158" s="5"/>
    </row>
    <row r="159" s="1" customFormat="1" ht="18" customHeight="1" spans="1:10">
      <c r="A159" s="6" t="s">
        <v>2</v>
      </c>
      <c r="B159" s="7" t="s">
        <v>6884</v>
      </c>
      <c r="C159" s="7" t="s">
        <v>6885</v>
      </c>
      <c r="D159" s="7"/>
      <c r="E159" s="7" t="s">
        <v>23</v>
      </c>
      <c r="F159" s="7" t="s">
        <v>24</v>
      </c>
      <c r="G159" s="7"/>
      <c r="H159" s="7" t="s">
        <v>4500</v>
      </c>
      <c r="I159" s="7" t="s">
        <v>6886</v>
      </c>
      <c r="J159" s="8" t="s">
        <v>5</v>
      </c>
    </row>
    <row r="160" s="1" customFormat="1" ht="25.5" customHeight="1" spans="1:10">
      <c r="A160" s="9"/>
      <c r="B160" s="10"/>
      <c r="C160" s="10"/>
      <c r="D160" s="10"/>
      <c r="E160" s="10"/>
      <c r="F160" s="10"/>
      <c r="G160" s="10"/>
      <c r="H160" s="10"/>
      <c r="I160" s="10"/>
      <c r="J160" s="11"/>
    </row>
    <row r="161" s="1" customFormat="1" ht="17.25" customHeight="1" spans="1:10">
      <c r="A161" s="9"/>
      <c r="B161" s="12" t="s">
        <v>7140</v>
      </c>
      <c r="C161" s="12"/>
      <c r="D161" s="12"/>
      <c r="E161" s="10"/>
      <c r="F161" s="13"/>
      <c r="G161" s="13"/>
      <c r="H161" s="13"/>
      <c r="I161" s="13"/>
      <c r="J161" s="14"/>
    </row>
    <row r="162" s="1" customFormat="1" ht="18" customHeight="1" spans="1:10">
      <c r="A162" s="9">
        <v>132</v>
      </c>
      <c r="B162" s="12" t="s">
        <v>7141</v>
      </c>
      <c r="C162" s="12" t="s">
        <v>7142</v>
      </c>
      <c r="D162" s="12"/>
      <c r="E162" s="10" t="s">
        <v>6899</v>
      </c>
      <c r="F162" s="13">
        <v>3</v>
      </c>
      <c r="G162" s="13"/>
      <c r="H162" s="13"/>
      <c r="I162" s="13"/>
      <c r="J162" s="14"/>
    </row>
    <row r="163" s="1" customFormat="1" ht="18" customHeight="1" spans="1:10">
      <c r="A163" s="9">
        <v>133</v>
      </c>
      <c r="B163" s="12" t="s">
        <v>7143</v>
      </c>
      <c r="C163" s="12" t="s">
        <v>7144</v>
      </c>
      <c r="D163" s="12"/>
      <c r="E163" s="10" t="s">
        <v>5125</v>
      </c>
      <c r="F163" s="13">
        <v>1.8</v>
      </c>
      <c r="G163" s="13"/>
      <c r="H163" s="13"/>
      <c r="I163" s="13"/>
      <c r="J163" s="14"/>
    </row>
    <row r="164" s="1" customFormat="1" ht="25.5" customHeight="1" spans="1:10">
      <c r="A164" s="9">
        <v>134</v>
      </c>
      <c r="B164" s="12" t="s">
        <v>7145</v>
      </c>
      <c r="C164" s="12" t="s">
        <v>7146</v>
      </c>
      <c r="D164" s="12"/>
      <c r="E164" s="10" t="s">
        <v>5107</v>
      </c>
      <c r="F164" s="13">
        <v>8.06</v>
      </c>
      <c r="G164" s="13"/>
      <c r="H164" s="13"/>
      <c r="I164" s="13"/>
      <c r="J164" s="14"/>
    </row>
    <row r="165" s="1" customFormat="1" ht="18" customHeight="1" spans="1:10">
      <c r="A165" s="9">
        <v>135</v>
      </c>
      <c r="B165" s="12" t="s">
        <v>7147</v>
      </c>
      <c r="C165" s="12" t="s">
        <v>7148</v>
      </c>
      <c r="D165" s="12"/>
      <c r="E165" s="10" t="s">
        <v>7149</v>
      </c>
      <c r="F165" s="13">
        <v>1.2</v>
      </c>
      <c r="G165" s="13"/>
      <c r="H165" s="13"/>
      <c r="I165" s="13"/>
      <c r="J165" s="14"/>
    </row>
    <row r="166" s="1" customFormat="1" ht="25.5" customHeight="1" spans="1:10">
      <c r="A166" s="9">
        <v>136</v>
      </c>
      <c r="B166" s="12" t="s">
        <v>7150</v>
      </c>
      <c r="C166" s="12" t="s">
        <v>7148</v>
      </c>
      <c r="D166" s="12"/>
      <c r="E166" s="10" t="s">
        <v>7149</v>
      </c>
      <c r="F166" s="13">
        <v>17.16</v>
      </c>
      <c r="G166" s="13"/>
      <c r="H166" s="13"/>
      <c r="I166" s="13"/>
      <c r="J166" s="14"/>
    </row>
    <row r="167" s="1" customFormat="1" ht="25.5" customHeight="1" spans="1:10">
      <c r="A167" s="9">
        <v>137</v>
      </c>
      <c r="B167" s="12" t="s">
        <v>7151</v>
      </c>
      <c r="C167" s="12" t="s">
        <v>7152</v>
      </c>
      <c r="D167" s="12"/>
      <c r="E167" s="10" t="s">
        <v>6899</v>
      </c>
      <c r="F167" s="13">
        <v>3.763</v>
      </c>
      <c r="G167" s="13"/>
      <c r="H167" s="13"/>
      <c r="I167" s="13"/>
      <c r="J167" s="14"/>
    </row>
    <row r="168" s="1" customFormat="1" ht="18" customHeight="1" spans="1:10">
      <c r="A168" s="9">
        <v>138</v>
      </c>
      <c r="B168" s="12" t="s">
        <v>7153</v>
      </c>
      <c r="C168" s="12" t="s">
        <v>7154</v>
      </c>
      <c r="D168" s="12"/>
      <c r="E168" s="10" t="s">
        <v>138</v>
      </c>
      <c r="F168" s="13">
        <v>0.018</v>
      </c>
      <c r="G168" s="13"/>
      <c r="H168" s="13"/>
      <c r="I168" s="13"/>
      <c r="J168" s="14"/>
    </row>
    <row r="169" s="1" customFormat="1" ht="18" customHeight="1" spans="1:10">
      <c r="A169" s="9">
        <v>139</v>
      </c>
      <c r="B169" s="12" t="s">
        <v>7155</v>
      </c>
      <c r="C169" s="12" t="s">
        <v>7156</v>
      </c>
      <c r="D169" s="12"/>
      <c r="E169" s="10" t="s">
        <v>6889</v>
      </c>
      <c r="F169" s="13">
        <v>5623.103</v>
      </c>
      <c r="G169" s="13"/>
      <c r="H169" s="13"/>
      <c r="I169" s="13"/>
      <c r="J169" s="14"/>
    </row>
    <row r="170" s="1" customFormat="1" ht="18" customHeight="1" spans="1:10">
      <c r="A170" s="9">
        <v>140</v>
      </c>
      <c r="B170" s="12" t="s">
        <v>7157</v>
      </c>
      <c r="C170" s="12" t="s">
        <v>7158</v>
      </c>
      <c r="D170" s="12"/>
      <c r="E170" s="10" t="s">
        <v>6889</v>
      </c>
      <c r="F170" s="13">
        <v>28.7</v>
      </c>
      <c r="G170" s="13"/>
      <c r="H170" s="13"/>
      <c r="I170" s="13"/>
      <c r="J170" s="14"/>
    </row>
    <row r="171" s="1" customFormat="1" ht="18" customHeight="1" spans="1:10">
      <c r="A171" s="9">
        <v>141</v>
      </c>
      <c r="B171" s="12" t="s">
        <v>7159</v>
      </c>
      <c r="C171" s="12" t="s">
        <v>7160</v>
      </c>
      <c r="D171" s="12"/>
      <c r="E171" s="10" t="s">
        <v>138</v>
      </c>
      <c r="F171" s="13">
        <v>60</v>
      </c>
      <c r="G171" s="13"/>
      <c r="H171" s="13"/>
      <c r="I171" s="13"/>
      <c r="J171" s="14"/>
    </row>
    <row r="172" s="1" customFormat="1" ht="18" customHeight="1" spans="1:10">
      <c r="A172" s="9">
        <v>142</v>
      </c>
      <c r="B172" s="12" t="s">
        <v>7161</v>
      </c>
      <c r="C172" s="12" t="s">
        <v>7162</v>
      </c>
      <c r="D172" s="12"/>
      <c r="E172" s="10" t="s">
        <v>75</v>
      </c>
      <c r="F172" s="13">
        <v>1</v>
      </c>
      <c r="G172" s="13"/>
      <c r="H172" s="13"/>
      <c r="I172" s="13"/>
      <c r="J172" s="14"/>
    </row>
    <row r="173" s="1" customFormat="1" ht="18" customHeight="1" spans="1:10">
      <c r="A173" s="9">
        <v>143</v>
      </c>
      <c r="B173" s="12" t="s">
        <v>7163</v>
      </c>
      <c r="C173" s="12" t="s">
        <v>7164</v>
      </c>
      <c r="D173" s="12"/>
      <c r="E173" s="10" t="s">
        <v>75</v>
      </c>
      <c r="F173" s="13">
        <v>1.185</v>
      </c>
      <c r="G173" s="13"/>
      <c r="H173" s="13"/>
      <c r="I173" s="13"/>
      <c r="J173" s="14"/>
    </row>
    <row r="174" s="1" customFormat="1" ht="18" customHeight="1" spans="1:10">
      <c r="A174" s="9">
        <v>144</v>
      </c>
      <c r="B174" s="12" t="s">
        <v>7165</v>
      </c>
      <c r="C174" s="12" t="s">
        <v>7166</v>
      </c>
      <c r="D174" s="12"/>
      <c r="E174" s="10" t="s">
        <v>138</v>
      </c>
      <c r="F174" s="13">
        <v>4</v>
      </c>
      <c r="G174" s="13"/>
      <c r="H174" s="13"/>
      <c r="I174" s="13"/>
      <c r="J174" s="14"/>
    </row>
    <row r="175" s="1" customFormat="1" ht="18" customHeight="1" spans="1:10">
      <c r="A175" s="9">
        <v>145</v>
      </c>
      <c r="B175" s="12" t="s">
        <v>7167</v>
      </c>
      <c r="C175" s="12" t="s">
        <v>7168</v>
      </c>
      <c r="D175" s="12"/>
      <c r="E175" s="10" t="s">
        <v>138</v>
      </c>
      <c r="F175" s="13">
        <v>1</v>
      </c>
      <c r="G175" s="13"/>
      <c r="H175" s="13"/>
      <c r="I175" s="13"/>
      <c r="J175" s="14"/>
    </row>
    <row r="176" s="1" customFormat="1" ht="18" customHeight="1" spans="1:10">
      <c r="A176" s="9">
        <v>146</v>
      </c>
      <c r="B176" s="12" t="s">
        <v>7169</v>
      </c>
      <c r="C176" s="12" t="s">
        <v>7170</v>
      </c>
      <c r="D176" s="12"/>
      <c r="E176" s="10" t="s">
        <v>138</v>
      </c>
      <c r="F176" s="13">
        <v>2</v>
      </c>
      <c r="G176" s="13"/>
      <c r="H176" s="13"/>
      <c r="I176" s="13"/>
      <c r="J176" s="14"/>
    </row>
    <row r="177" s="1" customFormat="1" ht="18" customHeight="1" spans="1:10">
      <c r="A177" s="9">
        <v>147</v>
      </c>
      <c r="B177" s="12" t="s">
        <v>7171</v>
      </c>
      <c r="C177" s="12" t="s">
        <v>7172</v>
      </c>
      <c r="D177" s="12"/>
      <c r="E177" s="10" t="s">
        <v>138</v>
      </c>
      <c r="F177" s="13">
        <v>2</v>
      </c>
      <c r="G177" s="13"/>
      <c r="H177" s="13"/>
      <c r="I177" s="13"/>
      <c r="J177" s="14"/>
    </row>
    <row r="178" s="1" customFormat="1" ht="18" customHeight="1" spans="1:10">
      <c r="A178" s="9">
        <v>148</v>
      </c>
      <c r="B178" s="12" t="s">
        <v>7173</v>
      </c>
      <c r="C178" s="12" t="s">
        <v>7174</v>
      </c>
      <c r="D178" s="12"/>
      <c r="E178" s="10" t="s">
        <v>75</v>
      </c>
      <c r="F178" s="13">
        <v>1</v>
      </c>
      <c r="G178" s="13"/>
      <c r="H178" s="13"/>
      <c r="I178" s="13"/>
      <c r="J178" s="14"/>
    </row>
    <row r="179" s="1" customFormat="1" ht="18" customHeight="1" spans="1:10">
      <c r="A179" s="9">
        <v>149</v>
      </c>
      <c r="B179" s="12" t="s">
        <v>7175</v>
      </c>
      <c r="C179" s="12" t="s">
        <v>7176</v>
      </c>
      <c r="D179" s="12"/>
      <c r="E179" s="10" t="s">
        <v>5100</v>
      </c>
      <c r="F179" s="13">
        <v>122.47</v>
      </c>
      <c r="G179" s="13"/>
      <c r="H179" s="13"/>
      <c r="I179" s="13"/>
      <c r="J179" s="14"/>
    </row>
    <row r="180" s="1" customFormat="1" ht="18" customHeight="1" spans="1:10">
      <c r="A180" s="9">
        <v>150</v>
      </c>
      <c r="B180" s="12" t="s">
        <v>7177</v>
      </c>
      <c r="C180" s="12" t="s">
        <v>7178</v>
      </c>
      <c r="D180" s="12"/>
      <c r="E180" s="10" t="s">
        <v>5100</v>
      </c>
      <c r="F180" s="13">
        <v>67.99</v>
      </c>
      <c r="G180" s="13"/>
      <c r="H180" s="13"/>
      <c r="I180" s="13"/>
      <c r="J180" s="14"/>
    </row>
    <row r="181" s="1" customFormat="1" ht="18" customHeight="1" spans="1:10">
      <c r="A181" s="9">
        <v>151</v>
      </c>
      <c r="B181" s="12" t="s">
        <v>7179</v>
      </c>
      <c r="C181" s="12" t="s">
        <v>7180</v>
      </c>
      <c r="D181" s="12"/>
      <c r="E181" s="10" t="s">
        <v>629</v>
      </c>
      <c r="F181" s="13">
        <v>63.892</v>
      </c>
      <c r="G181" s="13"/>
      <c r="H181" s="13"/>
      <c r="I181" s="13"/>
      <c r="J181" s="14"/>
    </row>
    <row r="182" s="1" customFormat="1" ht="18" customHeight="1" spans="1:10">
      <c r="A182" s="9">
        <v>152</v>
      </c>
      <c r="B182" s="12" t="s">
        <v>7181</v>
      </c>
      <c r="C182" s="12" t="s">
        <v>7182</v>
      </c>
      <c r="D182" s="12"/>
      <c r="E182" s="10" t="s">
        <v>5100</v>
      </c>
      <c r="F182" s="13">
        <v>66.56</v>
      </c>
      <c r="G182" s="13"/>
      <c r="H182" s="13"/>
      <c r="I182" s="13"/>
      <c r="J182" s="14"/>
    </row>
    <row r="183" s="1" customFormat="1" ht="18" customHeight="1" spans="1:10">
      <c r="A183" s="9">
        <v>153</v>
      </c>
      <c r="B183" s="12" t="s">
        <v>7183</v>
      </c>
      <c r="C183" s="12" t="s">
        <v>7184</v>
      </c>
      <c r="D183" s="12"/>
      <c r="E183" s="10" t="s">
        <v>75</v>
      </c>
      <c r="F183" s="13">
        <v>3</v>
      </c>
      <c r="G183" s="13"/>
      <c r="H183" s="13"/>
      <c r="I183" s="13"/>
      <c r="J183" s="14"/>
    </row>
    <row r="184" s="1" customFormat="1" ht="18" customHeight="1" spans="1:10">
      <c r="A184" s="9">
        <v>154</v>
      </c>
      <c r="B184" s="12" t="s">
        <v>7185</v>
      </c>
      <c r="C184" s="12" t="s">
        <v>7186</v>
      </c>
      <c r="D184" s="12"/>
      <c r="E184" s="10" t="s">
        <v>5100</v>
      </c>
      <c r="F184" s="13">
        <v>33.825</v>
      </c>
      <c r="G184" s="13"/>
      <c r="H184" s="13"/>
      <c r="I184" s="13"/>
      <c r="J184" s="14"/>
    </row>
    <row r="185" s="1" customFormat="1" ht="18" customHeight="1" spans="1:10">
      <c r="A185" s="9">
        <v>155</v>
      </c>
      <c r="B185" s="12" t="s">
        <v>7187</v>
      </c>
      <c r="C185" s="12" t="s">
        <v>7188</v>
      </c>
      <c r="D185" s="12"/>
      <c r="E185" s="10" t="s">
        <v>92</v>
      </c>
      <c r="F185" s="13">
        <v>46</v>
      </c>
      <c r="G185" s="13"/>
      <c r="H185" s="13"/>
      <c r="I185" s="13"/>
      <c r="J185" s="14"/>
    </row>
    <row r="186" s="1" customFormat="1" ht="18" customHeight="1" spans="1:10">
      <c r="A186" s="9">
        <v>156</v>
      </c>
      <c r="B186" s="12" t="s">
        <v>7189</v>
      </c>
      <c r="C186" s="12" t="s">
        <v>7190</v>
      </c>
      <c r="D186" s="12"/>
      <c r="E186" s="10" t="s">
        <v>5125</v>
      </c>
      <c r="F186" s="13">
        <v>240</v>
      </c>
      <c r="G186" s="13"/>
      <c r="H186" s="13"/>
      <c r="I186" s="13"/>
      <c r="J186" s="14"/>
    </row>
    <row r="187" s="1" customFormat="1" ht="18" customHeight="1" spans="1:10">
      <c r="A187" s="9">
        <v>157</v>
      </c>
      <c r="B187" s="12" t="s">
        <v>7191</v>
      </c>
      <c r="C187" s="12" t="s">
        <v>7192</v>
      </c>
      <c r="D187" s="12"/>
      <c r="E187" s="10" t="s">
        <v>5125</v>
      </c>
      <c r="F187" s="13">
        <v>620</v>
      </c>
      <c r="G187" s="13"/>
      <c r="H187" s="13"/>
      <c r="I187" s="13"/>
      <c r="J187" s="14"/>
    </row>
    <row r="188" s="1" customFormat="1" ht="18" customHeight="1" spans="1:10">
      <c r="A188" s="9">
        <v>158</v>
      </c>
      <c r="B188" s="12" t="s">
        <v>7193</v>
      </c>
      <c r="C188" s="12" t="s">
        <v>7194</v>
      </c>
      <c r="D188" s="12"/>
      <c r="E188" s="10" t="s">
        <v>75</v>
      </c>
      <c r="F188" s="13">
        <v>1</v>
      </c>
      <c r="G188" s="13"/>
      <c r="H188" s="13"/>
      <c r="I188" s="13"/>
      <c r="J188" s="14"/>
    </row>
    <row r="189" s="1" customFormat="1" ht="18" customHeight="1" spans="1:10">
      <c r="A189" s="9">
        <v>159</v>
      </c>
      <c r="B189" s="12" t="s">
        <v>7195</v>
      </c>
      <c r="C189" s="12" t="s">
        <v>7196</v>
      </c>
      <c r="D189" s="12"/>
      <c r="E189" s="10" t="s">
        <v>186</v>
      </c>
      <c r="F189" s="13">
        <v>1</v>
      </c>
      <c r="G189" s="13"/>
      <c r="H189" s="13"/>
      <c r="I189" s="13"/>
      <c r="J189" s="14"/>
    </row>
    <row r="190" s="1" customFormat="1" ht="18" customHeight="1" spans="1:10">
      <c r="A190" s="9">
        <v>160</v>
      </c>
      <c r="B190" s="12" t="s">
        <v>7197</v>
      </c>
      <c r="C190" s="12" t="s">
        <v>7198</v>
      </c>
      <c r="D190" s="12"/>
      <c r="E190" s="10" t="s">
        <v>112</v>
      </c>
      <c r="F190" s="13">
        <v>1</v>
      </c>
      <c r="G190" s="13"/>
      <c r="H190" s="13"/>
      <c r="I190" s="13"/>
      <c r="J190" s="14"/>
    </row>
    <row r="191" s="1" customFormat="1" ht="18" customHeight="1" spans="1:10">
      <c r="A191" s="9">
        <v>161</v>
      </c>
      <c r="B191" s="12" t="s">
        <v>7199</v>
      </c>
      <c r="C191" s="12" t="s">
        <v>7200</v>
      </c>
      <c r="D191" s="12"/>
      <c r="E191" s="10" t="s">
        <v>138</v>
      </c>
      <c r="F191" s="13">
        <v>10</v>
      </c>
      <c r="G191" s="13"/>
      <c r="H191" s="13"/>
      <c r="I191" s="13"/>
      <c r="J191" s="14"/>
    </row>
    <row r="192" s="1" customFormat="1" ht="18" customHeight="1" spans="1:10">
      <c r="A192" s="15" t="s">
        <v>5101</v>
      </c>
      <c r="B192" s="16"/>
      <c r="C192" s="16"/>
      <c r="D192" s="16"/>
      <c r="E192" s="16" t="s">
        <v>6889</v>
      </c>
      <c r="F192" s="16" t="s">
        <v>6865</v>
      </c>
      <c r="G192" s="16"/>
      <c r="H192" s="16" t="s">
        <v>6865</v>
      </c>
      <c r="I192" s="17"/>
      <c r="J192" s="18"/>
    </row>
    <row r="193" s="1" customFormat="1" ht="36" customHeight="1" spans="1:10">
      <c r="A193" s="2" t="s">
        <v>6882</v>
      </c>
      <c r="B193" s="2"/>
      <c r="C193" s="2"/>
      <c r="D193" s="2"/>
      <c r="E193" s="2"/>
      <c r="F193" s="2"/>
      <c r="G193" s="2"/>
      <c r="H193" s="2"/>
      <c r="I193" s="2"/>
      <c r="J193" s="2"/>
    </row>
    <row r="194" s="1" customFormat="1" ht="25.5" customHeight="1" spans="1:10">
      <c r="A194" s="3" t="s">
        <v>6868</v>
      </c>
      <c r="B194" s="3"/>
      <c r="C194" s="3"/>
      <c r="D194" s="4" t="s">
        <v>5043</v>
      </c>
      <c r="E194" s="4"/>
      <c r="F194" s="4"/>
      <c r="G194" s="5" t="s">
        <v>7201</v>
      </c>
      <c r="H194" s="5"/>
      <c r="I194" s="5"/>
      <c r="J194" s="5"/>
    </row>
    <row r="195" s="1" customFormat="1" ht="18" customHeight="1" spans="1:10">
      <c r="A195" s="6" t="s">
        <v>2</v>
      </c>
      <c r="B195" s="7" t="s">
        <v>6884</v>
      </c>
      <c r="C195" s="7" t="s">
        <v>6885</v>
      </c>
      <c r="D195" s="7"/>
      <c r="E195" s="7" t="s">
        <v>23</v>
      </c>
      <c r="F195" s="7" t="s">
        <v>24</v>
      </c>
      <c r="G195" s="7"/>
      <c r="H195" s="7" t="s">
        <v>4500</v>
      </c>
      <c r="I195" s="7" t="s">
        <v>6886</v>
      </c>
      <c r="J195" s="8" t="s">
        <v>5</v>
      </c>
    </row>
    <row r="196" s="1" customFormat="1" ht="25.5" customHeight="1" spans="1:10">
      <c r="A196" s="9"/>
      <c r="B196" s="10"/>
      <c r="C196" s="10"/>
      <c r="D196" s="10"/>
      <c r="E196" s="10"/>
      <c r="F196" s="10"/>
      <c r="G196" s="10"/>
      <c r="H196" s="10"/>
      <c r="I196" s="10"/>
      <c r="J196" s="11"/>
    </row>
    <row r="197" s="1" customFormat="1" ht="18" customHeight="1" spans="1:10">
      <c r="A197" s="9">
        <v>162</v>
      </c>
      <c r="B197" s="12" t="s">
        <v>7202</v>
      </c>
      <c r="C197" s="12" t="s">
        <v>7198</v>
      </c>
      <c r="D197" s="12"/>
      <c r="E197" s="10" t="s">
        <v>112</v>
      </c>
      <c r="F197" s="13">
        <v>1</v>
      </c>
      <c r="G197" s="13"/>
      <c r="H197" s="13"/>
      <c r="I197" s="13"/>
      <c r="J197" s="14"/>
    </row>
    <row r="198" s="1" customFormat="1" ht="18" customHeight="1" spans="1:10">
      <c r="A198" s="9">
        <v>163</v>
      </c>
      <c r="B198" s="12" t="s">
        <v>7203</v>
      </c>
      <c r="C198" s="12" t="s">
        <v>7204</v>
      </c>
      <c r="D198" s="12"/>
      <c r="E198" s="10" t="s">
        <v>138</v>
      </c>
      <c r="F198" s="13">
        <v>2</v>
      </c>
      <c r="G198" s="13"/>
      <c r="H198" s="13"/>
      <c r="I198" s="13"/>
      <c r="J198" s="14"/>
    </row>
    <row r="199" s="1" customFormat="1" ht="18" customHeight="1" spans="1:10">
      <c r="A199" s="9">
        <v>164</v>
      </c>
      <c r="B199" s="12" t="s">
        <v>7205</v>
      </c>
      <c r="C199" s="12" t="s">
        <v>7206</v>
      </c>
      <c r="D199" s="12"/>
      <c r="E199" s="10" t="s">
        <v>75</v>
      </c>
      <c r="F199" s="13">
        <v>60</v>
      </c>
      <c r="G199" s="13"/>
      <c r="H199" s="13"/>
      <c r="I199" s="13"/>
      <c r="J199" s="14"/>
    </row>
    <row r="200" s="1" customFormat="1" ht="18" customHeight="1" spans="1:10">
      <c r="A200" s="9">
        <v>165</v>
      </c>
      <c r="B200" s="12" t="s">
        <v>7207</v>
      </c>
      <c r="C200" s="12" t="s">
        <v>7208</v>
      </c>
      <c r="D200" s="12"/>
      <c r="E200" s="10" t="s">
        <v>75</v>
      </c>
      <c r="F200" s="13">
        <v>1</v>
      </c>
      <c r="G200" s="13"/>
      <c r="H200" s="13"/>
      <c r="I200" s="13"/>
      <c r="J200" s="14"/>
    </row>
    <row r="201" s="1" customFormat="1" ht="18" customHeight="1" spans="1:10">
      <c r="A201" s="9">
        <v>166</v>
      </c>
      <c r="B201" s="12" t="s">
        <v>7209</v>
      </c>
      <c r="C201" s="12" t="s">
        <v>7210</v>
      </c>
      <c r="D201" s="12"/>
      <c r="E201" s="10" t="s">
        <v>138</v>
      </c>
      <c r="F201" s="13">
        <v>1</v>
      </c>
      <c r="G201" s="13"/>
      <c r="H201" s="13"/>
      <c r="I201" s="13"/>
      <c r="J201" s="14"/>
    </row>
    <row r="202" s="1" customFormat="1" ht="18" customHeight="1" spans="1:10">
      <c r="A202" s="9">
        <v>167</v>
      </c>
      <c r="B202" s="12" t="s">
        <v>7211</v>
      </c>
      <c r="C202" s="12" t="s">
        <v>7212</v>
      </c>
      <c r="D202" s="12"/>
      <c r="E202" s="10" t="s">
        <v>138</v>
      </c>
      <c r="F202" s="13">
        <v>12</v>
      </c>
      <c r="G202" s="13"/>
      <c r="H202" s="13"/>
      <c r="I202" s="13"/>
      <c r="J202" s="14"/>
    </row>
    <row r="203" s="1" customFormat="1" ht="18" customHeight="1" spans="1:10">
      <c r="A203" s="9">
        <v>168</v>
      </c>
      <c r="B203" s="12" t="s">
        <v>7213</v>
      </c>
      <c r="C203" s="12" t="s">
        <v>7214</v>
      </c>
      <c r="D203" s="12"/>
      <c r="E203" s="10" t="s">
        <v>138</v>
      </c>
      <c r="F203" s="13">
        <v>12</v>
      </c>
      <c r="G203" s="13"/>
      <c r="H203" s="13"/>
      <c r="I203" s="13"/>
      <c r="J203" s="14"/>
    </row>
    <row r="204" s="1" customFormat="1" ht="18" customHeight="1" spans="1:10">
      <c r="A204" s="9">
        <v>169</v>
      </c>
      <c r="B204" s="12" t="s">
        <v>7215</v>
      </c>
      <c r="C204" s="12" t="s">
        <v>7216</v>
      </c>
      <c r="D204" s="12"/>
      <c r="E204" s="10" t="s">
        <v>75</v>
      </c>
      <c r="F204" s="13">
        <v>1</v>
      </c>
      <c r="G204" s="13"/>
      <c r="H204" s="13"/>
      <c r="I204" s="13"/>
      <c r="J204" s="14"/>
    </row>
    <row r="205" s="1" customFormat="1" ht="18" customHeight="1" spans="1:10">
      <c r="A205" s="9">
        <v>170</v>
      </c>
      <c r="B205" s="12" t="s">
        <v>7217</v>
      </c>
      <c r="C205" s="12" t="s">
        <v>7218</v>
      </c>
      <c r="D205" s="12"/>
      <c r="E205" s="10" t="s">
        <v>92</v>
      </c>
      <c r="F205" s="13">
        <v>14</v>
      </c>
      <c r="G205" s="13"/>
      <c r="H205" s="13"/>
      <c r="I205" s="13"/>
      <c r="J205" s="14"/>
    </row>
    <row r="206" s="1" customFormat="1" ht="18" customHeight="1" spans="1:10">
      <c r="A206" s="9">
        <v>171</v>
      </c>
      <c r="B206" s="12" t="s">
        <v>7219</v>
      </c>
      <c r="C206" s="12" t="s">
        <v>7220</v>
      </c>
      <c r="D206" s="12"/>
      <c r="E206" s="10" t="s">
        <v>75</v>
      </c>
      <c r="F206" s="13">
        <v>1</v>
      </c>
      <c r="G206" s="13"/>
      <c r="H206" s="13"/>
      <c r="I206" s="13"/>
      <c r="J206" s="14"/>
    </row>
    <row r="207" s="1" customFormat="1" ht="18" customHeight="1" spans="1:10">
      <c r="A207" s="9">
        <v>172</v>
      </c>
      <c r="B207" s="12" t="s">
        <v>7221</v>
      </c>
      <c r="C207" s="12" t="s">
        <v>7222</v>
      </c>
      <c r="D207" s="12"/>
      <c r="E207" s="10" t="s">
        <v>138</v>
      </c>
      <c r="F207" s="13">
        <v>1</v>
      </c>
      <c r="G207" s="13"/>
      <c r="H207" s="13"/>
      <c r="I207" s="13"/>
      <c r="J207" s="14"/>
    </row>
    <row r="208" s="1" customFormat="1" ht="18" customHeight="1" spans="1:10">
      <c r="A208" s="9">
        <v>173</v>
      </c>
      <c r="B208" s="12" t="s">
        <v>7223</v>
      </c>
      <c r="C208" s="12" t="s">
        <v>7224</v>
      </c>
      <c r="D208" s="12"/>
      <c r="E208" s="10" t="s">
        <v>75</v>
      </c>
      <c r="F208" s="13">
        <v>228</v>
      </c>
      <c r="G208" s="13"/>
      <c r="H208" s="13"/>
      <c r="I208" s="13"/>
      <c r="J208" s="14"/>
    </row>
    <row r="209" s="1" customFormat="1" ht="18" customHeight="1" spans="1:10">
      <c r="A209" s="9">
        <v>174</v>
      </c>
      <c r="B209" s="12" t="s">
        <v>7225</v>
      </c>
      <c r="C209" s="12" t="s">
        <v>7226</v>
      </c>
      <c r="D209" s="12"/>
      <c r="E209" s="10" t="s">
        <v>138</v>
      </c>
      <c r="F209" s="13">
        <v>1</v>
      </c>
      <c r="G209" s="13"/>
      <c r="H209" s="13"/>
      <c r="I209" s="13"/>
      <c r="J209" s="14"/>
    </row>
    <row r="210" s="1" customFormat="1" ht="18" customHeight="1" spans="1:10">
      <c r="A210" s="9">
        <v>175</v>
      </c>
      <c r="B210" s="12" t="s">
        <v>7227</v>
      </c>
      <c r="C210" s="12" t="s">
        <v>7228</v>
      </c>
      <c r="D210" s="12"/>
      <c r="E210" s="10" t="s">
        <v>75</v>
      </c>
      <c r="F210" s="13">
        <v>2</v>
      </c>
      <c r="G210" s="13"/>
      <c r="H210" s="13"/>
      <c r="I210" s="13"/>
      <c r="J210" s="14"/>
    </row>
    <row r="211" s="1" customFormat="1" ht="18" customHeight="1" spans="1:10">
      <c r="A211" s="9">
        <v>176</v>
      </c>
      <c r="B211" s="12" t="s">
        <v>7229</v>
      </c>
      <c r="C211" s="12" t="s">
        <v>7230</v>
      </c>
      <c r="D211" s="12"/>
      <c r="E211" s="10" t="s">
        <v>138</v>
      </c>
      <c r="F211" s="13">
        <v>2</v>
      </c>
      <c r="G211" s="13"/>
      <c r="H211" s="13"/>
      <c r="I211" s="13"/>
      <c r="J211" s="14"/>
    </row>
    <row r="212" s="1" customFormat="1" ht="18" customHeight="1" spans="1:10">
      <c r="A212" s="9">
        <v>177</v>
      </c>
      <c r="B212" s="12" t="s">
        <v>7231</v>
      </c>
      <c r="C212" s="12" t="s">
        <v>7232</v>
      </c>
      <c r="D212" s="12"/>
      <c r="E212" s="10" t="s">
        <v>75</v>
      </c>
      <c r="F212" s="13">
        <v>2</v>
      </c>
      <c r="G212" s="13"/>
      <c r="H212" s="13"/>
      <c r="I212" s="13"/>
      <c r="J212" s="14"/>
    </row>
    <row r="213" s="1" customFormat="1" ht="18" customHeight="1" spans="1:10">
      <c r="A213" s="9">
        <v>178</v>
      </c>
      <c r="B213" s="12" t="s">
        <v>7233</v>
      </c>
      <c r="C213" s="12" t="s">
        <v>7234</v>
      </c>
      <c r="D213" s="12"/>
      <c r="E213" s="10" t="s">
        <v>198</v>
      </c>
      <c r="F213" s="13">
        <v>2</v>
      </c>
      <c r="G213" s="13"/>
      <c r="H213" s="13"/>
      <c r="I213" s="13"/>
      <c r="J213" s="14"/>
    </row>
    <row r="214" s="1" customFormat="1" ht="18" customHeight="1" spans="1:10">
      <c r="A214" s="9">
        <v>179</v>
      </c>
      <c r="B214" s="12" t="s">
        <v>7235</v>
      </c>
      <c r="C214" s="12" t="s">
        <v>7236</v>
      </c>
      <c r="D214" s="12"/>
      <c r="E214" s="10" t="s">
        <v>5100</v>
      </c>
      <c r="F214" s="13">
        <v>1086</v>
      </c>
      <c r="G214" s="13"/>
      <c r="H214" s="13"/>
      <c r="I214" s="13"/>
      <c r="J214" s="14"/>
    </row>
    <row r="215" s="1" customFormat="1" ht="18" customHeight="1" spans="1:10">
      <c r="A215" s="9">
        <v>180</v>
      </c>
      <c r="B215" s="12" t="s">
        <v>7237</v>
      </c>
      <c r="C215" s="12" t="s">
        <v>7238</v>
      </c>
      <c r="D215" s="12"/>
      <c r="E215" s="10" t="s">
        <v>75</v>
      </c>
      <c r="F215" s="13">
        <v>1</v>
      </c>
      <c r="G215" s="13"/>
      <c r="H215" s="13"/>
      <c r="I215" s="13"/>
      <c r="J215" s="14"/>
    </row>
    <row r="216" s="1" customFormat="1" ht="18" customHeight="1" spans="1:10">
      <c r="A216" s="9">
        <v>181</v>
      </c>
      <c r="B216" s="12" t="s">
        <v>7239</v>
      </c>
      <c r="C216" s="12" t="s">
        <v>7240</v>
      </c>
      <c r="D216" s="12"/>
      <c r="E216" s="10" t="s">
        <v>5111</v>
      </c>
      <c r="F216" s="13">
        <v>0.947</v>
      </c>
      <c r="G216" s="13"/>
      <c r="H216" s="13"/>
      <c r="I216" s="13"/>
      <c r="J216" s="14"/>
    </row>
    <row r="217" s="1" customFormat="1" ht="18" customHeight="1" spans="1:10">
      <c r="A217" s="9">
        <v>182</v>
      </c>
      <c r="B217" s="12" t="s">
        <v>7241</v>
      </c>
      <c r="C217" s="12" t="s">
        <v>7242</v>
      </c>
      <c r="D217" s="12"/>
      <c r="E217" s="10" t="s">
        <v>5111</v>
      </c>
      <c r="F217" s="13">
        <v>18.08</v>
      </c>
      <c r="G217" s="13"/>
      <c r="H217" s="13"/>
      <c r="I217" s="13"/>
      <c r="J217" s="14"/>
    </row>
    <row r="218" s="1" customFormat="1" ht="25.5" customHeight="1" spans="1:10">
      <c r="A218" s="9">
        <v>183</v>
      </c>
      <c r="B218" s="12" t="s">
        <v>7243</v>
      </c>
      <c r="C218" s="12" t="s">
        <v>7244</v>
      </c>
      <c r="D218" s="12"/>
      <c r="E218" s="10" t="s">
        <v>5125</v>
      </c>
      <c r="F218" s="13">
        <v>6246.854</v>
      </c>
      <c r="G218" s="13"/>
      <c r="H218" s="13"/>
      <c r="I218" s="13"/>
      <c r="J218" s="14"/>
    </row>
    <row r="219" s="1" customFormat="1" ht="25.5" customHeight="1" spans="1:10">
      <c r="A219" s="9">
        <v>184</v>
      </c>
      <c r="B219" s="12" t="s">
        <v>7245</v>
      </c>
      <c r="C219" s="12" t="s">
        <v>7246</v>
      </c>
      <c r="D219" s="12"/>
      <c r="E219" s="10" t="s">
        <v>5125</v>
      </c>
      <c r="F219" s="13">
        <v>4134.417</v>
      </c>
      <c r="G219" s="13"/>
      <c r="H219" s="13"/>
      <c r="I219" s="13"/>
      <c r="J219" s="14"/>
    </row>
    <row r="220" s="1" customFormat="1" ht="25.5" customHeight="1" spans="1:10">
      <c r="A220" s="9">
        <v>185</v>
      </c>
      <c r="B220" s="12" t="s">
        <v>7247</v>
      </c>
      <c r="C220" s="12" t="s">
        <v>7248</v>
      </c>
      <c r="D220" s="12"/>
      <c r="E220" s="10" t="s">
        <v>5125</v>
      </c>
      <c r="F220" s="13">
        <v>106</v>
      </c>
      <c r="G220" s="13"/>
      <c r="H220" s="13"/>
      <c r="I220" s="13"/>
      <c r="J220" s="14"/>
    </row>
    <row r="221" s="1" customFormat="1" ht="25.5" customHeight="1" spans="1:10">
      <c r="A221" s="9">
        <v>186</v>
      </c>
      <c r="B221" s="12" t="s">
        <v>7249</v>
      </c>
      <c r="C221" s="12" t="s">
        <v>7250</v>
      </c>
      <c r="D221" s="12"/>
      <c r="E221" s="10" t="s">
        <v>5125</v>
      </c>
      <c r="F221" s="13">
        <v>106</v>
      </c>
      <c r="G221" s="13"/>
      <c r="H221" s="13"/>
      <c r="I221" s="13"/>
      <c r="J221" s="14"/>
    </row>
    <row r="222" s="1" customFormat="1" ht="18" customHeight="1" spans="1:10">
      <c r="A222" s="9">
        <v>187</v>
      </c>
      <c r="B222" s="12" t="s">
        <v>7251</v>
      </c>
      <c r="C222" s="12" t="s">
        <v>7252</v>
      </c>
      <c r="D222" s="12"/>
      <c r="E222" s="10" t="s">
        <v>156</v>
      </c>
      <c r="F222" s="13">
        <v>6</v>
      </c>
      <c r="G222" s="13"/>
      <c r="H222" s="13"/>
      <c r="I222" s="13"/>
      <c r="J222" s="14"/>
    </row>
    <row r="223" s="1" customFormat="1" ht="18" customHeight="1" spans="1:10">
      <c r="A223" s="9">
        <v>188</v>
      </c>
      <c r="B223" s="12" t="s">
        <v>7253</v>
      </c>
      <c r="C223" s="12" t="s">
        <v>7254</v>
      </c>
      <c r="D223" s="12"/>
      <c r="E223" s="10" t="s">
        <v>92</v>
      </c>
      <c r="F223" s="13">
        <v>24.24</v>
      </c>
      <c r="G223" s="13"/>
      <c r="H223" s="13"/>
      <c r="I223" s="13"/>
      <c r="J223" s="14"/>
    </row>
    <row r="224" s="1" customFormat="1" ht="25.5" customHeight="1" spans="1:10">
      <c r="A224" s="9">
        <v>189</v>
      </c>
      <c r="B224" s="12" t="s">
        <v>7255</v>
      </c>
      <c r="C224" s="12" t="s">
        <v>7256</v>
      </c>
      <c r="D224" s="12"/>
      <c r="E224" s="10" t="s">
        <v>92</v>
      </c>
      <c r="F224" s="13">
        <v>2.02</v>
      </c>
      <c r="G224" s="13"/>
      <c r="H224" s="13"/>
      <c r="I224" s="13"/>
      <c r="J224" s="14"/>
    </row>
    <row r="225" s="1" customFormat="1" ht="25.5" customHeight="1" spans="1:10">
      <c r="A225" s="9">
        <v>190</v>
      </c>
      <c r="B225" s="12" t="s">
        <v>7257</v>
      </c>
      <c r="C225" s="12" t="s">
        <v>7258</v>
      </c>
      <c r="D225" s="12"/>
      <c r="E225" s="10" t="s">
        <v>92</v>
      </c>
      <c r="F225" s="13">
        <v>32.32</v>
      </c>
      <c r="G225" s="13"/>
      <c r="H225" s="13"/>
      <c r="I225" s="13"/>
      <c r="J225" s="14"/>
    </row>
    <row r="226" s="1" customFormat="1" ht="18" customHeight="1" spans="1:10">
      <c r="A226" s="15" t="s">
        <v>5101</v>
      </c>
      <c r="B226" s="16"/>
      <c r="C226" s="16"/>
      <c r="D226" s="16"/>
      <c r="E226" s="16" t="s">
        <v>6889</v>
      </c>
      <c r="F226" s="16" t="s">
        <v>6865</v>
      </c>
      <c r="G226" s="16"/>
      <c r="H226" s="16" t="s">
        <v>6865</v>
      </c>
      <c r="I226" s="17"/>
      <c r="J226" s="18"/>
    </row>
    <row r="227" s="1" customFormat="1" ht="36" customHeight="1" spans="1:10">
      <c r="A227" s="2" t="s">
        <v>6882</v>
      </c>
      <c r="B227" s="2"/>
      <c r="C227" s="2"/>
      <c r="D227" s="2"/>
      <c r="E227" s="2"/>
      <c r="F227" s="2"/>
      <c r="G227" s="2"/>
      <c r="H227" s="2"/>
      <c r="I227" s="2"/>
      <c r="J227" s="2"/>
    </row>
    <row r="228" s="1" customFormat="1" ht="25.5" customHeight="1" spans="1:10">
      <c r="A228" s="3" t="s">
        <v>6868</v>
      </c>
      <c r="B228" s="3"/>
      <c r="C228" s="3"/>
      <c r="D228" s="4" t="s">
        <v>5043</v>
      </c>
      <c r="E228" s="4"/>
      <c r="F228" s="4"/>
      <c r="G228" s="5" t="s">
        <v>7259</v>
      </c>
      <c r="H228" s="5"/>
      <c r="I228" s="5"/>
      <c r="J228" s="5"/>
    </row>
    <row r="229" s="1" customFormat="1" ht="18" customHeight="1" spans="1:10">
      <c r="A229" s="6" t="s">
        <v>2</v>
      </c>
      <c r="B229" s="7" t="s">
        <v>6884</v>
      </c>
      <c r="C229" s="7" t="s">
        <v>6885</v>
      </c>
      <c r="D229" s="7"/>
      <c r="E229" s="7" t="s">
        <v>23</v>
      </c>
      <c r="F229" s="7" t="s">
        <v>24</v>
      </c>
      <c r="G229" s="7"/>
      <c r="H229" s="7" t="s">
        <v>4500</v>
      </c>
      <c r="I229" s="7" t="s">
        <v>6886</v>
      </c>
      <c r="J229" s="8" t="s">
        <v>5</v>
      </c>
    </row>
    <row r="230" s="1" customFormat="1" ht="25.5" customHeight="1" spans="1:10">
      <c r="A230" s="9"/>
      <c r="B230" s="10"/>
      <c r="C230" s="10"/>
      <c r="D230" s="10"/>
      <c r="E230" s="10"/>
      <c r="F230" s="10"/>
      <c r="G230" s="10"/>
      <c r="H230" s="10"/>
      <c r="I230" s="10"/>
      <c r="J230" s="11"/>
    </row>
    <row r="231" s="1" customFormat="1" ht="18" customHeight="1" spans="1:10">
      <c r="A231" s="9">
        <v>191</v>
      </c>
      <c r="B231" s="12" t="s">
        <v>7260</v>
      </c>
      <c r="C231" s="12" t="s">
        <v>7261</v>
      </c>
      <c r="D231" s="12"/>
      <c r="E231" s="10" t="s">
        <v>92</v>
      </c>
      <c r="F231" s="13">
        <v>72.72</v>
      </c>
      <c r="G231" s="13"/>
      <c r="H231" s="13"/>
      <c r="I231" s="13"/>
      <c r="J231" s="14"/>
    </row>
    <row r="232" s="1" customFormat="1" ht="18" customHeight="1" spans="1:10">
      <c r="A232" s="9">
        <v>192</v>
      </c>
      <c r="B232" s="12" t="s">
        <v>7262</v>
      </c>
      <c r="C232" s="12" t="s">
        <v>7263</v>
      </c>
      <c r="D232" s="12"/>
      <c r="E232" s="10" t="s">
        <v>92</v>
      </c>
      <c r="F232" s="13">
        <v>24.24</v>
      </c>
      <c r="G232" s="13"/>
      <c r="H232" s="13"/>
      <c r="I232" s="13"/>
      <c r="J232" s="14"/>
    </row>
    <row r="233" s="1" customFormat="1" ht="18" customHeight="1" spans="1:10">
      <c r="A233" s="9">
        <v>193</v>
      </c>
      <c r="B233" s="12" t="s">
        <v>7264</v>
      </c>
      <c r="C233" s="12" t="s">
        <v>7265</v>
      </c>
      <c r="D233" s="12"/>
      <c r="E233" s="10" t="s">
        <v>92</v>
      </c>
      <c r="F233" s="13">
        <v>40.4</v>
      </c>
      <c r="G233" s="13"/>
      <c r="H233" s="13"/>
      <c r="I233" s="13"/>
      <c r="J233" s="14"/>
    </row>
    <row r="234" s="1" customFormat="1" ht="18" customHeight="1" spans="1:10">
      <c r="A234" s="9">
        <v>194</v>
      </c>
      <c r="B234" s="12" t="s">
        <v>7266</v>
      </c>
      <c r="C234" s="12" t="s">
        <v>7267</v>
      </c>
      <c r="D234" s="12"/>
      <c r="E234" s="10" t="s">
        <v>92</v>
      </c>
      <c r="F234" s="13">
        <v>2.02</v>
      </c>
      <c r="G234" s="13"/>
      <c r="H234" s="13"/>
      <c r="I234" s="13"/>
      <c r="J234" s="14"/>
    </row>
    <row r="235" s="1" customFormat="1" ht="18" customHeight="1" spans="1:10">
      <c r="A235" s="9">
        <v>195</v>
      </c>
      <c r="B235" s="12" t="s">
        <v>7268</v>
      </c>
      <c r="C235" s="12" t="s">
        <v>7269</v>
      </c>
      <c r="D235" s="12"/>
      <c r="E235" s="10" t="s">
        <v>92</v>
      </c>
      <c r="F235" s="13">
        <v>2.02</v>
      </c>
      <c r="G235" s="13"/>
      <c r="H235" s="13"/>
      <c r="I235" s="13"/>
      <c r="J235" s="14"/>
    </row>
    <row r="236" s="1" customFormat="1" ht="18" customHeight="1" spans="1:10">
      <c r="A236" s="9">
        <v>196</v>
      </c>
      <c r="B236" s="12" t="s">
        <v>7270</v>
      </c>
      <c r="C236" s="12" t="s">
        <v>7271</v>
      </c>
      <c r="D236" s="12"/>
      <c r="E236" s="10" t="s">
        <v>92</v>
      </c>
      <c r="F236" s="13">
        <v>9.09</v>
      </c>
      <c r="G236" s="13"/>
      <c r="H236" s="13"/>
      <c r="I236" s="13"/>
      <c r="J236" s="14"/>
    </row>
    <row r="237" s="1" customFormat="1" ht="18" customHeight="1" spans="1:10">
      <c r="A237" s="9">
        <v>197</v>
      </c>
      <c r="B237" s="12" t="s">
        <v>7272</v>
      </c>
      <c r="C237" s="12" t="s">
        <v>7273</v>
      </c>
      <c r="D237" s="12"/>
      <c r="E237" s="10" t="s">
        <v>92</v>
      </c>
      <c r="F237" s="13">
        <v>5.05</v>
      </c>
      <c r="G237" s="13"/>
      <c r="H237" s="13"/>
      <c r="I237" s="13"/>
      <c r="J237" s="14"/>
    </row>
    <row r="238" s="1" customFormat="1" ht="18" customHeight="1" spans="1:10">
      <c r="A238" s="9">
        <v>198</v>
      </c>
      <c r="B238" s="12" t="s">
        <v>7274</v>
      </c>
      <c r="C238" s="12" t="s">
        <v>7275</v>
      </c>
      <c r="D238" s="12"/>
      <c r="E238" s="10" t="s">
        <v>75</v>
      </c>
      <c r="F238" s="13">
        <v>4.08</v>
      </c>
      <c r="G238" s="13"/>
      <c r="H238" s="13"/>
      <c r="I238" s="13"/>
      <c r="J238" s="14"/>
    </row>
    <row r="239" s="1" customFormat="1" ht="25.5" customHeight="1" spans="1:10">
      <c r="A239" s="9">
        <v>199</v>
      </c>
      <c r="B239" s="12" t="s">
        <v>7276</v>
      </c>
      <c r="C239" s="12" t="s">
        <v>7277</v>
      </c>
      <c r="D239" s="12"/>
      <c r="E239" s="10" t="s">
        <v>75</v>
      </c>
      <c r="F239" s="13">
        <v>1.02</v>
      </c>
      <c r="G239" s="13"/>
      <c r="H239" s="13"/>
      <c r="I239" s="13"/>
      <c r="J239" s="14"/>
    </row>
    <row r="240" s="1" customFormat="1" ht="18" customHeight="1" spans="1:10">
      <c r="A240" s="9">
        <v>200</v>
      </c>
      <c r="B240" s="12" t="s">
        <v>7278</v>
      </c>
      <c r="C240" s="12" t="s">
        <v>7279</v>
      </c>
      <c r="D240" s="12"/>
      <c r="E240" s="10" t="s">
        <v>75</v>
      </c>
      <c r="F240" s="13">
        <v>122.4</v>
      </c>
      <c r="G240" s="13"/>
      <c r="H240" s="13"/>
      <c r="I240" s="13"/>
      <c r="J240" s="14"/>
    </row>
    <row r="241" s="1" customFormat="1" ht="36.75" customHeight="1" spans="1:10">
      <c r="A241" s="9">
        <v>201</v>
      </c>
      <c r="B241" s="12" t="s">
        <v>7280</v>
      </c>
      <c r="C241" s="12" t="s">
        <v>7281</v>
      </c>
      <c r="D241" s="12"/>
      <c r="E241" s="10" t="s">
        <v>5125</v>
      </c>
      <c r="F241" s="13">
        <v>129.6</v>
      </c>
      <c r="G241" s="13"/>
      <c r="H241" s="13"/>
      <c r="I241" s="13"/>
      <c r="J241" s="14"/>
    </row>
    <row r="242" s="1" customFormat="1" ht="36.75" customHeight="1" spans="1:10">
      <c r="A242" s="9">
        <v>202</v>
      </c>
      <c r="B242" s="12" t="s">
        <v>7282</v>
      </c>
      <c r="C242" s="12" t="s">
        <v>7283</v>
      </c>
      <c r="D242" s="12"/>
      <c r="E242" s="10" t="s">
        <v>5125</v>
      </c>
      <c r="F242" s="13">
        <v>756</v>
      </c>
      <c r="G242" s="13"/>
      <c r="H242" s="13"/>
      <c r="I242" s="13"/>
      <c r="J242" s="14"/>
    </row>
    <row r="243" s="1" customFormat="1" ht="25.5" customHeight="1" spans="1:10">
      <c r="A243" s="9">
        <v>203</v>
      </c>
      <c r="B243" s="12" t="s">
        <v>7284</v>
      </c>
      <c r="C243" s="12" t="s">
        <v>7285</v>
      </c>
      <c r="D243" s="12"/>
      <c r="E243" s="10" t="s">
        <v>5125</v>
      </c>
      <c r="F243" s="13">
        <v>4209.732</v>
      </c>
      <c r="G243" s="13"/>
      <c r="H243" s="13"/>
      <c r="I243" s="13"/>
      <c r="J243" s="14"/>
    </row>
    <row r="244" s="1" customFormat="1" ht="36.75" customHeight="1" spans="1:10">
      <c r="A244" s="9">
        <v>204</v>
      </c>
      <c r="B244" s="12" t="s">
        <v>7286</v>
      </c>
      <c r="C244" s="12" t="s">
        <v>7287</v>
      </c>
      <c r="D244" s="12"/>
      <c r="E244" s="10" t="s">
        <v>5125</v>
      </c>
      <c r="F244" s="13">
        <v>3272.4</v>
      </c>
      <c r="G244" s="13"/>
      <c r="H244" s="13"/>
      <c r="I244" s="13"/>
      <c r="J244" s="14"/>
    </row>
    <row r="245" s="1" customFormat="1" ht="25.5" customHeight="1" spans="1:10">
      <c r="A245" s="9">
        <v>205</v>
      </c>
      <c r="B245" s="12" t="s">
        <v>7288</v>
      </c>
      <c r="C245" s="12" t="s">
        <v>7289</v>
      </c>
      <c r="D245" s="12"/>
      <c r="E245" s="10" t="s">
        <v>5125</v>
      </c>
      <c r="F245" s="13">
        <v>702</v>
      </c>
      <c r="G245" s="13"/>
      <c r="H245" s="13"/>
      <c r="I245" s="13"/>
      <c r="J245" s="14"/>
    </row>
    <row r="246" s="1" customFormat="1" ht="25.5" customHeight="1" spans="1:10">
      <c r="A246" s="9">
        <v>206</v>
      </c>
      <c r="B246" s="12" t="s">
        <v>7290</v>
      </c>
      <c r="C246" s="12" t="s">
        <v>7291</v>
      </c>
      <c r="D246" s="12"/>
      <c r="E246" s="10" t="s">
        <v>5125</v>
      </c>
      <c r="F246" s="13">
        <v>2478.6</v>
      </c>
      <c r="G246" s="13"/>
      <c r="H246" s="13"/>
      <c r="I246" s="13"/>
      <c r="J246" s="14"/>
    </row>
    <row r="247" s="1" customFormat="1" ht="36.75" customHeight="1" spans="1:10">
      <c r="A247" s="9">
        <v>207</v>
      </c>
      <c r="B247" s="12" t="s">
        <v>7292</v>
      </c>
      <c r="C247" s="12" t="s">
        <v>7293</v>
      </c>
      <c r="D247" s="12"/>
      <c r="E247" s="10" t="s">
        <v>5125</v>
      </c>
      <c r="F247" s="13">
        <v>1274.4</v>
      </c>
      <c r="G247" s="13"/>
      <c r="H247" s="13"/>
      <c r="I247" s="13"/>
      <c r="J247" s="14"/>
    </row>
    <row r="248" s="1" customFormat="1" ht="36.75" customHeight="1" spans="1:10">
      <c r="A248" s="9">
        <v>208</v>
      </c>
      <c r="B248" s="12" t="s">
        <v>7294</v>
      </c>
      <c r="C248" s="12" t="s">
        <v>7295</v>
      </c>
      <c r="D248" s="12"/>
      <c r="E248" s="10" t="s">
        <v>5125</v>
      </c>
      <c r="F248" s="13">
        <v>388.8</v>
      </c>
      <c r="G248" s="13"/>
      <c r="H248" s="13"/>
      <c r="I248" s="13"/>
      <c r="J248" s="14"/>
    </row>
    <row r="249" s="1" customFormat="1" ht="36.75" customHeight="1" spans="1:10">
      <c r="A249" s="9">
        <v>209</v>
      </c>
      <c r="B249" s="12" t="s">
        <v>7296</v>
      </c>
      <c r="C249" s="12" t="s">
        <v>7297</v>
      </c>
      <c r="D249" s="12"/>
      <c r="E249" s="10" t="s">
        <v>5125</v>
      </c>
      <c r="F249" s="13">
        <v>388.8</v>
      </c>
      <c r="G249" s="13"/>
      <c r="H249" s="13"/>
      <c r="I249" s="13"/>
      <c r="J249" s="14"/>
    </row>
    <row r="250" s="1" customFormat="1" ht="36.75" customHeight="1" spans="1:10">
      <c r="A250" s="9">
        <v>210</v>
      </c>
      <c r="B250" s="12" t="s">
        <v>7298</v>
      </c>
      <c r="C250" s="12" t="s">
        <v>7299</v>
      </c>
      <c r="D250" s="12"/>
      <c r="E250" s="10" t="s">
        <v>5125</v>
      </c>
      <c r="F250" s="13">
        <v>129.6</v>
      </c>
      <c r="G250" s="13"/>
      <c r="H250" s="13"/>
      <c r="I250" s="13"/>
      <c r="J250" s="14"/>
    </row>
    <row r="251" s="1" customFormat="1" ht="36.75" customHeight="1" spans="1:10">
      <c r="A251" s="9">
        <v>211</v>
      </c>
      <c r="B251" s="12" t="s">
        <v>7300</v>
      </c>
      <c r="C251" s="12" t="s">
        <v>7301</v>
      </c>
      <c r="D251" s="12"/>
      <c r="E251" s="10" t="s">
        <v>5125</v>
      </c>
      <c r="F251" s="13">
        <v>129.6</v>
      </c>
      <c r="G251" s="13"/>
      <c r="H251" s="13"/>
      <c r="I251" s="13"/>
      <c r="J251" s="14"/>
    </row>
    <row r="252" s="1" customFormat="1" ht="25.5" customHeight="1" spans="1:10">
      <c r="A252" s="9">
        <v>212</v>
      </c>
      <c r="B252" s="12" t="s">
        <v>7302</v>
      </c>
      <c r="C252" s="12" t="s">
        <v>7303</v>
      </c>
      <c r="D252" s="12"/>
      <c r="E252" s="10" t="s">
        <v>5125</v>
      </c>
      <c r="F252" s="13">
        <v>648</v>
      </c>
      <c r="G252" s="13"/>
      <c r="H252" s="13"/>
      <c r="I252" s="13"/>
      <c r="J252" s="14"/>
    </row>
    <row r="253" s="1" customFormat="1" ht="18" customHeight="1" spans="1:10">
      <c r="A253" s="15" t="s">
        <v>5101</v>
      </c>
      <c r="B253" s="16"/>
      <c r="C253" s="16"/>
      <c r="D253" s="16"/>
      <c r="E253" s="16" t="s">
        <v>6889</v>
      </c>
      <c r="F253" s="16" t="s">
        <v>6865</v>
      </c>
      <c r="G253" s="16"/>
      <c r="H253" s="16" t="s">
        <v>6865</v>
      </c>
      <c r="I253" s="17"/>
      <c r="J253" s="18"/>
    </row>
    <row r="254" s="1" customFormat="1" ht="36" customHeight="1" spans="1:10">
      <c r="A254" s="2" t="s">
        <v>6882</v>
      </c>
      <c r="B254" s="2"/>
      <c r="C254" s="2"/>
      <c r="D254" s="2"/>
      <c r="E254" s="2"/>
      <c r="F254" s="2"/>
      <c r="G254" s="2"/>
      <c r="H254" s="2"/>
      <c r="I254" s="2"/>
      <c r="J254" s="2"/>
    </row>
    <row r="255" s="1" customFormat="1" ht="25.5" customHeight="1" spans="1:10">
      <c r="A255" s="3" t="s">
        <v>6868</v>
      </c>
      <c r="B255" s="3"/>
      <c r="C255" s="3"/>
      <c r="D255" s="4" t="s">
        <v>5043</v>
      </c>
      <c r="E255" s="4"/>
      <c r="F255" s="4"/>
      <c r="G255" s="5" t="s">
        <v>7304</v>
      </c>
      <c r="H255" s="5"/>
      <c r="I255" s="5"/>
      <c r="J255" s="5"/>
    </row>
    <row r="256" s="1" customFormat="1" ht="18" customHeight="1" spans="1:10">
      <c r="A256" s="6" t="s">
        <v>2</v>
      </c>
      <c r="B256" s="7" t="s">
        <v>6884</v>
      </c>
      <c r="C256" s="7" t="s">
        <v>6885</v>
      </c>
      <c r="D256" s="7"/>
      <c r="E256" s="7" t="s">
        <v>23</v>
      </c>
      <c r="F256" s="7" t="s">
        <v>24</v>
      </c>
      <c r="G256" s="7"/>
      <c r="H256" s="7" t="s">
        <v>4500</v>
      </c>
      <c r="I256" s="7" t="s">
        <v>6886</v>
      </c>
      <c r="J256" s="8" t="s">
        <v>5</v>
      </c>
    </row>
    <row r="257" s="1" customFormat="1" ht="25.5" customHeight="1" spans="1:10">
      <c r="A257" s="9"/>
      <c r="B257" s="10"/>
      <c r="C257" s="10"/>
      <c r="D257" s="10"/>
      <c r="E257" s="10"/>
      <c r="F257" s="10"/>
      <c r="G257" s="10"/>
      <c r="H257" s="10"/>
      <c r="I257" s="10"/>
      <c r="J257" s="11"/>
    </row>
    <row r="258" s="1" customFormat="1" ht="18" customHeight="1" spans="1:10">
      <c r="A258" s="9">
        <v>213</v>
      </c>
      <c r="B258" s="12" t="s">
        <v>7305</v>
      </c>
      <c r="C258" s="12" t="s">
        <v>7306</v>
      </c>
      <c r="D258" s="12"/>
      <c r="E258" s="10" t="s">
        <v>5125</v>
      </c>
      <c r="F258" s="13">
        <v>108</v>
      </c>
      <c r="G258" s="13"/>
      <c r="H258" s="13"/>
      <c r="I258" s="13"/>
      <c r="J258" s="14"/>
    </row>
    <row r="259" s="1" customFormat="1" ht="25.5" customHeight="1" spans="1:10">
      <c r="A259" s="9">
        <v>214</v>
      </c>
      <c r="B259" s="12" t="s">
        <v>7307</v>
      </c>
      <c r="C259" s="12" t="s">
        <v>7308</v>
      </c>
      <c r="D259" s="12"/>
      <c r="E259" s="10" t="s">
        <v>5125</v>
      </c>
      <c r="F259" s="13">
        <v>64.8</v>
      </c>
      <c r="G259" s="13"/>
      <c r="H259" s="13"/>
      <c r="I259" s="13"/>
      <c r="J259" s="14"/>
    </row>
    <row r="260" s="1" customFormat="1" ht="36.75" customHeight="1" spans="1:10">
      <c r="A260" s="9">
        <v>215</v>
      </c>
      <c r="B260" s="12" t="s">
        <v>7309</v>
      </c>
      <c r="C260" s="12" t="s">
        <v>7310</v>
      </c>
      <c r="D260" s="12"/>
      <c r="E260" s="10" t="s">
        <v>5125</v>
      </c>
      <c r="F260" s="13">
        <v>426.6</v>
      </c>
      <c r="G260" s="13"/>
      <c r="H260" s="13"/>
      <c r="I260" s="13"/>
      <c r="J260" s="14"/>
    </row>
    <row r="261" s="1" customFormat="1" ht="36.75" customHeight="1" spans="1:10">
      <c r="A261" s="9">
        <v>216</v>
      </c>
      <c r="B261" s="12" t="s">
        <v>7311</v>
      </c>
      <c r="C261" s="12" t="s">
        <v>7312</v>
      </c>
      <c r="D261" s="12"/>
      <c r="E261" s="10" t="s">
        <v>5125</v>
      </c>
      <c r="F261" s="13">
        <v>669.6</v>
      </c>
      <c r="G261" s="13"/>
      <c r="H261" s="13"/>
      <c r="I261" s="13"/>
      <c r="J261" s="14"/>
    </row>
    <row r="262" s="1" customFormat="1" ht="25.5" customHeight="1" spans="1:10">
      <c r="A262" s="9">
        <v>217</v>
      </c>
      <c r="B262" s="12" t="s">
        <v>7313</v>
      </c>
      <c r="C262" s="12" t="s">
        <v>7314</v>
      </c>
      <c r="D262" s="12"/>
      <c r="E262" s="10" t="s">
        <v>5125</v>
      </c>
      <c r="F262" s="13">
        <v>7444.5</v>
      </c>
      <c r="G262" s="13"/>
      <c r="H262" s="13"/>
      <c r="I262" s="13"/>
      <c r="J262" s="14"/>
    </row>
    <row r="263" s="1" customFormat="1" ht="25.5" customHeight="1" spans="1:10">
      <c r="A263" s="9">
        <v>218</v>
      </c>
      <c r="B263" s="12" t="s">
        <v>7315</v>
      </c>
      <c r="C263" s="12" t="s">
        <v>7314</v>
      </c>
      <c r="D263" s="12"/>
      <c r="E263" s="10" t="s">
        <v>5125</v>
      </c>
      <c r="F263" s="13">
        <v>315</v>
      </c>
      <c r="G263" s="13"/>
      <c r="H263" s="13"/>
      <c r="I263" s="13"/>
      <c r="J263" s="14"/>
    </row>
    <row r="264" s="1" customFormat="1" ht="25.5" customHeight="1" spans="1:10">
      <c r="A264" s="9">
        <v>219</v>
      </c>
      <c r="B264" s="12" t="s">
        <v>7316</v>
      </c>
      <c r="C264" s="12" t="s">
        <v>7317</v>
      </c>
      <c r="D264" s="12"/>
      <c r="E264" s="10" t="s">
        <v>5125</v>
      </c>
      <c r="F264" s="13">
        <v>504</v>
      </c>
      <c r="G264" s="13"/>
      <c r="H264" s="13"/>
      <c r="I264" s="13"/>
      <c r="J264" s="14"/>
    </row>
    <row r="265" s="1" customFormat="1" ht="25.5" customHeight="1" spans="1:10">
      <c r="A265" s="9">
        <v>220</v>
      </c>
      <c r="B265" s="12" t="s">
        <v>7318</v>
      </c>
      <c r="C265" s="12" t="s">
        <v>7319</v>
      </c>
      <c r="D265" s="12"/>
      <c r="E265" s="10" t="s">
        <v>5125</v>
      </c>
      <c r="F265" s="13">
        <v>1449</v>
      </c>
      <c r="G265" s="13"/>
      <c r="H265" s="13"/>
      <c r="I265" s="13"/>
      <c r="J265" s="14"/>
    </row>
    <row r="266" s="1" customFormat="1" ht="25.5" customHeight="1" spans="1:10">
      <c r="A266" s="9">
        <v>221</v>
      </c>
      <c r="B266" s="12" t="s">
        <v>7320</v>
      </c>
      <c r="C266" s="12" t="s">
        <v>7321</v>
      </c>
      <c r="D266" s="12"/>
      <c r="E266" s="10" t="s">
        <v>5125</v>
      </c>
      <c r="F266" s="13">
        <v>136.35</v>
      </c>
      <c r="G266" s="13"/>
      <c r="H266" s="13"/>
      <c r="I266" s="13"/>
      <c r="J266" s="14"/>
    </row>
    <row r="267" s="1" customFormat="1" ht="25.5" customHeight="1" spans="1:10">
      <c r="A267" s="9">
        <v>222</v>
      </c>
      <c r="B267" s="12" t="s">
        <v>7322</v>
      </c>
      <c r="C267" s="12" t="s">
        <v>7323</v>
      </c>
      <c r="D267" s="12"/>
      <c r="E267" s="10" t="s">
        <v>5125</v>
      </c>
      <c r="F267" s="13">
        <v>80.8</v>
      </c>
      <c r="G267" s="13"/>
      <c r="H267" s="13"/>
      <c r="I267" s="13"/>
      <c r="J267" s="14"/>
    </row>
    <row r="268" s="1" customFormat="1" ht="25.5" customHeight="1" spans="1:10">
      <c r="A268" s="9">
        <v>223</v>
      </c>
      <c r="B268" s="12" t="s">
        <v>7324</v>
      </c>
      <c r="C268" s="12" t="s">
        <v>7325</v>
      </c>
      <c r="D268" s="12"/>
      <c r="E268" s="10" t="s">
        <v>5125</v>
      </c>
      <c r="F268" s="13">
        <v>161.6</v>
      </c>
      <c r="G268" s="13"/>
      <c r="H268" s="13"/>
      <c r="I268" s="13"/>
      <c r="J268" s="14"/>
    </row>
    <row r="269" s="1" customFormat="1" ht="25.5" customHeight="1" spans="1:10">
      <c r="A269" s="9">
        <v>224</v>
      </c>
      <c r="B269" s="12" t="s">
        <v>7326</v>
      </c>
      <c r="C269" s="12" t="s">
        <v>7327</v>
      </c>
      <c r="D269" s="12"/>
      <c r="E269" s="10" t="s">
        <v>5125</v>
      </c>
      <c r="F269" s="13">
        <v>4200</v>
      </c>
      <c r="G269" s="13"/>
      <c r="H269" s="13"/>
      <c r="I269" s="13"/>
      <c r="J269" s="14"/>
    </row>
    <row r="270" s="1" customFormat="1" ht="25.5" customHeight="1" spans="1:10">
      <c r="A270" s="9">
        <v>225</v>
      </c>
      <c r="B270" s="12" t="s">
        <v>7328</v>
      </c>
      <c r="C270" s="12" t="s">
        <v>7327</v>
      </c>
      <c r="D270" s="12"/>
      <c r="E270" s="10" t="s">
        <v>5125</v>
      </c>
      <c r="F270" s="13">
        <v>11077.5</v>
      </c>
      <c r="G270" s="13"/>
      <c r="H270" s="13"/>
      <c r="I270" s="13"/>
      <c r="J270" s="14"/>
    </row>
    <row r="271" s="1" customFormat="1" ht="18" customHeight="1" spans="1:10">
      <c r="A271" s="9">
        <v>226</v>
      </c>
      <c r="B271" s="12" t="s">
        <v>7329</v>
      </c>
      <c r="C271" s="12" t="s">
        <v>7330</v>
      </c>
      <c r="D271" s="12"/>
      <c r="E271" s="10" t="s">
        <v>5125</v>
      </c>
      <c r="F271" s="13">
        <v>156.78</v>
      </c>
      <c r="G271" s="13"/>
      <c r="H271" s="13"/>
      <c r="I271" s="13"/>
      <c r="J271" s="14"/>
    </row>
    <row r="272" s="1" customFormat="1" ht="18" customHeight="1" spans="1:10">
      <c r="A272" s="9">
        <v>227</v>
      </c>
      <c r="B272" s="12" t="s">
        <v>7331</v>
      </c>
      <c r="C272" s="12" t="s">
        <v>7332</v>
      </c>
      <c r="D272" s="12"/>
      <c r="E272" s="10" t="s">
        <v>5125</v>
      </c>
      <c r="F272" s="13">
        <v>1492.44</v>
      </c>
      <c r="G272" s="13"/>
      <c r="H272" s="13"/>
      <c r="I272" s="13"/>
      <c r="J272" s="14"/>
    </row>
    <row r="273" s="1" customFormat="1" ht="25.5" customHeight="1" spans="1:10">
      <c r="A273" s="9">
        <v>228</v>
      </c>
      <c r="B273" s="12" t="s">
        <v>7333</v>
      </c>
      <c r="C273" s="12" t="s">
        <v>7334</v>
      </c>
      <c r="D273" s="12"/>
      <c r="E273" s="10" t="s">
        <v>92</v>
      </c>
      <c r="F273" s="13">
        <v>10</v>
      </c>
      <c r="G273" s="13"/>
      <c r="H273" s="13"/>
      <c r="I273" s="13"/>
      <c r="J273" s="14"/>
    </row>
    <row r="274" s="1" customFormat="1" ht="25.5" customHeight="1" spans="1:10">
      <c r="A274" s="9">
        <v>229</v>
      </c>
      <c r="B274" s="12" t="s">
        <v>7335</v>
      </c>
      <c r="C274" s="12" t="s">
        <v>7336</v>
      </c>
      <c r="D274" s="12"/>
      <c r="E274" s="10" t="s">
        <v>92</v>
      </c>
      <c r="F274" s="13">
        <v>1</v>
      </c>
      <c r="G274" s="13"/>
      <c r="H274" s="13"/>
      <c r="I274" s="13"/>
      <c r="J274" s="14"/>
    </row>
    <row r="275" s="1" customFormat="1" ht="25.5" customHeight="1" spans="1:10">
      <c r="A275" s="9">
        <v>230</v>
      </c>
      <c r="B275" s="12" t="s">
        <v>7337</v>
      </c>
      <c r="C275" s="12" t="s">
        <v>7338</v>
      </c>
      <c r="D275" s="12"/>
      <c r="E275" s="10" t="s">
        <v>92</v>
      </c>
      <c r="F275" s="13">
        <v>8</v>
      </c>
      <c r="G275" s="13"/>
      <c r="H275" s="13"/>
      <c r="I275" s="13"/>
      <c r="J275" s="14"/>
    </row>
    <row r="276" s="1" customFormat="1" ht="18" customHeight="1" spans="1:10">
      <c r="A276" s="9">
        <v>231</v>
      </c>
      <c r="B276" s="12" t="s">
        <v>7339</v>
      </c>
      <c r="C276" s="12" t="s">
        <v>7340</v>
      </c>
      <c r="D276" s="12"/>
      <c r="E276" s="10" t="s">
        <v>92</v>
      </c>
      <c r="F276" s="13">
        <v>1</v>
      </c>
      <c r="G276" s="13"/>
      <c r="H276" s="13"/>
      <c r="I276" s="13"/>
      <c r="J276" s="14"/>
    </row>
    <row r="277" s="1" customFormat="1" ht="25.5" customHeight="1" spans="1:10">
      <c r="A277" s="9">
        <v>232</v>
      </c>
      <c r="B277" s="12" t="s">
        <v>7341</v>
      </c>
      <c r="C277" s="12" t="s">
        <v>7342</v>
      </c>
      <c r="D277" s="12"/>
      <c r="E277" s="10" t="s">
        <v>92</v>
      </c>
      <c r="F277" s="13">
        <v>1</v>
      </c>
      <c r="G277" s="13"/>
      <c r="H277" s="13"/>
      <c r="I277" s="13"/>
      <c r="J277" s="14"/>
    </row>
    <row r="278" s="1" customFormat="1" ht="25.5" customHeight="1" spans="1:10">
      <c r="A278" s="9">
        <v>233</v>
      </c>
      <c r="B278" s="12" t="s">
        <v>7343</v>
      </c>
      <c r="C278" s="12" t="s">
        <v>7344</v>
      </c>
      <c r="D278" s="12"/>
      <c r="E278" s="10" t="s">
        <v>92</v>
      </c>
      <c r="F278" s="13">
        <v>1</v>
      </c>
      <c r="G278" s="13"/>
      <c r="H278" s="13"/>
      <c r="I278" s="13"/>
      <c r="J278" s="14"/>
    </row>
    <row r="279" s="1" customFormat="1" ht="18" customHeight="1" spans="1:10">
      <c r="A279" s="9">
        <v>234</v>
      </c>
      <c r="B279" s="12" t="s">
        <v>7345</v>
      </c>
      <c r="C279" s="12" t="s">
        <v>7346</v>
      </c>
      <c r="D279" s="12"/>
      <c r="E279" s="10" t="s">
        <v>92</v>
      </c>
      <c r="F279" s="13">
        <v>2</v>
      </c>
      <c r="G279" s="13"/>
      <c r="H279" s="13"/>
      <c r="I279" s="13"/>
      <c r="J279" s="14"/>
    </row>
    <row r="280" s="1" customFormat="1" ht="18" customHeight="1" spans="1:10">
      <c r="A280" s="9">
        <v>235</v>
      </c>
      <c r="B280" s="12" t="s">
        <v>7347</v>
      </c>
      <c r="C280" s="12" t="s">
        <v>7348</v>
      </c>
      <c r="D280" s="12"/>
      <c r="E280" s="10" t="s">
        <v>138</v>
      </c>
      <c r="F280" s="13">
        <v>1</v>
      </c>
      <c r="G280" s="13"/>
      <c r="H280" s="13"/>
      <c r="I280" s="13"/>
      <c r="J280" s="14"/>
    </row>
    <row r="281" s="1" customFormat="1" ht="18" customHeight="1" spans="1:10">
      <c r="A281" s="9">
        <v>236</v>
      </c>
      <c r="B281" s="12" t="s">
        <v>7349</v>
      </c>
      <c r="C281" s="12" t="s">
        <v>7350</v>
      </c>
      <c r="D281" s="12"/>
      <c r="E281" s="10" t="s">
        <v>138</v>
      </c>
      <c r="F281" s="13">
        <v>1</v>
      </c>
      <c r="G281" s="13"/>
      <c r="H281" s="13"/>
      <c r="I281" s="13"/>
      <c r="J281" s="14"/>
    </row>
    <row r="282" s="1" customFormat="1" ht="18" customHeight="1" spans="1:10">
      <c r="A282" s="15" t="s">
        <v>5101</v>
      </c>
      <c r="B282" s="16"/>
      <c r="C282" s="16"/>
      <c r="D282" s="16"/>
      <c r="E282" s="16" t="s">
        <v>6889</v>
      </c>
      <c r="F282" s="16" t="s">
        <v>6865</v>
      </c>
      <c r="G282" s="16"/>
      <c r="H282" s="16" t="s">
        <v>6865</v>
      </c>
      <c r="I282" s="17"/>
      <c r="J282" s="18"/>
    </row>
    <row r="283" s="1" customFormat="1" ht="36" customHeight="1" spans="1:10">
      <c r="A283" s="2" t="s">
        <v>6882</v>
      </c>
      <c r="B283" s="2"/>
      <c r="C283" s="2"/>
      <c r="D283" s="2"/>
      <c r="E283" s="2"/>
      <c r="F283" s="2"/>
      <c r="G283" s="2"/>
      <c r="H283" s="2"/>
      <c r="I283" s="2"/>
      <c r="J283" s="2"/>
    </row>
    <row r="284" s="1" customFormat="1" ht="25.5" customHeight="1" spans="1:10">
      <c r="A284" s="3" t="s">
        <v>6868</v>
      </c>
      <c r="B284" s="3"/>
      <c r="C284" s="3"/>
      <c r="D284" s="4" t="s">
        <v>5043</v>
      </c>
      <c r="E284" s="4"/>
      <c r="F284" s="4"/>
      <c r="G284" s="5" t="s">
        <v>7351</v>
      </c>
      <c r="H284" s="5"/>
      <c r="I284" s="5"/>
      <c r="J284" s="5"/>
    </row>
    <row r="285" s="1" customFormat="1" ht="18" customHeight="1" spans="1:10">
      <c r="A285" s="6" t="s">
        <v>2</v>
      </c>
      <c r="B285" s="7" t="s">
        <v>6884</v>
      </c>
      <c r="C285" s="7" t="s">
        <v>6885</v>
      </c>
      <c r="D285" s="7"/>
      <c r="E285" s="7" t="s">
        <v>23</v>
      </c>
      <c r="F285" s="7" t="s">
        <v>24</v>
      </c>
      <c r="G285" s="7"/>
      <c r="H285" s="7" t="s">
        <v>4500</v>
      </c>
      <c r="I285" s="7" t="s">
        <v>6886</v>
      </c>
      <c r="J285" s="8" t="s">
        <v>5</v>
      </c>
    </row>
    <row r="286" s="1" customFormat="1" ht="25.5" customHeight="1" spans="1:10">
      <c r="A286" s="9"/>
      <c r="B286" s="10"/>
      <c r="C286" s="10"/>
      <c r="D286" s="10"/>
      <c r="E286" s="10"/>
      <c r="F286" s="10"/>
      <c r="G286" s="10"/>
      <c r="H286" s="10"/>
      <c r="I286" s="10"/>
      <c r="J286" s="11"/>
    </row>
    <row r="287" s="1" customFormat="1" ht="18" customHeight="1" spans="1:10">
      <c r="A287" s="9">
        <v>237</v>
      </c>
      <c r="B287" s="12" t="s">
        <v>7352</v>
      </c>
      <c r="C287" s="12" t="s">
        <v>7353</v>
      </c>
      <c r="D287" s="12"/>
      <c r="E287" s="10" t="s">
        <v>138</v>
      </c>
      <c r="F287" s="13">
        <v>1</v>
      </c>
      <c r="G287" s="13"/>
      <c r="H287" s="13"/>
      <c r="I287" s="13"/>
      <c r="J287" s="14"/>
    </row>
    <row r="288" s="1" customFormat="1" ht="18" customHeight="1" spans="1:10">
      <c r="A288" s="9">
        <v>238</v>
      </c>
      <c r="B288" s="12" t="s">
        <v>7354</v>
      </c>
      <c r="C288" s="12" t="s">
        <v>7355</v>
      </c>
      <c r="D288" s="12"/>
      <c r="E288" s="10" t="s">
        <v>138</v>
      </c>
      <c r="F288" s="13">
        <v>1</v>
      </c>
      <c r="G288" s="13"/>
      <c r="H288" s="13"/>
      <c r="I288" s="13"/>
      <c r="J288" s="14"/>
    </row>
    <row r="289" s="1" customFormat="1" ht="18" customHeight="1" spans="1:10">
      <c r="A289" s="9">
        <v>239</v>
      </c>
      <c r="B289" s="12" t="s">
        <v>7356</v>
      </c>
      <c r="C289" s="12" t="s">
        <v>7357</v>
      </c>
      <c r="D289" s="12"/>
      <c r="E289" s="10" t="s">
        <v>138</v>
      </c>
      <c r="F289" s="13">
        <v>60</v>
      </c>
      <c r="G289" s="13"/>
      <c r="H289" s="13"/>
      <c r="I289" s="13"/>
      <c r="J289" s="14"/>
    </row>
    <row r="290" s="1" customFormat="1" ht="18" customHeight="1" spans="1:10">
      <c r="A290" s="9">
        <v>240</v>
      </c>
      <c r="B290" s="12" t="s">
        <v>7358</v>
      </c>
      <c r="C290" s="12" t="s">
        <v>7359</v>
      </c>
      <c r="D290" s="12"/>
      <c r="E290" s="10" t="s">
        <v>138</v>
      </c>
      <c r="F290" s="13">
        <v>1</v>
      </c>
      <c r="G290" s="13"/>
      <c r="H290" s="13"/>
      <c r="I290" s="13"/>
      <c r="J290" s="14"/>
    </row>
    <row r="291" s="1" customFormat="1" ht="18" customHeight="1" spans="1:10">
      <c r="A291" s="9">
        <v>241</v>
      </c>
      <c r="B291" s="12" t="s">
        <v>7360</v>
      </c>
      <c r="C291" s="12" t="s">
        <v>7361</v>
      </c>
      <c r="D291" s="12"/>
      <c r="E291" s="10" t="s">
        <v>138</v>
      </c>
      <c r="F291" s="13">
        <v>224</v>
      </c>
      <c r="G291" s="13"/>
      <c r="H291" s="13"/>
      <c r="I291" s="13"/>
      <c r="J291" s="14"/>
    </row>
    <row r="292" s="1" customFormat="1" ht="25.5" customHeight="1" spans="1:10">
      <c r="A292" s="9">
        <v>242</v>
      </c>
      <c r="B292" s="12" t="s">
        <v>7362</v>
      </c>
      <c r="C292" s="12" t="s">
        <v>7363</v>
      </c>
      <c r="D292" s="12"/>
      <c r="E292" s="10" t="s">
        <v>138</v>
      </c>
      <c r="F292" s="13">
        <v>4</v>
      </c>
      <c r="G292" s="13"/>
      <c r="H292" s="13"/>
      <c r="I292" s="13"/>
      <c r="J292" s="14"/>
    </row>
    <row r="293" s="1" customFormat="1" ht="25.5" customHeight="1" spans="1:10">
      <c r="A293" s="9">
        <v>243</v>
      </c>
      <c r="B293" s="12" t="s">
        <v>7364</v>
      </c>
      <c r="C293" s="12" t="s">
        <v>7365</v>
      </c>
      <c r="D293" s="12"/>
      <c r="E293" s="10" t="s">
        <v>138</v>
      </c>
      <c r="F293" s="13">
        <v>1</v>
      </c>
      <c r="G293" s="13"/>
      <c r="H293" s="13"/>
      <c r="I293" s="13"/>
      <c r="J293" s="14"/>
    </row>
    <row r="294" s="1" customFormat="1" ht="25.5" customHeight="1" spans="1:10">
      <c r="A294" s="9">
        <v>244</v>
      </c>
      <c r="B294" s="12" t="s">
        <v>7366</v>
      </c>
      <c r="C294" s="12" t="s">
        <v>7367</v>
      </c>
      <c r="D294" s="12"/>
      <c r="E294" s="10" t="s">
        <v>138</v>
      </c>
      <c r="F294" s="13">
        <v>1</v>
      </c>
      <c r="G294" s="13"/>
      <c r="H294" s="13"/>
      <c r="I294" s="13"/>
      <c r="J294" s="14"/>
    </row>
    <row r="295" s="1" customFormat="1" ht="18" customHeight="1" spans="1:10">
      <c r="A295" s="9">
        <v>245</v>
      </c>
      <c r="B295" s="12" t="s">
        <v>7368</v>
      </c>
      <c r="C295" s="12" t="s">
        <v>7369</v>
      </c>
      <c r="D295" s="12"/>
      <c r="E295" s="10" t="s">
        <v>75</v>
      </c>
      <c r="F295" s="13">
        <v>1</v>
      </c>
      <c r="G295" s="13"/>
      <c r="H295" s="13"/>
      <c r="I295" s="13"/>
      <c r="J295" s="14"/>
    </row>
    <row r="296" s="1" customFormat="1" ht="18" customHeight="1" spans="1:10">
      <c r="A296" s="9">
        <v>246</v>
      </c>
      <c r="B296" s="12" t="s">
        <v>7370</v>
      </c>
      <c r="C296" s="12" t="s">
        <v>7371</v>
      </c>
      <c r="D296" s="12"/>
      <c r="E296" s="10" t="s">
        <v>81</v>
      </c>
      <c r="F296" s="13">
        <v>16</v>
      </c>
      <c r="G296" s="13"/>
      <c r="H296" s="13"/>
      <c r="I296" s="13"/>
      <c r="J296" s="14"/>
    </row>
    <row r="297" s="1" customFormat="1" ht="18" customHeight="1" spans="1:10">
      <c r="A297" s="9">
        <v>247</v>
      </c>
      <c r="B297" s="12" t="s">
        <v>7372</v>
      </c>
      <c r="C297" s="12" t="s">
        <v>7373</v>
      </c>
      <c r="D297" s="12"/>
      <c r="E297" s="10" t="s">
        <v>81</v>
      </c>
      <c r="F297" s="13">
        <v>2</v>
      </c>
      <c r="G297" s="13"/>
      <c r="H297" s="13"/>
      <c r="I297" s="13"/>
      <c r="J297" s="14"/>
    </row>
    <row r="298" s="1" customFormat="1" ht="18" customHeight="1" spans="1:10">
      <c r="A298" s="9">
        <v>248</v>
      </c>
      <c r="B298" s="12" t="s">
        <v>7374</v>
      </c>
      <c r="C298" s="12" t="s">
        <v>7375</v>
      </c>
      <c r="D298" s="12"/>
      <c r="E298" s="10" t="s">
        <v>138</v>
      </c>
      <c r="F298" s="13">
        <v>6</v>
      </c>
      <c r="G298" s="13"/>
      <c r="H298" s="13"/>
      <c r="I298" s="13"/>
      <c r="J298" s="14"/>
    </row>
    <row r="299" s="1" customFormat="1" ht="18" customHeight="1" spans="1:10">
      <c r="A299" s="9">
        <v>249</v>
      </c>
      <c r="B299" s="12" t="s">
        <v>7376</v>
      </c>
      <c r="C299" s="12" t="s">
        <v>7377</v>
      </c>
      <c r="D299" s="12"/>
      <c r="E299" s="10" t="s">
        <v>81</v>
      </c>
      <c r="F299" s="13">
        <v>4</v>
      </c>
      <c r="G299" s="13"/>
      <c r="H299" s="13"/>
      <c r="I299" s="13"/>
      <c r="J299" s="14"/>
    </row>
    <row r="300" s="1" customFormat="1" ht="25.5" customHeight="1" spans="1:10">
      <c r="A300" s="9">
        <v>250</v>
      </c>
      <c r="B300" s="12" t="s">
        <v>7378</v>
      </c>
      <c r="C300" s="12" t="s">
        <v>7379</v>
      </c>
      <c r="D300" s="12"/>
      <c r="E300" s="10" t="s">
        <v>81</v>
      </c>
      <c r="F300" s="13">
        <v>4</v>
      </c>
      <c r="G300" s="13"/>
      <c r="H300" s="13"/>
      <c r="I300" s="13"/>
      <c r="J300" s="14"/>
    </row>
    <row r="301" s="1" customFormat="1" ht="25.5" customHeight="1" spans="1:10">
      <c r="A301" s="9">
        <v>251</v>
      </c>
      <c r="B301" s="12" t="s">
        <v>7380</v>
      </c>
      <c r="C301" s="12" t="s">
        <v>7381</v>
      </c>
      <c r="D301" s="12"/>
      <c r="E301" s="10" t="s">
        <v>81</v>
      </c>
      <c r="F301" s="13">
        <v>2</v>
      </c>
      <c r="G301" s="13"/>
      <c r="H301" s="13"/>
      <c r="I301" s="13"/>
      <c r="J301" s="14"/>
    </row>
    <row r="302" s="1" customFormat="1" ht="25.5" customHeight="1" spans="1:10">
      <c r="A302" s="9">
        <v>252</v>
      </c>
      <c r="B302" s="12" t="s">
        <v>7382</v>
      </c>
      <c r="C302" s="12" t="s">
        <v>7377</v>
      </c>
      <c r="D302" s="12"/>
      <c r="E302" s="10" t="s">
        <v>81</v>
      </c>
      <c r="F302" s="13">
        <v>20</v>
      </c>
      <c r="G302" s="13"/>
      <c r="H302" s="13"/>
      <c r="I302" s="13"/>
      <c r="J302" s="14"/>
    </row>
    <row r="303" s="1" customFormat="1" ht="18" customHeight="1" spans="1:10">
      <c r="A303" s="9">
        <v>253</v>
      </c>
      <c r="B303" s="12" t="s">
        <v>7383</v>
      </c>
      <c r="C303" s="12" t="s">
        <v>7384</v>
      </c>
      <c r="D303" s="12"/>
      <c r="E303" s="10" t="s">
        <v>81</v>
      </c>
      <c r="F303" s="13">
        <v>2</v>
      </c>
      <c r="G303" s="13"/>
      <c r="H303" s="13"/>
      <c r="I303" s="13"/>
      <c r="J303" s="14"/>
    </row>
    <row r="304" s="1" customFormat="1" ht="36.75" customHeight="1" spans="1:10">
      <c r="A304" s="9">
        <v>254</v>
      </c>
      <c r="B304" s="12" t="s">
        <v>7385</v>
      </c>
      <c r="C304" s="12" t="s">
        <v>7386</v>
      </c>
      <c r="D304" s="12"/>
      <c r="E304" s="10" t="s">
        <v>138</v>
      </c>
      <c r="F304" s="13">
        <v>6</v>
      </c>
      <c r="G304" s="13"/>
      <c r="H304" s="13"/>
      <c r="I304" s="13"/>
      <c r="J304" s="14"/>
    </row>
    <row r="305" s="1" customFormat="1" ht="25.5" customHeight="1" spans="1:10">
      <c r="A305" s="9">
        <v>255</v>
      </c>
      <c r="B305" s="12" t="s">
        <v>7387</v>
      </c>
      <c r="C305" s="12" t="s">
        <v>7388</v>
      </c>
      <c r="D305" s="12"/>
      <c r="E305" s="10" t="s">
        <v>138</v>
      </c>
      <c r="F305" s="13">
        <v>2</v>
      </c>
      <c r="G305" s="13"/>
      <c r="H305" s="13"/>
      <c r="I305" s="13"/>
      <c r="J305" s="14"/>
    </row>
    <row r="306" s="1" customFormat="1" ht="25.5" customHeight="1" spans="1:10">
      <c r="A306" s="9">
        <v>256</v>
      </c>
      <c r="B306" s="12" t="s">
        <v>7389</v>
      </c>
      <c r="C306" s="12" t="s">
        <v>7390</v>
      </c>
      <c r="D306" s="12"/>
      <c r="E306" s="10" t="s">
        <v>138</v>
      </c>
      <c r="F306" s="13">
        <v>1</v>
      </c>
      <c r="G306" s="13"/>
      <c r="H306" s="13"/>
      <c r="I306" s="13"/>
      <c r="J306" s="14"/>
    </row>
    <row r="307" s="1" customFormat="1" ht="25.5" customHeight="1" spans="1:10">
      <c r="A307" s="9">
        <v>257</v>
      </c>
      <c r="B307" s="12" t="s">
        <v>7391</v>
      </c>
      <c r="C307" s="12" t="s">
        <v>7392</v>
      </c>
      <c r="D307" s="12"/>
      <c r="E307" s="10" t="s">
        <v>138</v>
      </c>
      <c r="F307" s="13">
        <v>1</v>
      </c>
      <c r="G307" s="13"/>
      <c r="H307" s="13"/>
      <c r="I307" s="13"/>
      <c r="J307" s="14"/>
    </row>
    <row r="308" s="1" customFormat="1" ht="25.5" customHeight="1" spans="1:10">
      <c r="A308" s="9">
        <v>258</v>
      </c>
      <c r="B308" s="12" t="s">
        <v>7393</v>
      </c>
      <c r="C308" s="12" t="s">
        <v>7394</v>
      </c>
      <c r="D308" s="12"/>
      <c r="E308" s="10" t="s">
        <v>138</v>
      </c>
      <c r="F308" s="13">
        <v>1</v>
      </c>
      <c r="G308" s="13"/>
      <c r="H308" s="13"/>
      <c r="I308" s="13"/>
      <c r="J308" s="14"/>
    </row>
    <row r="309" s="1" customFormat="1" ht="18" customHeight="1" spans="1:10">
      <c r="A309" s="9">
        <v>259</v>
      </c>
      <c r="B309" s="12" t="s">
        <v>7395</v>
      </c>
      <c r="C309" s="12" t="s">
        <v>7396</v>
      </c>
      <c r="D309" s="12"/>
      <c r="E309" s="10" t="s">
        <v>138</v>
      </c>
      <c r="F309" s="13">
        <v>1</v>
      </c>
      <c r="G309" s="13"/>
      <c r="H309" s="13"/>
      <c r="I309" s="13"/>
      <c r="J309" s="14"/>
    </row>
    <row r="310" s="1" customFormat="1" ht="18" customHeight="1" spans="1:10">
      <c r="A310" s="9">
        <v>260</v>
      </c>
      <c r="B310" s="12" t="s">
        <v>7397</v>
      </c>
      <c r="C310" s="12" t="s">
        <v>7398</v>
      </c>
      <c r="D310" s="12"/>
      <c r="E310" s="10" t="s">
        <v>138</v>
      </c>
      <c r="F310" s="13">
        <v>1</v>
      </c>
      <c r="G310" s="13"/>
      <c r="H310" s="13"/>
      <c r="I310" s="13"/>
      <c r="J310" s="14"/>
    </row>
    <row r="311" s="1" customFormat="1" ht="18" customHeight="1" spans="1:10">
      <c r="A311" s="9">
        <v>261</v>
      </c>
      <c r="B311" s="12" t="s">
        <v>7399</v>
      </c>
      <c r="C311" s="12" t="s">
        <v>7400</v>
      </c>
      <c r="D311" s="12"/>
      <c r="E311" s="10" t="s">
        <v>138</v>
      </c>
      <c r="F311" s="13">
        <v>1</v>
      </c>
      <c r="G311" s="13"/>
      <c r="H311" s="13"/>
      <c r="I311" s="13"/>
      <c r="J311" s="14"/>
    </row>
    <row r="312" s="1" customFormat="1" ht="25.5" customHeight="1" spans="1:10">
      <c r="A312" s="9">
        <v>262</v>
      </c>
      <c r="B312" s="12" t="s">
        <v>7401</v>
      </c>
      <c r="C312" s="12" t="s">
        <v>7402</v>
      </c>
      <c r="D312" s="12"/>
      <c r="E312" s="10" t="s">
        <v>138</v>
      </c>
      <c r="F312" s="13">
        <v>1</v>
      </c>
      <c r="G312" s="13"/>
      <c r="H312" s="13"/>
      <c r="I312" s="13"/>
      <c r="J312" s="14"/>
    </row>
    <row r="313" s="1" customFormat="1" ht="18" customHeight="1" spans="1:10">
      <c r="A313" s="15" t="s">
        <v>5101</v>
      </c>
      <c r="B313" s="16"/>
      <c r="C313" s="16"/>
      <c r="D313" s="16"/>
      <c r="E313" s="16" t="s">
        <v>6889</v>
      </c>
      <c r="F313" s="16" t="s">
        <v>6865</v>
      </c>
      <c r="G313" s="16"/>
      <c r="H313" s="16" t="s">
        <v>6865</v>
      </c>
      <c r="I313" s="17"/>
      <c r="J313" s="18"/>
    </row>
    <row r="314" s="1" customFormat="1" ht="36" customHeight="1" spans="1:10">
      <c r="A314" s="2" t="s">
        <v>6882</v>
      </c>
      <c r="B314" s="2"/>
      <c r="C314" s="2"/>
      <c r="D314" s="2"/>
      <c r="E314" s="2"/>
      <c r="F314" s="2"/>
      <c r="G314" s="2"/>
      <c r="H314" s="2"/>
      <c r="I314" s="2"/>
      <c r="J314" s="2"/>
    </row>
    <row r="315" s="1" customFormat="1" ht="25.5" customHeight="1" spans="1:10">
      <c r="A315" s="3" t="s">
        <v>6868</v>
      </c>
      <c r="B315" s="3"/>
      <c r="C315" s="3"/>
      <c r="D315" s="4" t="s">
        <v>5043</v>
      </c>
      <c r="E315" s="4"/>
      <c r="F315" s="4"/>
      <c r="G315" s="5" t="s">
        <v>7403</v>
      </c>
      <c r="H315" s="5"/>
      <c r="I315" s="5"/>
      <c r="J315" s="5"/>
    </row>
    <row r="316" s="1" customFormat="1" ht="18" customHeight="1" spans="1:10">
      <c r="A316" s="6" t="s">
        <v>2</v>
      </c>
      <c r="B316" s="7" t="s">
        <v>6884</v>
      </c>
      <c r="C316" s="7" t="s">
        <v>6885</v>
      </c>
      <c r="D316" s="7"/>
      <c r="E316" s="7" t="s">
        <v>23</v>
      </c>
      <c r="F316" s="7" t="s">
        <v>24</v>
      </c>
      <c r="G316" s="7"/>
      <c r="H316" s="7" t="s">
        <v>4500</v>
      </c>
      <c r="I316" s="7" t="s">
        <v>6886</v>
      </c>
      <c r="J316" s="8" t="s">
        <v>5</v>
      </c>
    </row>
    <row r="317" s="1" customFormat="1" ht="25.5" customHeight="1" spans="1:10">
      <c r="A317" s="9"/>
      <c r="B317" s="10"/>
      <c r="C317" s="10"/>
      <c r="D317" s="10"/>
      <c r="E317" s="10"/>
      <c r="F317" s="10"/>
      <c r="G317" s="10"/>
      <c r="H317" s="10"/>
      <c r="I317" s="10"/>
      <c r="J317" s="11"/>
    </row>
    <row r="318" s="1" customFormat="1" ht="25.5" customHeight="1" spans="1:10">
      <c r="A318" s="9">
        <v>263</v>
      </c>
      <c r="B318" s="12" t="s">
        <v>7404</v>
      </c>
      <c r="C318" s="12" t="s">
        <v>7405</v>
      </c>
      <c r="D318" s="12"/>
      <c r="E318" s="10" t="s">
        <v>138</v>
      </c>
      <c r="F318" s="13">
        <v>2</v>
      </c>
      <c r="G318" s="13"/>
      <c r="H318" s="13"/>
      <c r="I318" s="13"/>
      <c r="J318" s="14"/>
    </row>
    <row r="319" s="1" customFormat="1" ht="18" customHeight="1" spans="1:10">
      <c r="A319" s="9">
        <v>264</v>
      </c>
      <c r="B319" s="12" t="s">
        <v>7406</v>
      </c>
      <c r="C319" s="12" t="s">
        <v>7407</v>
      </c>
      <c r="D319" s="12"/>
      <c r="E319" s="10" t="s">
        <v>138</v>
      </c>
      <c r="F319" s="13">
        <v>1</v>
      </c>
      <c r="G319" s="13"/>
      <c r="H319" s="13"/>
      <c r="I319" s="13"/>
      <c r="J319" s="14"/>
    </row>
    <row r="320" s="1" customFormat="1" ht="18" customHeight="1" spans="1:10">
      <c r="A320" s="9">
        <v>265</v>
      </c>
      <c r="B320" s="12" t="s">
        <v>7408</v>
      </c>
      <c r="C320" s="12" t="s">
        <v>7409</v>
      </c>
      <c r="D320" s="12"/>
      <c r="E320" s="10" t="s">
        <v>138</v>
      </c>
      <c r="F320" s="13">
        <v>4</v>
      </c>
      <c r="G320" s="13"/>
      <c r="H320" s="13"/>
      <c r="I320" s="13"/>
      <c r="J320" s="14"/>
    </row>
    <row r="321" s="1" customFormat="1" ht="18" customHeight="1" spans="1:10">
      <c r="A321" s="9">
        <v>266</v>
      </c>
      <c r="B321" s="12" t="s">
        <v>7410</v>
      </c>
      <c r="C321" s="12" t="s">
        <v>7411</v>
      </c>
      <c r="D321" s="12"/>
      <c r="E321" s="10" t="s">
        <v>138</v>
      </c>
      <c r="F321" s="13">
        <v>4</v>
      </c>
      <c r="G321" s="13"/>
      <c r="H321" s="13"/>
      <c r="I321" s="13"/>
      <c r="J321" s="14"/>
    </row>
    <row r="322" s="1" customFormat="1" ht="18" customHeight="1" spans="1:10">
      <c r="A322" s="9">
        <v>267</v>
      </c>
      <c r="B322" s="12" t="s">
        <v>7412</v>
      </c>
      <c r="C322" s="12" t="s">
        <v>7413</v>
      </c>
      <c r="D322" s="12"/>
      <c r="E322" s="10" t="s">
        <v>81</v>
      </c>
      <c r="F322" s="13">
        <v>2</v>
      </c>
      <c r="G322" s="13"/>
      <c r="H322" s="13"/>
      <c r="I322" s="13"/>
      <c r="J322" s="14"/>
    </row>
    <row r="323" s="1" customFormat="1" ht="18" customHeight="1" spans="1:10">
      <c r="A323" s="9">
        <v>268</v>
      </c>
      <c r="B323" s="12" t="s">
        <v>7414</v>
      </c>
      <c r="C323" s="12" t="s">
        <v>7415</v>
      </c>
      <c r="D323" s="12"/>
      <c r="E323" s="10" t="s">
        <v>138</v>
      </c>
      <c r="F323" s="13">
        <v>2</v>
      </c>
      <c r="G323" s="13"/>
      <c r="H323" s="13"/>
      <c r="I323" s="13"/>
      <c r="J323" s="14"/>
    </row>
    <row r="324" s="1" customFormat="1" ht="18" customHeight="1" spans="1:10">
      <c r="A324" s="9">
        <v>269</v>
      </c>
      <c r="B324" s="12" t="s">
        <v>7416</v>
      </c>
      <c r="C324" s="12" t="s">
        <v>7417</v>
      </c>
      <c r="D324" s="12"/>
      <c r="E324" s="10" t="s">
        <v>138</v>
      </c>
      <c r="F324" s="13">
        <v>4</v>
      </c>
      <c r="G324" s="13"/>
      <c r="H324" s="13"/>
      <c r="I324" s="13"/>
      <c r="J324" s="14"/>
    </row>
    <row r="325" s="1" customFormat="1" ht="18" customHeight="1" spans="1:10">
      <c r="A325" s="9">
        <v>270</v>
      </c>
      <c r="B325" s="12" t="s">
        <v>7418</v>
      </c>
      <c r="C325" s="12" t="s">
        <v>7419</v>
      </c>
      <c r="D325" s="12"/>
      <c r="E325" s="10" t="s">
        <v>81</v>
      </c>
      <c r="F325" s="13">
        <v>6</v>
      </c>
      <c r="G325" s="13"/>
      <c r="H325" s="13"/>
      <c r="I325" s="13"/>
      <c r="J325" s="14"/>
    </row>
    <row r="326" s="1" customFormat="1" ht="25.5" customHeight="1" spans="1:10">
      <c r="A326" s="9">
        <v>271</v>
      </c>
      <c r="B326" s="12" t="s">
        <v>7420</v>
      </c>
      <c r="C326" s="12" t="s">
        <v>7421</v>
      </c>
      <c r="D326" s="12"/>
      <c r="E326" s="10" t="s">
        <v>138</v>
      </c>
      <c r="F326" s="13">
        <v>1</v>
      </c>
      <c r="G326" s="13"/>
      <c r="H326" s="13"/>
      <c r="I326" s="13"/>
      <c r="J326" s="14"/>
    </row>
    <row r="327" s="1" customFormat="1" ht="18" customHeight="1" spans="1:10">
      <c r="A327" s="9">
        <v>272</v>
      </c>
      <c r="B327" s="12" t="s">
        <v>7422</v>
      </c>
      <c r="C327" s="12" t="s">
        <v>7423</v>
      </c>
      <c r="D327" s="12"/>
      <c r="E327" s="10" t="s">
        <v>81</v>
      </c>
      <c r="F327" s="13">
        <v>4</v>
      </c>
      <c r="G327" s="13"/>
      <c r="H327" s="13"/>
      <c r="I327" s="13"/>
      <c r="J327" s="14"/>
    </row>
    <row r="328" s="1" customFormat="1" ht="18" customHeight="1" spans="1:10">
      <c r="A328" s="9">
        <v>273</v>
      </c>
      <c r="B328" s="12" t="s">
        <v>7424</v>
      </c>
      <c r="C328" s="12" t="s">
        <v>7425</v>
      </c>
      <c r="D328" s="12"/>
      <c r="E328" s="10" t="s">
        <v>138</v>
      </c>
      <c r="F328" s="13">
        <v>8</v>
      </c>
      <c r="G328" s="13"/>
      <c r="H328" s="13"/>
      <c r="I328" s="13"/>
      <c r="J328" s="14"/>
    </row>
    <row r="329" s="1" customFormat="1" ht="25.5" customHeight="1" spans="1:10">
      <c r="A329" s="9">
        <v>274</v>
      </c>
      <c r="B329" s="12" t="s">
        <v>7426</v>
      </c>
      <c r="C329" s="12" t="s">
        <v>7427</v>
      </c>
      <c r="D329" s="12"/>
      <c r="E329" s="10" t="s">
        <v>138</v>
      </c>
      <c r="F329" s="13">
        <v>8</v>
      </c>
      <c r="G329" s="13"/>
      <c r="H329" s="13"/>
      <c r="I329" s="13"/>
      <c r="J329" s="14"/>
    </row>
    <row r="330" s="1" customFormat="1" ht="18" customHeight="1" spans="1:10">
      <c r="A330" s="9">
        <v>275</v>
      </c>
      <c r="B330" s="12" t="s">
        <v>7428</v>
      </c>
      <c r="C330" s="12" t="s">
        <v>7429</v>
      </c>
      <c r="D330" s="12"/>
      <c r="E330" s="10" t="s">
        <v>75</v>
      </c>
      <c r="F330" s="13">
        <v>1</v>
      </c>
      <c r="G330" s="13"/>
      <c r="H330" s="13"/>
      <c r="I330" s="13"/>
      <c r="J330" s="14"/>
    </row>
    <row r="331" s="1" customFormat="1" ht="18" customHeight="1" spans="1:10">
      <c r="A331" s="9">
        <v>276</v>
      </c>
      <c r="B331" s="12" t="s">
        <v>7430</v>
      </c>
      <c r="C331" s="12" t="s">
        <v>7431</v>
      </c>
      <c r="D331" s="12"/>
      <c r="E331" s="10" t="s">
        <v>75</v>
      </c>
      <c r="F331" s="13">
        <v>4</v>
      </c>
      <c r="G331" s="13"/>
      <c r="H331" s="13"/>
      <c r="I331" s="13"/>
      <c r="J331" s="14"/>
    </row>
    <row r="332" s="1" customFormat="1" ht="25.5" customHeight="1" spans="1:10">
      <c r="A332" s="9">
        <v>277</v>
      </c>
      <c r="B332" s="12" t="s">
        <v>7432</v>
      </c>
      <c r="C332" s="12" t="s">
        <v>7433</v>
      </c>
      <c r="D332" s="12"/>
      <c r="E332" s="10" t="s">
        <v>75</v>
      </c>
      <c r="F332" s="13">
        <v>4</v>
      </c>
      <c r="G332" s="13"/>
      <c r="H332" s="13"/>
      <c r="I332" s="13"/>
      <c r="J332" s="14"/>
    </row>
    <row r="333" s="1" customFormat="1" ht="18" customHeight="1" spans="1:10">
      <c r="A333" s="9">
        <v>278</v>
      </c>
      <c r="B333" s="12" t="s">
        <v>7434</v>
      </c>
      <c r="C333" s="12" t="s">
        <v>7435</v>
      </c>
      <c r="D333" s="12"/>
      <c r="E333" s="10" t="s">
        <v>854</v>
      </c>
      <c r="F333" s="13">
        <v>4</v>
      </c>
      <c r="G333" s="13"/>
      <c r="H333" s="13"/>
      <c r="I333" s="13"/>
      <c r="J333" s="14"/>
    </row>
    <row r="334" s="1" customFormat="1" ht="18" customHeight="1" spans="1:10">
      <c r="A334" s="9">
        <v>279</v>
      </c>
      <c r="B334" s="12" t="s">
        <v>7436</v>
      </c>
      <c r="C334" s="12" t="s">
        <v>7437</v>
      </c>
      <c r="D334" s="12"/>
      <c r="E334" s="10" t="s">
        <v>138</v>
      </c>
      <c r="F334" s="13">
        <v>1</v>
      </c>
      <c r="G334" s="13"/>
      <c r="H334" s="13"/>
      <c r="I334" s="13"/>
      <c r="J334" s="14"/>
    </row>
    <row r="335" s="1" customFormat="1" ht="25.5" customHeight="1" spans="1:10">
      <c r="A335" s="9">
        <v>280</v>
      </c>
      <c r="B335" s="12" t="s">
        <v>7438</v>
      </c>
      <c r="C335" s="12" t="s">
        <v>7439</v>
      </c>
      <c r="D335" s="12"/>
      <c r="E335" s="10" t="s">
        <v>138</v>
      </c>
      <c r="F335" s="13">
        <v>1</v>
      </c>
      <c r="G335" s="13"/>
      <c r="H335" s="13"/>
      <c r="I335" s="13"/>
      <c r="J335" s="14"/>
    </row>
    <row r="336" s="1" customFormat="1" ht="25.5" customHeight="1" spans="1:10">
      <c r="A336" s="9">
        <v>281</v>
      </c>
      <c r="B336" s="12" t="s">
        <v>7440</v>
      </c>
      <c r="C336" s="12" t="s">
        <v>7441</v>
      </c>
      <c r="D336" s="12"/>
      <c r="E336" s="10" t="s">
        <v>138</v>
      </c>
      <c r="F336" s="13">
        <v>1</v>
      </c>
      <c r="G336" s="13"/>
      <c r="H336" s="13"/>
      <c r="I336" s="13"/>
      <c r="J336" s="14"/>
    </row>
    <row r="337" s="1" customFormat="1" ht="18" customHeight="1" spans="1:10">
      <c r="A337" s="9">
        <v>282</v>
      </c>
      <c r="B337" s="12" t="s">
        <v>7442</v>
      </c>
      <c r="C337" s="12" t="s">
        <v>7443</v>
      </c>
      <c r="D337" s="12"/>
      <c r="E337" s="10" t="s">
        <v>81</v>
      </c>
      <c r="F337" s="13">
        <v>10</v>
      </c>
      <c r="G337" s="13"/>
      <c r="H337" s="13"/>
      <c r="I337" s="13"/>
      <c r="J337" s="14"/>
    </row>
    <row r="338" s="1" customFormat="1" ht="18" customHeight="1" spans="1:10">
      <c r="A338" s="9">
        <v>283</v>
      </c>
      <c r="B338" s="12" t="s">
        <v>7444</v>
      </c>
      <c r="C338" s="12" t="s">
        <v>7445</v>
      </c>
      <c r="D338" s="12"/>
      <c r="E338" s="10" t="s">
        <v>138</v>
      </c>
      <c r="F338" s="13">
        <v>3</v>
      </c>
      <c r="G338" s="13"/>
      <c r="H338" s="13"/>
      <c r="I338" s="13"/>
      <c r="J338" s="14"/>
    </row>
    <row r="339" s="1" customFormat="1" ht="18" customHeight="1" spans="1:10">
      <c r="A339" s="9">
        <v>284</v>
      </c>
      <c r="B339" s="12" t="s">
        <v>7446</v>
      </c>
      <c r="C339" s="12" t="s">
        <v>7447</v>
      </c>
      <c r="D339" s="12"/>
      <c r="E339" s="10" t="s">
        <v>138</v>
      </c>
      <c r="F339" s="13">
        <v>2</v>
      </c>
      <c r="G339" s="13"/>
      <c r="H339" s="13"/>
      <c r="I339" s="13"/>
      <c r="J339" s="14"/>
    </row>
    <row r="340" s="1" customFormat="1" ht="18" customHeight="1" spans="1:10">
      <c r="A340" s="9">
        <v>285</v>
      </c>
      <c r="B340" s="12" t="s">
        <v>7448</v>
      </c>
      <c r="C340" s="12" t="s">
        <v>7449</v>
      </c>
      <c r="D340" s="12"/>
      <c r="E340" s="10" t="s">
        <v>138</v>
      </c>
      <c r="F340" s="13">
        <v>2</v>
      </c>
      <c r="G340" s="13"/>
      <c r="H340" s="13"/>
      <c r="I340" s="13"/>
      <c r="J340" s="14"/>
    </row>
    <row r="341" s="1" customFormat="1" ht="18" customHeight="1" spans="1:10">
      <c r="A341" s="9">
        <v>286</v>
      </c>
      <c r="B341" s="12" t="s">
        <v>7450</v>
      </c>
      <c r="C341" s="12" t="s">
        <v>7451</v>
      </c>
      <c r="D341" s="12"/>
      <c r="E341" s="10" t="s">
        <v>92</v>
      </c>
      <c r="F341" s="13">
        <v>6</v>
      </c>
      <c r="G341" s="13"/>
      <c r="H341" s="13"/>
      <c r="I341" s="13"/>
      <c r="J341" s="14"/>
    </row>
    <row r="342" s="1" customFormat="1" ht="18" customHeight="1" spans="1:10">
      <c r="A342" s="9">
        <v>287</v>
      </c>
      <c r="B342" s="12" t="s">
        <v>7452</v>
      </c>
      <c r="C342" s="12" t="s">
        <v>7453</v>
      </c>
      <c r="D342" s="12"/>
      <c r="E342" s="10" t="s">
        <v>75</v>
      </c>
      <c r="F342" s="13">
        <v>6</v>
      </c>
      <c r="G342" s="13"/>
      <c r="H342" s="13"/>
      <c r="I342" s="13"/>
      <c r="J342" s="14"/>
    </row>
    <row r="343" s="1" customFormat="1" ht="18" customHeight="1" spans="1:10">
      <c r="A343" s="9">
        <v>288</v>
      </c>
      <c r="B343" s="12" t="s">
        <v>7454</v>
      </c>
      <c r="C343" s="12" t="s">
        <v>7455</v>
      </c>
      <c r="D343" s="12"/>
      <c r="E343" s="10" t="s">
        <v>138</v>
      </c>
      <c r="F343" s="13">
        <v>1</v>
      </c>
      <c r="G343" s="13"/>
      <c r="H343" s="13"/>
      <c r="I343" s="13"/>
      <c r="J343" s="14"/>
    </row>
    <row r="344" s="1" customFormat="1" ht="18" customHeight="1" spans="1:10">
      <c r="A344" s="9">
        <v>289</v>
      </c>
      <c r="B344" s="12" t="s">
        <v>7456</v>
      </c>
      <c r="C344" s="12" t="s">
        <v>7457</v>
      </c>
      <c r="D344" s="12"/>
      <c r="E344" s="10" t="s">
        <v>138</v>
      </c>
      <c r="F344" s="13">
        <v>3</v>
      </c>
      <c r="G344" s="13"/>
      <c r="H344" s="13"/>
      <c r="I344" s="13"/>
      <c r="J344" s="14"/>
    </row>
    <row r="345" s="1" customFormat="1" ht="18" customHeight="1" spans="1:10">
      <c r="A345" s="9">
        <v>290</v>
      </c>
      <c r="B345" s="12" t="s">
        <v>7458</v>
      </c>
      <c r="C345" s="12" t="s">
        <v>7459</v>
      </c>
      <c r="D345" s="12"/>
      <c r="E345" s="10" t="s">
        <v>138</v>
      </c>
      <c r="F345" s="13">
        <v>4</v>
      </c>
      <c r="G345" s="13"/>
      <c r="H345" s="13"/>
      <c r="I345" s="13"/>
      <c r="J345" s="14"/>
    </row>
    <row r="346" s="1" customFormat="1" ht="25.5" customHeight="1" spans="1:10">
      <c r="A346" s="9">
        <v>291</v>
      </c>
      <c r="B346" s="12" t="s">
        <v>7460</v>
      </c>
      <c r="C346" s="12" t="s">
        <v>7461</v>
      </c>
      <c r="D346" s="12"/>
      <c r="E346" s="10" t="s">
        <v>138</v>
      </c>
      <c r="F346" s="13">
        <v>2</v>
      </c>
      <c r="G346" s="13"/>
      <c r="H346" s="13"/>
      <c r="I346" s="13"/>
      <c r="J346" s="14"/>
    </row>
    <row r="347" s="1" customFormat="1" ht="18" customHeight="1" spans="1:10">
      <c r="A347" s="15" t="s">
        <v>5101</v>
      </c>
      <c r="B347" s="16"/>
      <c r="C347" s="16"/>
      <c r="D347" s="16"/>
      <c r="E347" s="16" t="s">
        <v>6889</v>
      </c>
      <c r="F347" s="16" t="s">
        <v>6865</v>
      </c>
      <c r="G347" s="16"/>
      <c r="H347" s="16" t="s">
        <v>6865</v>
      </c>
      <c r="I347" s="17"/>
      <c r="J347" s="18"/>
    </row>
    <row r="348" s="1" customFormat="1" ht="36" customHeight="1" spans="1:10">
      <c r="A348" s="2" t="s">
        <v>6882</v>
      </c>
      <c r="B348" s="2"/>
      <c r="C348" s="2"/>
      <c r="D348" s="2"/>
      <c r="E348" s="2"/>
      <c r="F348" s="2"/>
      <c r="G348" s="2"/>
      <c r="H348" s="2"/>
      <c r="I348" s="2"/>
      <c r="J348" s="2"/>
    </row>
    <row r="349" s="1" customFormat="1" ht="25.5" customHeight="1" spans="1:10">
      <c r="A349" s="3" t="s">
        <v>6868</v>
      </c>
      <c r="B349" s="3"/>
      <c r="C349" s="3"/>
      <c r="D349" s="4" t="s">
        <v>5043</v>
      </c>
      <c r="E349" s="4"/>
      <c r="F349" s="4"/>
      <c r="G349" s="5" t="s">
        <v>7462</v>
      </c>
      <c r="H349" s="5"/>
      <c r="I349" s="5"/>
      <c r="J349" s="5"/>
    </row>
    <row r="350" s="1" customFormat="1" ht="18" customHeight="1" spans="1:10">
      <c r="A350" s="6" t="s">
        <v>2</v>
      </c>
      <c r="B350" s="7" t="s">
        <v>6884</v>
      </c>
      <c r="C350" s="7" t="s">
        <v>6885</v>
      </c>
      <c r="D350" s="7"/>
      <c r="E350" s="7" t="s">
        <v>23</v>
      </c>
      <c r="F350" s="7" t="s">
        <v>24</v>
      </c>
      <c r="G350" s="7"/>
      <c r="H350" s="7" t="s">
        <v>4500</v>
      </c>
      <c r="I350" s="7" t="s">
        <v>6886</v>
      </c>
      <c r="J350" s="8" t="s">
        <v>5</v>
      </c>
    </row>
    <row r="351" s="1" customFormat="1" ht="25.5" customHeight="1" spans="1:10">
      <c r="A351" s="9"/>
      <c r="B351" s="10"/>
      <c r="C351" s="10"/>
      <c r="D351" s="10"/>
      <c r="E351" s="10"/>
      <c r="F351" s="10"/>
      <c r="G351" s="10"/>
      <c r="H351" s="10"/>
      <c r="I351" s="10"/>
      <c r="J351" s="11"/>
    </row>
    <row r="352" s="1" customFormat="1" ht="25.5" customHeight="1" spans="1:10">
      <c r="A352" s="9">
        <v>292</v>
      </c>
      <c r="B352" s="12" t="s">
        <v>7463</v>
      </c>
      <c r="C352" s="12" t="s">
        <v>7464</v>
      </c>
      <c r="D352" s="12"/>
      <c r="E352" s="10" t="s">
        <v>75</v>
      </c>
      <c r="F352" s="13">
        <v>1</v>
      </c>
      <c r="G352" s="13"/>
      <c r="H352" s="13"/>
      <c r="I352" s="13"/>
      <c r="J352" s="14"/>
    </row>
    <row r="353" s="1" customFormat="1" ht="25.5" customHeight="1" spans="1:10">
      <c r="A353" s="9">
        <v>293</v>
      </c>
      <c r="B353" s="12" t="s">
        <v>7465</v>
      </c>
      <c r="C353" s="12" t="s">
        <v>7466</v>
      </c>
      <c r="D353" s="12"/>
      <c r="E353" s="10" t="s">
        <v>75</v>
      </c>
      <c r="F353" s="13">
        <v>1</v>
      </c>
      <c r="G353" s="13"/>
      <c r="H353" s="13"/>
      <c r="I353" s="13"/>
      <c r="J353" s="14"/>
    </row>
    <row r="354" s="1" customFormat="1" ht="25.5" customHeight="1" spans="1:10">
      <c r="A354" s="9">
        <v>294</v>
      </c>
      <c r="B354" s="12" t="s">
        <v>7467</v>
      </c>
      <c r="C354" s="12" t="s">
        <v>7468</v>
      </c>
      <c r="D354" s="12"/>
      <c r="E354" s="10" t="s">
        <v>75</v>
      </c>
      <c r="F354" s="13">
        <v>1</v>
      </c>
      <c r="G354" s="13"/>
      <c r="H354" s="13"/>
      <c r="I354" s="13"/>
      <c r="J354" s="14"/>
    </row>
    <row r="355" s="1" customFormat="1" ht="18" customHeight="1" spans="1:10">
      <c r="A355" s="9">
        <v>295</v>
      </c>
      <c r="B355" s="12" t="s">
        <v>7469</v>
      </c>
      <c r="C355" s="12" t="s">
        <v>7470</v>
      </c>
      <c r="D355" s="12"/>
      <c r="E355" s="10" t="s">
        <v>138</v>
      </c>
      <c r="F355" s="13">
        <v>1</v>
      </c>
      <c r="G355" s="13"/>
      <c r="H355" s="13"/>
      <c r="I355" s="13"/>
      <c r="J355" s="14"/>
    </row>
    <row r="356" s="1" customFormat="1" ht="18" customHeight="1" spans="1:10">
      <c r="A356" s="9">
        <v>296</v>
      </c>
      <c r="B356" s="12" t="s">
        <v>7471</v>
      </c>
      <c r="C356" s="12" t="s">
        <v>7472</v>
      </c>
      <c r="D356" s="12"/>
      <c r="E356" s="10" t="s">
        <v>75</v>
      </c>
      <c r="F356" s="13">
        <v>1</v>
      </c>
      <c r="G356" s="13"/>
      <c r="H356" s="13"/>
      <c r="I356" s="13"/>
      <c r="J356" s="14"/>
    </row>
    <row r="357" s="1" customFormat="1" ht="18" customHeight="1" spans="1:10">
      <c r="A357" s="9">
        <v>297</v>
      </c>
      <c r="B357" s="12" t="s">
        <v>7473</v>
      </c>
      <c r="C357" s="12" t="s">
        <v>7474</v>
      </c>
      <c r="D357" s="12"/>
      <c r="E357" s="10" t="s">
        <v>138</v>
      </c>
      <c r="F357" s="13">
        <v>1</v>
      </c>
      <c r="G357" s="13"/>
      <c r="H357" s="13"/>
      <c r="I357" s="13"/>
      <c r="J357" s="14"/>
    </row>
    <row r="358" s="1" customFormat="1" ht="18" customHeight="1" spans="1:10">
      <c r="A358" s="9">
        <v>298</v>
      </c>
      <c r="B358" s="12" t="s">
        <v>7475</v>
      </c>
      <c r="C358" s="12" t="s">
        <v>7476</v>
      </c>
      <c r="D358" s="12"/>
      <c r="E358" s="10" t="s">
        <v>138</v>
      </c>
      <c r="F358" s="13">
        <v>1</v>
      </c>
      <c r="G358" s="13"/>
      <c r="H358" s="13"/>
      <c r="I358" s="13"/>
      <c r="J358" s="14"/>
    </row>
    <row r="359" s="1" customFormat="1" ht="18" customHeight="1" spans="1:10">
      <c r="A359" s="9">
        <v>299</v>
      </c>
      <c r="B359" s="12" t="s">
        <v>7477</v>
      </c>
      <c r="C359" s="12" t="s">
        <v>7478</v>
      </c>
      <c r="D359" s="12"/>
      <c r="E359" s="10" t="s">
        <v>138</v>
      </c>
      <c r="F359" s="13">
        <v>5</v>
      </c>
      <c r="G359" s="13"/>
      <c r="H359" s="13"/>
      <c r="I359" s="13"/>
      <c r="J359" s="14"/>
    </row>
    <row r="360" s="1" customFormat="1" ht="18" customHeight="1" spans="1:10">
      <c r="A360" s="9">
        <v>300</v>
      </c>
      <c r="B360" s="12" t="s">
        <v>7479</v>
      </c>
      <c r="C360" s="12" t="s">
        <v>7480</v>
      </c>
      <c r="D360" s="12"/>
      <c r="E360" s="10" t="s">
        <v>5125</v>
      </c>
      <c r="F360" s="13">
        <v>175</v>
      </c>
      <c r="G360" s="13"/>
      <c r="H360" s="13"/>
      <c r="I360" s="13"/>
      <c r="J360" s="14"/>
    </row>
    <row r="361" s="1" customFormat="1" ht="25.5" customHeight="1" spans="1:10">
      <c r="A361" s="9">
        <v>301</v>
      </c>
      <c r="B361" s="12" t="s">
        <v>7481</v>
      </c>
      <c r="C361" s="12" t="s">
        <v>7482</v>
      </c>
      <c r="D361" s="12"/>
      <c r="E361" s="10" t="s">
        <v>138</v>
      </c>
      <c r="F361" s="13">
        <v>1</v>
      </c>
      <c r="G361" s="13"/>
      <c r="H361" s="13"/>
      <c r="I361" s="13"/>
      <c r="J361" s="14"/>
    </row>
    <row r="362" s="1" customFormat="1" ht="25.5" customHeight="1" spans="1:10">
      <c r="A362" s="9">
        <v>302</v>
      </c>
      <c r="B362" s="12" t="s">
        <v>7483</v>
      </c>
      <c r="C362" s="12" t="s">
        <v>7484</v>
      </c>
      <c r="D362" s="12"/>
      <c r="E362" s="10" t="s">
        <v>75</v>
      </c>
      <c r="F362" s="13">
        <v>1</v>
      </c>
      <c r="G362" s="13"/>
      <c r="H362" s="13"/>
      <c r="I362" s="13"/>
      <c r="J362" s="14"/>
    </row>
    <row r="363" s="1" customFormat="1" ht="25.5" customHeight="1" spans="1:10">
      <c r="A363" s="9">
        <v>303</v>
      </c>
      <c r="B363" s="12" t="s">
        <v>7485</v>
      </c>
      <c r="C363" s="12" t="s">
        <v>7486</v>
      </c>
      <c r="D363" s="12"/>
      <c r="E363" s="10" t="s">
        <v>75</v>
      </c>
      <c r="F363" s="13">
        <v>1</v>
      </c>
      <c r="G363" s="13"/>
      <c r="H363" s="13"/>
      <c r="I363" s="13"/>
      <c r="J363" s="14"/>
    </row>
    <row r="364" s="1" customFormat="1" ht="25.5" customHeight="1" spans="1:10">
      <c r="A364" s="9">
        <v>304</v>
      </c>
      <c r="B364" s="12" t="s">
        <v>7487</v>
      </c>
      <c r="C364" s="12" t="s">
        <v>7488</v>
      </c>
      <c r="D364" s="12"/>
      <c r="E364" s="10" t="s">
        <v>75</v>
      </c>
      <c r="F364" s="13">
        <v>1</v>
      </c>
      <c r="G364" s="13"/>
      <c r="H364" s="13"/>
      <c r="I364" s="13"/>
      <c r="J364" s="14"/>
    </row>
    <row r="365" s="1" customFormat="1" ht="25.5" customHeight="1" spans="1:10">
      <c r="A365" s="9">
        <v>305</v>
      </c>
      <c r="B365" s="12" t="s">
        <v>7489</v>
      </c>
      <c r="C365" s="12" t="s">
        <v>7490</v>
      </c>
      <c r="D365" s="12"/>
      <c r="E365" s="10" t="s">
        <v>75</v>
      </c>
      <c r="F365" s="13">
        <v>1</v>
      </c>
      <c r="G365" s="13"/>
      <c r="H365" s="13"/>
      <c r="I365" s="13"/>
      <c r="J365" s="14"/>
    </row>
    <row r="366" s="1" customFormat="1" ht="25.5" customHeight="1" spans="1:10">
      <c r="A366" s="9">
        <v>306</v>
      </c>
      <c r="B366" s="12" t="s">
        <v>7491</v>
      </c>
      <c r="C366" s="12" t="s">
        <v>7492</v>
      </c>
      <c r="D366" s="12"/>
      <c r="E366" s="10" t="s">
        <v>75</v>
      </c>
      <c r="F366" s="13">
        <v>1</v>
      </c>
      <c r="G366" s="13"/>
      <c r="H366" s="13"/>
      <c r="I366" s="13"/>
      <c r="J366" s="14"/>
    </row>
    <row r="367" s="1" customFormat="1" ht="25.5" customHeight="1" spans="1:10">
      <c r="A367" s="9">
        <v>307</v>
      </c>
      <c r="B367" s="12" t="s">
        <v>7493</v>
      </c>
      <c r="C367" s="12" t="s">
        <v>7494</v>
      </c>
      <c r="D367" s="12"/>
      <c r="E367" s="10" t="s">
        <v>138</v>
      </c>
      <c r="F367" s="13">
        <v>5</v>
      </c>
      <c r="G367" s="13"/>
      <c r="H367" s="13"/>
      <c r="I367" s="13"/>
      <c r="J367" s="14"/>
    </row>
    <row r="368" s="1" customFormat="1" ht="18" customHeight="1" spans="1:10">
      <c r="A368" s="9">
        <v>308</v>
      </c>
      <c r="B368" s="12" t="s">
        <v>7495</v>
      </c>
      <c r="C368" s="12" t="s">
        <v>7496</v>
      </c>
      <c r="D368" s="12"/>
      <c r="E368" s="10" t="s">
        <v>138</v>
      </c>
      <c r="F368" s="13">
        <v>1</v>
      </c>
      <c r="G368" s="13"/>
      <c r="H368" s="13"/>
      <c r="I368" s="13"/>
      <c r="J368" s="14"/>
    </row>
    <row r="369" s="1" customFormat="1" ht="25.5" customHeight="1" spans="1:10">
      <c r="A369" s="9">
        <v>309</v>
      </c>
      <c r="B369" s="12" t="s">
        <v>7497</v>
      </c>
      <c r="C369" s="12" t="s">
        <v>7498</v>
      </c>
      <c r="D369" s="12"/>
      <c r="E369" s="10" t="s">
        <v>138</v>
      </c>
      <c r="F369" s="13">
        <v>1</v>
      </c>
      <c r="G369" s="13"/>
      <c r="H369" s="13"/>
      <c r="I369" s="13"/>
      <c r="J369" s="14"/>
    </row>
    <row r="370" s="1" customFormat="1" ht="25.5" customHeight="1" spans="1:10">
      <c r="A370" s="9">
        <v>310</v>
      </c>
      <c r="B370" s="12" t="s">
        <v>7499</v>
      </c>
      <c r="C370" s="12" t="s">
        <v>7500</v>
      </c>
      <c r="D370" s="12"/>
      <c r="E370" s="10" t="s">
        <v>138</v>
      </c>
      <c r="F370" s="13">
        <v>1</v>
      </c>
      <c r="G370" s="13"/>
      <c r="H370" s="13"/>
      <c r="I370" s="13"/>
      <c r="J370" s="14"/>
    </row>
    <row r="371" s="1" customFormat="1" ht="18" customHeight="1" spans="1:10">
      <c r="A371" s="9">
        <v>311</v>
      </c>
      <c r="B371" s="12" t="s">
        <v>7501</v>
      </c>
      <c r="C371" s="12" t="s">
        <v>7502</v>
      </c>
      <c r="D371" s="12"/>
      <c r="E371" s="10" t="s">
        <v>138</v>
      </c>
      <c r="F371" s="13">
        <v>1</v>
      </c>
      <c r="G371" s="13"/>
      <c r="H371" s="13"/>
      <c r="I371" s="13"/>
      <c r="J371" s="14"/>
    </row>
    <row r="372" s="1" customFormat="1" ht="25.5" customHeight="1" spans="1:10">
      <c r="A372" s="9">
        <v>312</v>
      </c>
      <c r="B372" s="12" t="s">
        <v>7503</v>
      </c>
      <c r="C372" s="12" t="s">
        <v>7504</v>
      </c>
      <c r="D372" s="12"/>
      <c r="E372" s="10" t="s">
        <v>138</v>
      </c>
      <c r="F372" s="13">
        <v>1</v>
      </c>
      <c r="G372" s="13"/>
      <c r="H372" s="13"/>
      <c r="I372" s="13"/>
      <c r="J372" s="14"/>
    </row>
    <row r="373" s="1" customFormat="1" ht="18" customHeight="1" spans="1:10">
      <c r="A373" s="9">
        <v>313</v>
      </c>
      <c r="B373" s="12" t="s">
        <v>7505</v>
      </c>
      <c r="C373" s="12" t="s">
        <v>7506</v>
      </c>
      <c r="D373" s="12"/>
      <c r="E373" s="10" t="s">
        <v>75</v>
      </c>
      <c r="F373" s="13">
        <v>67</v>
      </c>
      <c r="G373" s="13"/>
      <c r="H373" s="13"/>
      <c r="I373" s="13"/>
      <c r="J373" s="14"/>
    </row>
    <row r="374" s="1" customFormat="1" ht="25.5" customHeight="1" spans="1:10">
      <c r="A374" s="9">
        <v>314</v>
      </c>
      <c r="B374" s="12" t="s">
        <v>7507</v>
      </c>
      <c r="C374" s="12" t="s">
        <v>7508</v>
      </c>
      <c r="D374" s="12"/>
      <c r="E374" s="10" t="s">
        <v>138</v>
      </c>
      <c r="F374" s="13">
        <v>1</v>
      </c>
      <c r="G374" s="13"/>
      <c r="H374" s="13"/>
      <c r="I374" s="13"/>
      <c r="J374" s="14"/>
    </row>
    <row r="375" s="1" customFormat="1" ht="25.5" customHeight="1" spans="1:10">
      <c r="A375" s="9">
        <v>315</v>
      </c>
      <c r="B375" s="12" t="s">
        <v>7509</v>
      </c>
      <c r="C375" s="12" t="s">
        <v>7510</v>
      </c>
      <c r="D375" s="12"/>
      <c r="E375" s="10" t="s">
        <v>138</v>
      </c>
      <c r="F375" s="13">
        <v>1</v>
      </c>
      <c r="G375" s="13"/>
      <c r="H375" s="13"/>
      <c r="I375" s="13"/>
      <c r="J375" s="14"/>
    </row>
    <row r="376" s="1" customFormat="1" ht="25.5" customHeight="1" spans="1:10">
      <c r="A376" s="9">
        <v>316</v>
      </c>
      <c r="B376" s="12" t="s">
        <v>7511</v>
      </c>
      <c r="C376" s="12" t="s">
        <v>7512</v>
      </c>
      <c r="D376" s="12"/>
      <c r="E376" s="10" t="s">
        <v>138</v>
      </c>
      <c r="F376" s="13">
        <v>1</v>
      </c>
      <c r="G376" s="13"/>
      <c r="H376" s="13"/>
      <c r="I376" s="13"/>
      <c r="J376" s="14"/>
    </row>
    <row r="377" s="1" customFormat="1" ht="18" customHeight="1" spans="1:10">
      <c r="A377" s="15" t="s">
        <v>5101</v>
      </c>
      <c r="B377" s="16"/>
      <c r="C377" s="16"/>
      <c r="D377" s="16"/>
      <c r="E377" s="16" t="s">
        <v>6889</v>
      </c>
      <c r="F377" s="16" t="s">
        <v>6865</v>
      </c>
      <c r="G377" s="16"/>
      <c r="H377" s="16" t="s">
        <v>6865</v>
      </c>
      <c r="I377" s="17"/>
      <c r="J377" s="18"/>
    </row>
    <row r="378" s="1" customFormat="1" ht="36" customHeight="1" spans="1:10">
      <c r="A378" s="2" t="s">
        <v>6882</v>
      </c>
      <c r="B378" s="2"/>
      <c r="C378" s="2"/>
      <c r="D378" s="2"/>
      <c r="E378" s="2"/>
      <c r="F378" s="2"/>
      <c r="G378" s="2"/>
      <c r="H378" s="2"/>
      <c r="I378" s="2"/>
      <c r="J378" s="2"/>
    </row>
    <row r="379" s="1" customFormat="1" ht="25.5" customHeight="1" spans="1:10">
      <c r="A379" s="3" t="s">
        <v>6868</v>
      </c>
      <c r="B379" s="3"/>
      <c r="C379" s="3"/>
      <c r="D379" s="4" t="s">
        <v>5043</v>
      </c>
      <c r="E379" s="4"/>
      <c r="F379" s="4"/>
      <c r="G379" s="5" t="s">
        <v>7513</v>
      </c>
      <c r="H379" s="5"/>
      <c r="I379" s="5"/>
      <c r="J379" s="5"/>
    </row>
    <row r="380" s="1" customFormat="1" ht="18" customHeight="1" spans="1:10">
      <c r="A380" s="6" t="s">
        <v>2</v>
      </c>
      <c r="B380" s="7" t="s">
        <v>6884</v>
      </c>
      <c r="C380" s="7" t="s">
        <v>6885</v>
      </c>
      <c r="D380" s="7"/>
      <c r="E380" s="7" t="s">
        <v>23</v>
      </c>
      <c r="F380" s="7" t="s">
        <v>24</v>
      </c>
      <c r="G380" s="7"/>
      <c r="H380" s="7" t="s">
        <v>4500</v>
      </c>
      <c r="I380" s="7" t="s">
        <v>6886</v>
      </c>
      <c r="J380" s="8" t="s">
        <v>5</v>
      </c>
    </row>
    <row r="381" s="1" customFormat="1" ht="25.5" customHeight="1" spans="1:10">
      <c r="A381" s="9"/>
      <c r="B381" s="10"/>
      <c r="C381" s="10"/>
      <c r="D381" s="10"/>
      <c r="E381" s="10"/>
      <c r="F381" s="10"/>
      <c r="G381" s="10"/>
      <c r="H381" s="10"/>
      <c r="I381" s="10"/>
      <c r="J381" s="11"/>
    </row>
    <row r="382" s="1" customFormat="1" ht="18" customHeight="1" spans="1:10">
      <c r="A382" s="9">
        <v>317</v>
      </c>
      <c r="B382" s="12" t="s">
        <v>7514</v>
      </c>
      <c r="C382" s="12" t="s">
        <v>7515</v>
      </c>
      <c r="D382" s="12"/>
      <c r="E382" s="10" t="s">
        <v>138</v>
      </c>
      <c r="F382" s="13">
        <v>6</v>
      </c>
      <c r="G382" s="13"/>
      <c r="H382" s="13"/>
      <c r="I382" s="13"/>
      <c r="J382" s="14"/>
    </row>
    <row r="383" s="1" customFormat="1" ht="25.5" customHeight="1" spans="1:10">
      <c r="A383" s="9">
        <v>318</v>
      </c>
      <c r="B383" s="12" t="s">
        <v>7516</v>
      </c>
      <c r="C383" s="12" t="s">
        <v>7517</v>
      </c>
      <c r="D383" s="12"/>
      <c r="E383" s="10" t="s">
        <v>138</v>
      </c>
      <c r="F383" s="13">
        <v>1</v>
      </c>
      <c r="G383" s="13"/>
      <c r="H383" s="13"/>
      <c r="I383" s="13"/>
      <c r="J383" s="14"/>
    </row>
    <row r="384" s="1" customFormat="1" ht="18" customHeight="1" spans="1:10">
      <c r="A384" s="9">
        <v>319</v>
      </c>
      <c r="B384" s="12" t="s">
        <v>7518</v>
      </c>
      <c r="C384" s="12" t="s">
        <v>7519</v>
      </c>
      <c r="D384" s="12"/>
      <c r="E384" s="10" t="s">
        <v>138</v>
      </c>
      <c r="F384" s="13">
        <v>1</v>
      </c>
      <c r="G384" s="13"/>
      <c r="H384" s="13"/>
      <c r="I384" s="13"/>
      <c r="J384" s="14"/>
    </row>
    <row r="385" s="1" customFormat="1" ht="25.5" customHeight="1" spans="1:10">
      <c r="A385" s="9">
        <v>320</v>
      </c>
      <c r="B385" s="12" t="s">
        <v>7520</v>
      </c>
      <c r="C385" s="12" t="s">
        <v>7521</v>
      </c>
      <c r="D385" s="12"/>
      <c r="E385" s="10" t="s">
        <v>138</v>
      </c>
      <c r="F385" s="13">
        <v>1</v>
      </c>
      <c r="G385" s="13"/>
      <c r="H385" s="13"/>
      <c r="I385" s="13"/>
      <c r="J385" s="14"/>
    </row>
    <row r="386" s="1" customFormat="1" ht="25.5" customHeight="1" spans="1:10">
      <c r="A386" s="9">
        <v>321</v>
      </c>
      <c r="B386" s="12" t="s">
        <v>7522</v>
      </c>
      <c r="C386" s="12" t="s">
        <v>7523</v>
      </c>
      <c r="D386" s="12"/>
      <c r="E386" s="10" t="s">
        <v>138</v>
      </c>
      <c r="F386" s="13">
        <v>2</v>
      </c>
      <c r="G386" s="13"/>
      <c r="H386" s="13"/>
      <c r="I386" s="13"/>
      <c r="J386" s="14"/>
    </row>
    <row r="387" s="1" customFormat="1" ht="18" customHeight="1" spans="1:10">
      <c r="A387" s="9">
        <v>322</v>
      </c>
      <c r="B387" s="12" t="s">
        <v>7524</v>
      </c>
      <c r="C387" s="12" t="s">
        <v>7525</v>
      </c>
      <c r="D387" s="12"/>
      <c r="E387" s="10" t="s">
        <v>138</v>
      </c>
      <c r="F387" s="13">
        <v>2</v>
      </c>
      <c r="G387" s="13"/>
      <c r="H387" s="13"/>
      <c r="I387" s="13"/>
      <c r="J387" s="14"/>
    </row>
    <row r="388" s="1" customFormat="1" ht="25.5" customHeight="1" spans="1:10">
      <c r="A388" s="9">
        <v>323</v>
      </c>
      <c r="B388" s="12" t="s">
        <v>7526</v>
      </c>
      <c r="C388" s="12" t="s">
        <v>7527</v>
      </c>
      <c r="D388" s="12"/>
      <c r="E388" s="10" t="s">
        <v>138</v>
      </c>
      <c r="F388" s="13">
        <v>2</v>
      </c>
      <c r="G388" s="13"/>
      <c r="H388" s="13"/>
      <c r="I388" s="13"/>
      <c r="J388" s="14"/>
    </row>
    <row r="389" s="1" customFormat="1" ht="18" customHeight="1" spans="1:10">
      <c r="A389" s="9">
        <v>324</v>
      </c>
      <c r="B389" s="12" t="s">
        <v>7528</v>
      </c>
      <c r="C389" s="12" t="s">
        <v>7529</v>
      </c>
      <c r="D389" s="12"/>
      <c r="E389" s="10" t="s">
        <v>138</v>
      </c>
      <c r="F389" s="13">
        <v>2</v>
      </c>
      <c r="G389" s="13"/>
      <c r="H389" s="13"/>
      <c r="I389" s="13"/>
      <c r="J389" s="14"/>
    </row>
    <row r="390" s="1" customFormat="1" ht="18" customHeight="1" spans="1:10">
      <c r="A390" s="9">
        <v>325</v>
      </c>
      <c r="B390" s="12" t="s">
        <v>7530</v>
      </c>
      <c r="C390" s="12" t="s">
        <v>7531</v>
      </c>
      <c r="D390" s="12"/>
      <c r="E390" s="10" t="s">
        <v>75</v>
      </c>
      <c r="F390" s="13">
        <v>1</v>
      </c>
      <c r="G390" s="13"/>
      <c r="H390" s="13"/>
      <c r="I390" s="13"/>
      <c r="J390" s="14"/>
    </row>
    <row r="391" s="1" customFormat="1" ht="25.5" customHeight="1" spans="1:10">
      <c r="A391" s="9">
        <v>326</v>
      </c>
      <c r="B391" s="12" t="s">
        <v>7532</v>
      </c>
      <c r="C391" s="12" t="s">
        <v>7533</v>
      </c>
      <c r="D391" s="12"/>
      <c r="E391" s="10" t="s">
        <v>75</v>
      </c>
      <c r="F391" s="13">
        <v>228</v>
      </c>
      <c r="G391" s="13"/>
      <c r="H391" s="13"/>
      <c r="I391" s="13"/>
      <c r="J391" s="14"/>
    </row>
    <row r="392" s="1" customFormat="1" ht="25.5" customHeight="1" spans="1:10">
      <c r="A392" s="9">
        <v>327</v>
      </c>
      <c r="B392" s="12" t="s">
        <v>7534</v>
      </c>
      <c r="C392" s="12" t="s">
        <v>7535</v>
      </c>
      <c r="D392" s="12"/>
      <c r="E392" s="10" t="s">
        <v>138</v>
      </c>
      <c r="F392" s="13">
        <v>4</v>
      </c>
      <c r="G392" s="13"/>
      <c r="H392" s="13"/>
      <c r="I392" s="13"/>
      <c r="J392" s="14"/>
    </row>
    <row r="393" s="1" customFormat="1" ht="25.5" customHeight="1" spans="1:10">
      <c r="A393" s="9">
        <v>328</v>
      </c>
      <c r="B393" s="12" t="s">
        <v>7536</v>
      </c>
      <c r="C393" s="12" t="s">
        <v>7537</v>
      </c>
      <c r="D393" s="12"/>
      <c r="E393" s="10" t="s">
        <v>138</v>
      </c>
      <c r="F393" s="13">
        <v>4</v>
      </c>
      <c r="G393" s="13"/>
      <c r="H393" s="13"/>
      <c r="I393" s="13"/>
      <c r="J393" s="14"/>
    </row>
    <row r="394" s="1" customFormat="1" ht="25.5" customHeight="1" spans="1:10">
      <c r="A394" s="9">
        <v>329</v>
      </c>
      <c r="B394" s="12" t="s">
        <v>7538</v>
      </c>
      <c r="C394" s="12" t="s">
        <v>7539</v>
      </c>
      <c r="D394" s="12"/>
      <c r="E394" s="10" t="s">
        <v>78</v>
      </c>
      <c r="F394" s="13">
        <v>228</v>
      </c>
      <c r="G394" s="13"/>
      <c r="H394" s="13"/>
      <c r="I394" s="13"/>
      <c r="J394" s="14"/>
    </row>
    <row r="395" s="1" customFormat="1" ht="25.5" customHeight="1" spans="1:10">
      <c r="A395" s="9">
        <v>330</v>
      </c>
      <c r="B395" s="12" t="s">
        <v>7540</v>
      </c>
      <c r="C395" s="12" t="s">
        <v>7541</v>
      </c>
      <c r="D395" s="12"/>
      <c r="E395" s="10" t="s">
        <v>138</v>
      </c>
      <c r="F395" s="13">
        <v>6</v>
      </c>
      <c r="G395" s="13"/>
      <c r="H395" s="13"/>
      <c r="I395" s="13"/>
      <c r="J395" s="14"/>
    </row>
    <row r="396" s="1" customFormat="1" ht="18" customHeight="1" spans="1:10">
      <c r="A396" s="9">
        <v>331</v>
      </c>
      <c r="B396" s="12" t="s">
        <v>7542</v>
      </c>
      <c r="C396" s="12" t="s">
        <v>7500</v>
      </c>
      <c r="D396" s="12"/>
      <c r="E396" s="10" t="s">
        <v>75</v>
      </c>
      <c r="F396" s="13">
        <v>4</v>
      </c>
      <c r="G396" s="13"/>
      <c r="H396" s="13"/>
      <c r="I396" s="13"/>
      <c r="J396" s="14"/>
    </row>
    <row r="397" s="1" customFormat="1" ht="18" customHeight="1" spans="1:10">
      <c r="A397" s="9">
        <v>332</v>
      </c>
      <c r="B397" s="12" t="s">
        <v>7543</v>
      </c>
      <c r="C397" s="12" t="s">
        <v>7544</v>
      </c>
      <c r="D397" s="12"/>
      <c r="E397" s="10" t="s">
        <v>138</v>
      </c>
      <c r="F397" s="13">
        <v>81</v>
      </c>
      <c r="G397" s="13"/>
      <c r="H397" s="13"/>
      <c r="I397" s="13"/>
      <c r="J397" s="14"/>
    </row>
    <row r="398" s="1" customFormat="1" ht="25.5" customHeight="1" spans="1:10">
      <c r="A398" s="9">
        <v>333</v>
      </c>
      <c r="B398" s="12" t="s">
        <v>7545</v>
      </c>
      <c r="C398" s="12" t="s">
        <v>7546</v>
      </c>
      <c r="D398" s="12"/>
      <c r="E398" s="10" t="s">
        <v>138</v>
      </c>
      <c r="F398" s="13">
        <v>1</v>
      </c>
      <c r="G398" s="13"/>
      <c r="H398" s="13"/>
      <c r="I398" s="13"/>
      <c r="J398" s="14"/>
    </row>
    <row r="399" s="1" customFormat="1" ht="25.5" customHeight="1" spans="1:10">
      <c r="A399" s="9">
        <v>334</v>
      </c>
      <c r="B399" s="12" t="s">
        <v>7547</v>
      </c>
      <c r="C399" s="12" t="s">
        <v>7548</v>
      </c>
      <c r="D399" s="12"/>
      <c r="E399" s="10" t="s">
        <v>138</v>
      </c>
      <c r="F399" s="13">
        <v>96</v>
      </c>
      <c r="G399" s="13"/>
      <c r="H399" s="13"/>
      <c r="I399" s="13"/>
      <c r="J399" s="14"/>
    </row>
    <row r="400" s="1" customFormat="1" ht="18" customHeight="1" spans="1:10">
      <c r="A400" s="9">
        <v>335</v>
      </c>
      <c r="B400" s="12" t="s">
        <v>7549</v>
      </c>
      <c r="C400" s="12" t="s">
        <v>7550</v>
      </c>
      <c r="D400" s="12"/>
      <c r="E400" s="10" t="s">
        <v>81</v>
      </c>
      <c r="F400" s="13">
        <v>8</v>
      </c>
      <c r="G400" s="13"/>
      <c r="H400" s="13"/>
      <c r="I400" s="13"/>
      <c r="J400" s="14"/>
    </row>
    <row r="401" s="1" customFormat="1" ht="18" customHeight="1" spans="1:10">
      <c r="A401" s="9">
        <v>336</v>
      </c>
      <c r="B401" s="12" t="s">
        <v>7551</v>
      </c>
      <c r="C401" s="12" t="s">
        <v>7552</v>
      </c>
      <c r="D401" s="12"/>
      <c r="E401" s="10" t="s">
        <v>75</v>
      </c>
      <c r="F401" s="13">
        <v>2</v>
      </c>
      <c r="G401" s="13"/>
      <c r="H401" s="13"/>
      <c r="I401" s="13"/>
      <c r="J401" s="14"/>
    </row>
    <row r="402" s="1" customFormat="1" ht="25.5" customHeight="1" spans="1:10">
      <c r="A402" s="9">
        <v>337</v>
      </c>
      <c r="B402" s="12" t="s">
        <v>7553</v>
      </c>
      <c r="C402" s="12" t="s">
        <v>7554</v>
      </c>
      <c r="D402" s="12"/>
      <c r="E402" s="10" t="s">
        <v>81</v>
      </c>
      <c r="F402" s="13">
        <v>2</v>
      </c>
      <c r="G402" s="13"/>
      <c r="H402" s="13"/>
      <c r="I402" s="13"/>
      <c r="J402" s="14"/>
    </row>
    <row r="403" s="1" customFormat="1" ht="18" customHeight="1" spans="1:10">
      <c r="A403" s="9">
        <v>338</v>
      </c>
      <c r="B403" s="12" t="s">
        <v>7555</v>
      </c>
      <c r="C403" s="12" t="s">
        <v>7556</v>
      </c>
      <c r="D403" s="12"/>
      <c r="E403" s="10" t="s">
        <v>138</v>
      </c>
      <c r="F403" s="13">
        <v>1</v>
      </c>
      <c r="G403" s="13"/>
      <c r="H403" s="13"/>
      <c r="I403" s="13"/>
      <c r="J403" s="14"/>
    </row>
    <row r="404" s="1" customFormat="1" ht="25.5" customHeight="1" spans="1:10">
      <c r="A404" s="9">
        <v>339</v>
      </c>
      <c r="B404" s="12" t="s">
        <v>7557</v>
      </c>
      <c r="C404" s="12" t="s">
        <v>7558</v>
      </c>
      <c r="D404" s="12"/>
      <c r="E404" s="10" t="s">
        <v>81</v>
      </c>
      <c r="F404" s="13">
        <v>2</v>
      </c>
      <c r="G404" s="13"/>
      <c r="H404" s="13"/>
      <c r="I404" s="13"/>
      <c r="J404" s="14"/>
    </row>
    <row r="405" s="1" customFormat="1" ht="18" customHeight="1" spans="1:10">
      <c r="A405" s="9">
        <v>340</v>
      </c>
      <c r="B405" s="12" t="s">
        <v>7559</v>
      </c>
      <c r="C405" s="12" t="s">
        <v>7560</v>
      </c>
      <c r="D405" s="12"/>
      <c r="E405" s="10" t="s">
        <v>75</v>
      </c>
      <c r="F405" s="13">
        <v>1</v>
      </c>
      <c r="G405" s="13"/>
      <c r="H405" s="13"/>
      <c r="I405" s="13"/>
      <c r="J405" s="14"/>
    </row>
    <row r="406" s="1" customFormat="1" ht="25.5" customHeight="1" spans="1:10">
      <c r="A406" s="9">
        <v>341</v>
      </c>
      <c r="B406" s="12" t="s">
        <v>7561</v>
      </c>
      <c r="C406" s="12" t="s">
        <v>7562</v>
      </c>
      <c r="D406" s="12"/>
      <c r="E406" s="10" t="s">
        <v>81</v>
      </c>
      <c r="F406" s="13">
        <v>4</v>
      </c>
      <c r="G406" s="13"/>
      <c r="H406" s="13"/>
      <c r="I406" s="13"/>
      <c r="J406" s="14"/>
    </row>
    <row r="407" s="1" customFormat="1" ht="18" customHeight="1" spans="1:10">
      <c r="A407" s="9">
        <v>342</v>
      </c>
      <c r="B407" s="12" t="s">
        <v>7563</v>
      </c>
      <c r="C407" s="12" t="s">
        <v>7564</v>
      </c>
      <c r="D407" s="12"/>
      <c r="E407" s="10" t="s">
        <v>138</v>
      </c>
      <c r="F407" s="13">
        <v>3</v>
      </c>
      <c r="G407" s="13"/>
      <c r="H407" s="13"/>
      <c r="I407" s="13"/>
      <c r="J407" s="14"/>
    </row>
    <row r="408" s="1" customFormat="1" ht="18" customHeight="1" spans="1:10">
      <c r="A408" s="15" t="s">
        <v>5101</v>
      </c>
      <c r="B408" s="16"/>
      <c r="C408" s="16"/>
      <c r="D408" s="16"/>
      <c r="E408" s="16" t="s">
        <v>6889</v>
      </c>
      <c r="F408" s="16" t="s">
        <v>6865</v>
      </c>
      <c r="G408" s="16"/>
      <c r="H408" s="16" t="s">
        <v>6865</v>
      </c>
      <c r="I408" s="17"/>
      <c r="J408" s="18"/>
    </row>
    <row r="409" s="1" customFormat="1" ht="36" customHeight="1" spans="1:10">
      <c r="A409" s="2" t="s">
        <v>6882</v>
      </c>
      <c r="B409" s="2"/>
      <c r="C409" s="2"/>
      <c r="D409" s="2"/>
      <c r="E409" s="2"/>
      <c r="F409" s="2"/>
      <c r="G409" s="2"/>
      <c r="H409" s="2"/>
      <c r="I409" s="2"/>
      <c r="J409" s="2"/>
    </row>
    <row r="410" s="1" customFormat="1" ht="25.5" customHeight="1" spans="1:10">
      <c r="A410" s="3" t="s">
        <v>6868</v>
      </c>
      <c r="B410" s="3"/>
      <c r="C410" s="3"/>
      <c r="D410" s="4" t="s">
        <v>5043</v>
      </c>
      <c r="E410" s="4"/>
      <c r="F410" s="4"/>
      <c r="G410" s="5" t="s">
        <v>7565</v>
      </c>
      <c r="H410" s="5"/>
      <c r="I410" s="5"/>
      <c r="J410" s="5"/>
    </row>
    <row r="411" s="1" customFormat="1" ht="18" customHeight="1" spans="1:10">
      <c r="A411" s="6" t="s">
        <v>2</v>
      </c>
      <c r="B411" s="7" t="s">
        <v>6884</v>
      </c>
      <c r="C411" s="7" t="s">
        <v>6885</v>
      </c>
      <c r="D411" s="7"/>
      <c r="E411" s="7" t="s">
        <v>23</v>
      </c>
      <c r="F411" s="7" t="s">
        <v>24</v>
      </c>
      <c r="G411" s="7"/>
      <c r="H411" s="7" t="s">
        <v>4500</v>
      </c>
      <c r="I411" s="7" t="s">
        <v>6886</v>
      </c>
      <c r="J411" s="8" t="s">
        <v>5</v>
      </c>
    </row>
    <row r="412" s="1" customFormat="1" ht="25.5" customHeight="1" spans="1:10">
      <c r="A412" s="9"/>
      <c r="B412" s="10"/>
      <c r="C412" s="10"/>
      <c r="D412" s="10"/>
      <c r="E412" s="10"/>
      <c r="F412" s="10"/>
      <c r="G412" s="10"/>
      <c r="H412" s="10"/>
      <c r="I412" s="10"/>
      <c r="J412" s="11"/>
    </row>
    <row r="413" s="1" customFormat="1" ht="25.5" customHeight="1" spans="1:10">
      <c r="A413" s="9">
        <v>343</v>
      </c>
      <c r="B413" s="12" t="s">
        <v>7566</v>
      </c>
      <c r="C413" s="12" t="s">
        <v>7567</v>
      </c>
      <c r="D413" s="12"/>
      <c r="E413" s="10" t="s">
        <v>75</v>
      </c>
      <c r="F413" s="13">
        <v>2</v>
      </c>
      <c r="G413" s="13"/>
      <c r="H413" s="13"/>
      <c r="I413" s="13"/>
      <c r="J413" s="14"/>
    </row>
    <row r="414" s="1" customFormat="1" ht="25.5" customHeight="1" spans="1:10">
      <c r="A414" s="9">
        <v>344</v>
      </c>
      <c r="B414" s="12" t="s">
        <v>7568</v>
      </c>
      <c r="C414" s="12" t="s">
        <v>7569</v>
      </c>
      <c r="D414" s="12"/>
      <c r="E414" s="10" t="s">
        <v>138</v>
      </c>
      <c r="F414" s="13">
        <v>1</v>
      </c>
      <c r="G414" s="13"/>
      <c r="H414" s="13"/>
      <c r="I414" s="13"/>
      <c r="J414" s="14"/>
    </row>
    <row r="415" s="1" customFormat="1" ht="25.5" customHeight="1" spans="1:10">
      <c r="A415" s="9">
        <v>345</v>
      </c>
      <c r="B415" s="12" t="s">
        <v>7570</v>
      </c>
      <c r="C415" s="12" t="s">
        <v>7571</v>
      </c>
      <c r="D415" s="12"/>
      <c r="E415" s="10" t="s">
        <v>138</v>
      </c>
      <c r="F415" s="13">
        <v>4</v>
      </c>
      <c r="G415" s="13"/>
      <c r="H415" s="13"/>
      <c r="I415" s="13"/>
      <c r="J415" s="14"/>
    </row>
    <row r="416" s="1" customFormat="1" ht="25.5" customHeight="1" spans="1:10">
      <c r="A416" s="9">
        <v>346</v>
      </c>
      <c r="B416" s="12" t="s">
        <v>7572</v>
      </c>
      <c r="C416" s="12" t="s">
        <v>7573</v>
      </c>
      <c r="D416" s="12"/>
      <c r="E416" s="10" t="s">
        <v>138</v>
      </c>
      <c r="F416" s="13">
        <v>1</v>
      </c>
      <c r="G416" s="13"/>
      <c r="H416" s="13"/>
      <c r="I416" s="13"/>
      <c r="J416" s="14"/>
    </row>
    <row r="417" s="1" customFormat="1" ht="25.5" customHeight="1" spans="1:10">
      <c r="A417" s="9">
        <v>347</v>
      </c>
      <c r="B417" s="12" t="s">
        <v>7574</v>
      </c>
      <c r="C417" s="12" t="s">
        <v>7575</v>
      </c>
      <c r="D417" s="12"/>
      <c r="E417" s="10" t="s">
        <v>138</v>
      </c>
      <c r="F417" s="13">
        <v>1</v>
      </c>
      <c r="G417" s="13"/>
      <c r="H417" s="13"/>
      <c r="I417" s="13"/>
      <c r="J417" s="14"/>
    </row>
    <row r="418" s="1" customFormat="1" ht="25.5" customHeight="1" spans="1:10">
      <c r="A418" s="9">
        <v>348</v>
      </c>
      <c r="B418" s="12" t="s">
        <v>7576</v>
      </c>
      <c r="C418" s="12" t="s">
        <v>7577</v>
      </c>
      <c r="D418" s="12"/>
      <c r="E418" s="10" t="s">
        <v>138</v>
      </c>
      <c r="F418" s="13">
        <v>1</v>
      </c>
      <c r="G418" s="13"/>
      <c r="H418" s="13"/>
      <c r="I418" s="13"/>
      <c r="J418" s="14"/>
    </row>
    <row r="419" s="1" customFormat="1" ht="25.5" customHeight="1" spans="1:10">
      <c r="A419" s="9">
        <v>349</v>
      </c>
      <c r="B419" s="12" t="s">
        <v>7578</v>
      </c>
      <c r="C419" s="12" t="s">
        <v>7579</v>
      </c>
      <c r="D419" s="12"/>
      <c r="E419" s="10" t="s">
        <v>138</v>
      </c>
      <c r="F419" s="13">
        <v>2</v>
      </c>
      <c r="G419" s="13"/>
      <c r="H419" s="13"/>
      <c r="I419" s="13"/>
      <c r="J419" s="14"/>
    </row>
    <row r="420" s="1" customFormat="1" ht="25.5" customHeight="1" spans="1:10">
      <c r="A420" s="9">
        <v>350</v>
      </c>
      <c r="B420" s="12" t="s">
        <v>7580</v>
      </c>
      <c r="C420" s="12" t="s">
        <v>7581</v>
      </c>
      <c r="D420" s="12"/>
      <c r="E420" s="10" t="s">
        <v>138</v>
      </c>
      <c r="F420" s="13">
        <v>1</v>
      </c>
      <c r="G420" s="13"/>
      <c r="H420" s="13"/>
      <c r="I420" s="13"/>
      <c r="J420" s="14"/>
    </row>
    <row r="421" s="1" customFormat="1" ht="25.5" customHeight="1" spans="1:10">
      <c r="A421" s="9">
        <v>351</v>
      </c>
      <c r="B421" s="12" t="s">
        <v>7582</v>
      </c>
      <c r="C421" s="12" t="s">
        <v>7583</v>
      </c>
      <c r="D421" s="12"/>
      <c r="E421" s="10" t="s">
        <v>92</v>
      </c>
      <c r="F421" s="13">
        <v>2</v>
      </c>
      <c r="G421" s="13"/>
      <c r="H421" s="13"/>
      <c r="I421" s="13"/>
      <c r="J421" s="14"/>
    </row>
    <row r="422" s="1" customFormat="1" ht="25.5" customHeight="1" spans="1:10">
      <c r="A422" s="9">
        <v>352</v>
      </c>
      <c r="B422" s="12" t="s">
        <v>7584</v>
      </c>
      <c r="C422" s="12" t="s">
        <v>7585</v>
      </c>
      <c r="D422" s="12"/>
      <c r="E422" s="10" t="s">
        <v>138</v>
      </c>
      <c r="F422" s="13">
        <v>1</v>
      </c>
      <c r="G422" s="13"/>
      <c r="H422" s="13"/>
      <c r="I422" s="13"/>
      <c r="J422" s="14"/>
    </row>
    <row r="423" s="1" customFormat="1" ht="18" customHeight="1" spans="1:10">
      <c r="A423" s="9">
        <v>353</v>
      </c>
      <c r="B423" s="12" t="s">
        <v>7586</v>
      </c>
      <c r="C423" s="12" t="s">
        <v>7587</v>
      </c>
      <c r="D423" s="12"/>
      <c r="E423" s="10" t="s">
        <v>138</v>
      </c>
      <c r="F423" s="13">
        <v>1</v>
      </c>
      <c r="G423" s="13"/>
      <c r="H423" s="13"/>
      <c r="I423" s="13"/>
      <c r="J423" s="14"/>
    </row>
    <row r="424" s="1" customFormat="1" ht="25.5" customHeight="1" spans="1:10">
      <c r="A424" s="9">
        <v>354</v>
      </c>
      <c r="B424" s="12" t="s">
        <v>7588</v>
      </c>
      <c r="C424" s="12" t="s">
        <v>7589</v>
      </c>
      <c r="D424" s="12"/>
      <c r="E424" s="10" t="s">
        <v>138</v>
      </c>
      <c r="F424" s="13">
        <v>1</v>
      </c>
      <c r="G424" s="13"/>
      <c r="H424" s="13"/>
      <c r="I424" s="13"/>
      <c r="J424" s="14"/>
    </row>
    <row r="425" s="1" customFormat="1" ht="18" customHeight="1" spans="1:10">
      <c r="A425" s="9">
        <v>355</v>
      </c>
      <c r="B425" s="12" t="s">
        <v>7590</v>
      </c>
      <c r="C425" s="12" t="s">
        <v>7591</v>
      </c>
      <c r="D425" s="12"/>
      <c r="E425" s="10" t="s">
        <v>138</v>
      </c>
      <c r="F425" s="13">
        <v>1</v>
      </c>
      <c r="G425" s="13"/>
      <c r="H425" s="13"/>
      <c r="I425" s="13"/>
      <c r="J425" s="14"/>
    </row>
    <row r="426" s="1" customFormat="1" ht="25.5" customHeight="1" spans="1:10">
      <c r="A426" s="9">
        <v>356</v>
      </c>
      <c r="B426" s="12" t="s">
        <v>7592</v>
      </c>
      <c r="C426" s="12" t="s">
        <v>7593</v>
      </c>
      <c r="D426" s="12"/>
      <c r="E426" s="10" t="s">
        <v>138</v>
      </c>
      <c r="F426" s="13">
        <v>6</v>
      </c>
      <c r="G426" s="13"/>
      <c r="H426" s="13"/>
      <c r="I426" s="13"/>
      <c r="J426" s="14"/>
    </row>
    <row r="427" s="1" customFormat="1" ht="25.5" customHeight="1" spans="1:10">
      <c r="A427" s="9">
        <v>357</v>
      </c>
      <c r="B427" s="12" t="s">
        <v>7594</v>
      </c>
      <c r="C427" s="12" t="s">
        <v>7595</v>
      </c>
      <c r="D427" s="12"/>
      <c r="E427" s="10" t="s">
        <v>138</v>
      </c>
      <c r="F427" s="13">
        <v>1</v>
      </c>
      <c r="G427" s="13"/>
      <c r="H427" s="13"/>
      <c r="I427" s="13"/>
      <c r="J427" s="14"/>
    </row>
    <row r="428" s="1" customFormat="1" ht="25.5" customHeight="1" spans="1:10">
      <c r="A428" s="9">
        <v>358</v>
      </c>
      <c r="B428" s="12" t="s">
        <v>7596</v>
      </c>
      <c r="C428" s="12" t="s">
        <v>7595</v>
      </c>
      <c r="D428" s="12"/>
      <c r="E428" s="10" t="s">
        <v>138</v>
      </c>
      <c r="F428" s="13">
        <v>2</v>
      </c>
      <c r="G428" s="13"/>
      <c r="H428" s="13"/>
      <c r="I428" s="13"/>
      <c r="J428" s="14"/>
    </row>
    <row r="429" s="1" customFormat="1" ht="25.5" customHeight="1" spans="1:10">
      <c r="A429" s="9">
        <v>359</v>
      </c>
      <c r="B429" s="12" t="s">
        <v>7597</v>
      </c>
      <c r="C429" s="12" t="s">
        <v>7598</v>
      </c>
      <c r="D429" s="12"/>
      <c r="E429" s="10" t="s">
        <v>81</v>
      </c>
      <c r="F429" s="13">
        <v>1</v>
      </c>
      <c r="G429" s="13"/>
      <c r="H429" s="13"/>
      <c r="I429" s="13"/>
      <c r="J429" s="14"/>
    </row>
    <row r="430" s="1" customFormat="1" ht="25.5" customHeight="1" spans="1:10">
      <c r="A430" s="9">
        <v>360</v>
      </c>
      <c r="B430" s="12" t="s">
        <v>7599</v>
      </c>
      <c r="C430" s="12" t="s">
        <v>7600</v>
      </c>
      <c r="D430" s="12"/>
      <c r="E430" s="10" t="s">
        <v>138</v>
      </c>
      <c r="F430" s="13">
        <v>1</v>
      </c>
      <c r="G430" s="13"/>
      <c r="H430" s="13"/>
      <c r="I430" s="13"/>
      <c r="J430" s="14"/>
    </row>
    <row r="431" s="1" customFormat="1" ht="25.5" customHeight="1" spans="1:10">
      <c r="A431" s="9">
        <v>361</v>
      </c>
      <c r="B431" s="12" t="s">
        <v>7601</v>
      </c>
      <c r="C431" s="12" t="s">
        <v>7602</v>
      </c>
      <c r="D431" s="12"/>
      <c r="E431" s="10" t="s">
        <v>81</v>
      </c>
      <c r="F431" s="13">
        <v>1</v>
      </c>
      <c r="G431" s="13"/>
      <c r="H431" s="13"/>
      <c r="I431" s="13"/>
      <c r="J431" s="14"/>
    </row>
    <row r="432" s="1" customFormat="1" ht="25.5" customHeight="1" spans="1:10">
      <c r="A432" s="9">
        <v>362</v>
      </c>
      <c r="B432" s="12" t="s">
        <v>7603</v>
      </c>
      <c r="C432" s="12" t="s">
        <v>7604</v>
      </c>
      <c r="D432" s="12"/>
      <c r="E432" s="10" t="s">
        <v>81</v>
      </c>
      <c r="F432" s="13">
        <v>4</v>
      </c>
      <c r="G432" s="13"/>
      <c r="H432" s="13"/>
      <c r="I432" s="13"/>
      <c r="J432" s="14"/>
    </row>
    <row r="433" s="1" customFormat="1" ht="25.5" customHeight="1" spans="1:10">
      <c r="A433" s="9">
        <v>363</v>
      </c>
      <c r="B433" s="12" t="s">
        <v>7605</v>
      </c>
      <c r="C433" s="12" t="s">
        <v>7606</v>
      </c>
      <c r="D433" s="12"/>
      <c r="E433" s="10" t="s">
        <v>81</v>
      </c>
      <c r="F433" s="13">
        <v>7</v>
      </c>
      <c r="G433" s="13"/>
      <c r="H433" s="13"/>
      <c r="I433" s="13"/>
      <c r="J433" s="14"/>
    </row>
    <row r="434" s="1" customFormat="1" ht="25.5" customHeight="1" spans="1:10">
      <c r="A434" s="9">
        <v>364</v>
      </c>
      <c r="B434" s="12" t="s">
        <v>7607</v>
      </c>
      <c r="C434" s="12" t="s">
        <v>7608</v>
      </c>
      <c r="D434" s="12"/>
      <c r="E434" s="10" t="s">
        <v>81</v>
      </c>
      <c r="F434" s="13">
        <v>14</v>
      </c>
      <c r="G434" s="13"/>
      <c r="H434" s="13"/>
      <c r="I434" s="13"/>
      <c r="J434" s="14"/>
    </row>
    <row r="435" s="1" customFormat="1" ht="25.5" customHeight="1" spans="1:10">
      <c r="A435" s="9">
        <v>365</v>
      </c>
      <c r="B435" s="12" t="s">
        <v>7609</v>
      </c>
      <c r="C435" s="12" t="s">
        <v>7610</v>
      </c>
      <c r="D435" s="12"/>
      <c r="E435" s="10" t="s">
        <v>81</v>
      </c>
      <c r="F435" s="13">
        <v>8</v>
      </c>
      <c r="G435" s="13"/>
      <c r="H435" s="13"/>
      <c r="I435" s="13"/>
      <c r="J435" s="14"/>
    </row>
    <row r="436" s="1" customFormat="1" ht="18" customHeight="1" spans="1:10">
      <c r="A436" s="15" t="s">
        <v>5101</v>
      </c>
      <c r="B436" s="16"/>
      <c r="C436" s="16"/>
      <c r="D436" s="16"/>
      <c r="E436" s="16" t="s">
        <v>6889</v>
      </c>
      <c r="F436" s="16" t="s">
        <v>6865</v>
      </c>
      <c r="G436" s="16"/>
      <c r="H436" s="16" t="s">
        <v>6865</v>
      </c>
      <c r="I436" s="17"/>
      <c r="J436" s="18"/>
    </row>
    <row r="437" s="1" customFormat="1" ht="36" customHeight="1" spans="1:10">
      <c r="A437" s="2" t="s">
        <v>6882</v>
      </c>
      <c r="B437" s="2"/>
      <c r="C437" s="2"/>
      <c r="D437" s="2"/>
      <c r="E437" s="2"/>
      <c r="F437" s="2"/>
      <c r="G437" s="2"/>
      <c r="H437" s="2"/>
      <c r="I437" s="2"/>
      <c r="J437" s="2"/>
    </row>
    <row r="438" s="1" customFormat="1" ht="25.5" customHeight="1" spans="1:10">
      <c r="A438" s="3" t="s">
        <v>6868</v>
      </c>
      <c r="B438" s="3"/>
      <c r="C438" s="3"/>
      <c r="D438" s="4" t="s">
        <v>5043</v>
      </c>
      <c r="E438" s="4"/>
      <c r="F438" s="4"/>
      <c r="G438" s="5" t="s">
        <v>7611</v>
      </c>
      <c r="H438" s="5"/>
      <c r="I438" s="5"/>
      <c r="J438" s="5"/>
    </row>
    <row r="439" s="1" customFormat="1" ht="18" customHeight="1" spans="1:10">
      <c r="A439" s="6" t="s">
        <v>2</v>
      </c>
      <c r="B439" s="7" t="s">
        <v>6884</v>
      </c>
      <c r="C439" s="7" t="s">
        <v>6885</v>
      </c>
      <c r="D439" s="7"/>
      <c r="E439" s="7" t="s">
        <v>23</v>
      </c>
      <c r="F439" s="7" t="s">
        <v>24</v>
      </c>
      <c r="G439" s="7"/>
      <c r="H439" s="7" t="s">
        <v>4500</v>
      </c>
      <c r="I439" s="7" t="s">
        <v>6886</v>
      </c>
      <c r="J439" s="8" t="s">
        <v>5</v>
      </c>
    </row>
    <row r="440" s="1" customFormat="1" ht="25.5" customHeight="1" spans="1:10">
      <c r="A440" s="9"/>
      <c r="B440" s="10"/>
      <c r="C440" s="10"/>
      <c r="D440" s="10"/>
      <c r="E440" s="10"/>
      <c r="F440" s="10"/>
      <c r="G440" s="10"/>
      <c r="H440" s="10"/>
      <c r="I440" s="10"/>
      <c r="J440" s="11"/>
    </row>
    <row r="441" s="1" customFormat="1" ht="25.5" customHeight="1" spans="1:10">
      <c r="A441" s="9">
        <v>366</v>
      </c>
      <c r="B441" s="12" t="s">
        <v>7612</v>
      </c>
      <c r="C441" s="12" t="s">
        <v>7613</v>
      </c>
      <c r="D441" s="12"/>
      <c r="E441" s="10" t="s">
        <v>81</v>
      </c>
      <c r="F441" s="13">
        <v>4</v>
      </c>
      <c r="G441" s="13"/>
      <c r="H441" s="13"/>
      <c r="I441" s="13"/>
      <c r="J441" s="14"/>
    </row>
    <row r="442" s="1" customFormat="1" ht="18" customHeight="1" spans="1:10">
      <c r="A442" s="9">
        <v>367</v>
      </c>
      <c r="B442" s="12" t="s">
        <v>7614</v>
      </c>
      <c r="C442" s="12" t="s">
        <v>7615</v>
      </c>
      <c r="D442" s="12"/>
      <c r="E442" s="10" t="s">
        <v>138</v>
      </c>
      <c r="F442" s="13">
        <v>1</v>
      </c>
      <c r="G442" s="13"/>
      <c r="H442" s="13"/>
      <c r="I442" s="13"/>
      <c r="J442" s="14"/>
    </row>
    <row r="443" s="1" customFormat="1" ht="25.5" customHeight="1" spans="1:10">
      <c r="A443" s="9">
        <v>368</v>
      </c>
      <c r="B443" s="12" t="s">
        <v>7616</v>
      </c>
      <c r="C443" s="12" t="s">
        <v>7604</v>
      </c>
      <c r="D443" s="12"/>
      <c r="E443" s="10" t="s">
        <v>973</v>
      </c>
      <c r="F443" s="13">
        <v>2</v>
      </c>
      <c r="G443" s="13"/>
      <c r="H443" s="13"/>
      <c r="I443" s="13"/>
      <c r="J443" s="14"/>
    </row>
    <row r="444" s="1" customFormat="1" ht="25.5" customHeight="1" spans="1:10">
      <c r="A444" s="9">
        <v>369</v>
      </c>
      <c r="B444" s="12" t="s">
        <v>7617</v>
      </c>
      <c r="C444" s="12" t="s">
        <v>7618</v>
      </c>
      <c r="D444" s="12"/>
      <c r="E444" s="10" t="s">
        <v>973</v>
      </c>
      <c r="F444" s="13">
        <v>4</v>
      </c>
      <c r="G444" s="13"/>
      <c r="H444" s="13"/>
      <c r="I444" s="13"/>
      <c r="J444" s="14"/>
    </row>
    <row r="445" s="1" customFormat="1" ht="25.5" customHeight="1" spans="1:10">
      <c r="A445" s="9">
        <v>370</v>
      </c>
      <c r="B445" s="12" t="s">
        <v>7619</v>
      </c>
      <c r="C445" s="12" t="s">
        <v>7620</v>
      </c>
      <c r="D445" s="12"/>
      <c r="E445" s="10" t="s">
        <v>138</v>
      </c>
      <c r="F445" s="13">
        <v>5</v>
      </c>
      <c r="G445" s="13"/>
      <c r="H445" s="13"/>
      <c r="I445" s="13"/>
      <c r="J445" s="14"/>
    </row>
    <row r="446" s="1" customFormat="1" ht="18" customHeight="1" spans="1:10">
      <c r="A446" s="9">
        <v>371</v>
      </c>
      <c r="B446" s="12" t="s">
        <v>7621</v>
      </c>
      <c r="C446" s="12" t="s">
        <v>7622</v>
      </c>
      <c r="D446" s="12"/>
      <c r="E446" s="10" t="s">
        <v>138</v>
      </c>
      <c r="F446" s="13">
        <v>1</v>
      </c>
      <c r="G446" s="13"/>
      <c r="H446" s="13"/>
      <c r="I446" s="13"/>
      <c r="J446" s="14"/>
    </row>
    <row r="447" s="1" customFormat="1" ht="25.5" customHeight="1" spans="1:10">
      <c r="A447" s="9">
        <v>372</v>
      </c>
      <c r="B447" s="12" t="s">
        <v>7623</v>
      </c>
      <c r="C447" s="12" t="s">
        <v>7624</v>
      </c>
      <c r="D447" s="12"/>
      <c r="E447" s="10" t="s">
        <v>138</v>
      </c>
      <c r="F447" s="13">
        <v>4</v>
      </c>
      <c r="G447" s="13"/>
      <c r="H447" s="13"/>
      <c r="I447" s="13"/>
      <c r="J447" s="14"/>
    </row>
    <row r="448" s="1" customFormat="1" ht="18" customHeight="1" spans="1:10">
      <c r="A448" s="9">
        <v>373</v>
      </c>
      <c r="B448" s="12" t="s">
        <v>7625</v>
      </c>
      <c r="C448" s="12" t="s">
        <v>7626</v>
      </c>
      <c r="D448" s="12"/>
      <c r="E448" s="10" t="s">
        <v>138</v>
      </c>
      <c r="F448" s="13">
        <v>14</v>
      </c>
      <c r="G448" s="13"/>
      <c r="H448" s="13"/>
      <c r="I448" s="13"/>
      <c r="J448" s="14"/>
    </row>
    <row r="449" s="1" customFormat="1" ht="25.5" customHeight="1" spans="1:10">
      <c r="A449" s="9">
        <v>374</v>
      </c>
      <c r="B449" s="12" t="s">
        <v>7627</v>
      </c>
      <c r="C449" s="12" t="s">
        <v>7628</v>
      </c>
      <c r="D449" s="12"/>
      <c r="E449" s="10" t="s">
        <v>138</v>
      </c>
      <c r="F449" s="13">
        <v>2</v>
      </c>
      <c r="G449" s="13"/>
      <c r="H449" s="13"/>
      <c r="I449" s="13"/>
      <c r="J449" s="14"/>
    </row>
    <row r="450" s="1" customFormat="1" ht="25.5" customHeight="1" spans="1:10">
      <c r="A450" s="9">
        <v>375</v>
      </c>
      <c r="B450" s="12" t="s">
        <v>7629</v>
      </c>
      <c r="C450" s="12" t="s">
        <v>7630</v>
      </c>
      <c r="D450" s="12"/>
      <c r="E450" s="10" t="s">
        <v>75</v>
      </c>
      <c r="F450" s="13">
        <v>34</v>
      </c>
      <c r="G450" s="13"/>
      <c r="H450" s="13"/>
      <c r="I450" s="13"/>
      <c r="J450" s="14"/>
    </row>
    <row r="451" s="1" customFormat="1" ht="25.5" customHeight="1" spans="1:10">
      <c r="A451" s="9">
        <v>376</v>
      </c>
      <c r="B451" s="12" t="s">
        <v>7631</v>
      </c>
      <c r="C451" s="12" t="s">
        <v>7632</v>
      </c>
      <c r="D451" s="12"/>
      <c r="E451" s="10" t="s">
        <v>81</v>
      </c>
      <c r="F451" s="13">
        <v>14</v>
      </c>
      <c r="G451" s="13"/>
      <c r="H451" s="13"/>
      <c r="I451" s="13"/>
      <c r="J451" s="14"/>
    </row>
    <row r="452" s="1" customFormat="1" ht="25.5" customHeight="1" spans="1:10">
      <c r="A452" s="9">
        <v>377</v>
      </c>
      <c r="B452" s="12" t="s">
        <v>7633</v>
      </c>
      <c r="C452" s="12" t="s">
        <v>7379</v>
      </c>
      <c r="D452" s="12"/>
      <c r="E452" s="10" t="s">
        <v>81</v>
      </c>
      <c r="F452" s="13">
        <v>8</v>
      </c>
      <c r="G452" s="13"/>
      <c r="H452" s="13"/>
      <c r="I452" s="13"/>
      <c r="J452" s="14"/>
    </row>
    <row r="453" s="1" customFormat="1" ht="25.5" customHeight="1" spans="1:10">
      <c r="A453" s="9">
        <v>378</v>
      </c>
      <c r="B453" s="12" t="s">
        <v>7634</v>
      </c>
      <c r="C453" s="12" t="s">
        <v>7635</v>
      </c>
      <c r="D453" s="12"/>
      <c r="E453" s="10" t="s">
        <v>138</v>
      </c>
      <c r="F453" s="13">
        <v>3</v>
      </c>
      <c r="G453" s="13"/>
      <c r="H453" s="13"/>
      <c r="I453" s="13"/>
      <c r="J453" s="14"/>
    </row>
    <row r="454" s="1" customFormat="1" ht="25.5" customHeight="1" spans="1:10">
      <c r="A454" s="9">
        <v>379</v>
      </c>
      <c r="B454" s="12" t="s">
        <v>7636</v>
      </c>
      <c r="C454" s="12" t="s">
        <v>7637</v>
      </c>
      <c r="D454" s="12"/>
      <c r="E454" s="10" t="s">
        <v>138</v>
      </c>
      <c r="F454" s="13">
        <v>4</v>
      </c>
      <c r="G454" s="13"/>
      <c r="H454" s="13"/>
      <c r="I454" s="13"/>
      <c r="J454" s="14"/>
    </row>
    <row r="455" s="1" customFormat="1" ht="18" customHeight="1" spans="1:10">
      <c r="A455" s="9">
        <v>380</v>
      </c>
      <c r="B455" s="12" t="s">
        <v>7638</v>
      </c>
      <c r="C455" s="12" t="s">
        <v>7639</v>
      </c>
      <c r="D455" s="12"/>
      <c r="E455" s="10" t="s">
        <v>138</v>
      </c>
      <c r="F455" s="13">
        <v>3</v>
      </c>
      <c r="G455" s="13"/>
      <c r="H455" s="13"/>
      <c r="I455" s="13"/>
      <c r="J455" s="14"/>
    </row>
    <row r="456" s="1" customFormat="1" ht="18" customHeight="1" spans="1:10">
      <c r="A456" s="9">
        <v>381</v>
      </c>
      <c r="B456" s="12" t="s">
        <v>7640</v>
      </c>
      <c r="C456" s="12" t="s">
        <v>7641</v>
      </c>
      <c r="D456" s="12"/>
      <c r="E456" s="10" t="s">
        <v>138</v>
      </c>
      <c r="F456" s="13">
        <v>1</v>
      </c>
      <c r="G456" s="13"/>
      <c r="H456" s="13"/>
      <c r="I456" s="13"/>
      <c r="J456" s="14"/>
    </row>
    <row r="457" s="1" customFormat="1" ht="25.5" customHeight="1" spans="1:10">
      <c r="A457" s="9">
        <v>382</v>
      </c>
      <c r="B457" s="12" t="s">
        <v>7642</v>
      </c>
      <c r="C457" s="12" t="s">
        <v>7443</v>
      </c>
      <c r="D457" s="12"/>
      <c r="E457" s="10" t="s">
        <v>81</v>
      </c>
      <c r="F457" s="13">
        <v>9</v>
      </c>
      <c r="G457" s="13"/>
      <c r="H457" s="13"/>
      <c r="I457" s="13"/>
      <c r="J457" s="14"/>
    </row>
    <row r="458" s="1" customFormat="1" ht="18" customHeight="1" spans="1:10">
      <c r="A458" s="9">
        <v>383</v>
      </c>
      <c r="B458" s="12" t="s">
        <v>7643</v>
      </c>
      <c r="C458" s="12" t="s">
        <v>7644</v>
      </c>
      <c r="D458" s="12"/>
      <c r="E458" s="10" t="s">
        <v>138</v>
      </c>
      <c r="F458" s="13">
        <v>1</v>
      </c>
      <c r="G458" s="13"/>
      <c r="H458" s="13"/>
      <c r="I458" s="13"/>
      <c r="J458" s="14"/>
    </row>
    <row r="459" s="1" customFormat="1" ht="25.5" customHeight="1" spans="1:10">
      <c r="A459" s="9">
        <v>384</v>
      </c>
      <c r="B459" s="12" t="s">
        <v>7645</v>
      </c>
      <c r="C459" s="12" t="s">
        <v>7355</v>
      </c>
      <c r="D459" s="12"/>
      <c r="E459" s="10" t="s">
        <v>138</v>
      </c>
      <c r="F459" s="13">
        <v>1</v>
      </c>
      <c r="G459" s="13"/>
      <c r="H459" s="13"/>
      <c r="I459" s="13"/>
      <c r="J459" s="14"/>
    </row>
    <row r="460" s="1" customFormat="1" ht="18" customHeight="1" spans="1:10">
      <c r="A460" s="9">
        <v>385</v>
      </c>
      <c r="B460" s="12" t="s">
        <v>7646</v>
      </c>
      <c r="C460" s="12" t="s">
        <v>7647</v>
      </c>
      <c r="D460" s="12"/>
      <c r="E460" s="10" t="s">
        <v>138</v>
      </c>
      <c r="F460" s="13">
        <v>1</v>
      </c>
      <c r="G460" s="13"/>
      <c r="H460" s="13"/>
      <c r="I460" s="13"/>
      <c r="J460" s="14"/>
    </row>
    <row r="461" s="1" customFormat="1" ht="25.5" customHeight="1" spans="1:10">
      <c r="A461" s="9">
        <v>386</v>
      </c>
      <c r="B461" s="12" t="s">
        <v>7648</v>
      </c>
      <c r="C461" s="12" t="s">
        <v>7649</v>
      </c>
      <c r="D461" s="12"/>
      <c r="E461" s="10" t="s">
        <v>81</v>
      </c>
      <c r="F461" s="13">
        <v>20</v>
      </c>
      <c r="G461" s="13"/>
      <c r="H461" s="13"/>
      <c r="I461" s="13"/>
      <c r="J461" s="14"/>
    </row>
    <row r="462" s="1" customFormat="1" ht="18" customHeight="1" spans="1:10">
      <c r="A462" s="9">
        <v>387</v>
      </c>
      <c r="B462" s="12" t="s">
        <v>7650</v>
      </c>
      <c r="C462" s="12" t="s">
        <v>7651</v>
      </c>
      <c r="D462" s="12"/>
      <c r="E462" s="10" t="s">
        <v>138</v>
      </c>
      <c r="F462" s="13">
        <v>1</v>
      </c>
      <c r="G462" s="13"/>
      <c r="H462" s="13"/>
      <c r="I462" s="13"/>
      <c r="J462" s="14"/>
    </row>
    <row r="463" s="1" customFormat="1" ht="25.5" customHeight="1" spans="1:10">
      <c r="A463" s="9">
        <v>388</v>
      </c>
      <c r="B463" s="12" t="s">
        <v>7652</v>
      </c>
      <c r="C463" s="12" t="s">
        <v>7653</v>
      </c>
      <c r="D463" s="12"/>
      <c r="E463" s="10" t="s">
        <v>138</v>
      </c>
      <c r="F463" s="13">
        <v>1</v>
      </c>
      <c r="G463" s="13"/>
      <c r="H463" s="13"/>
      <c r="I463" s="13"/>
      <c r="J463" s="14"/>
    </row>
    <row r="464" s="1" customFormat="1" ht="25.5" customHeight="1" spans="1:10">
      <c r="A464" s="9">
        <v>389</v>
      </c>
      <c r="B464" s="12" t="s">
        <v>7654</v>
      </c>
      <c r="C464" s="12" t="s">
        <v>7655</v>
      </c>
      <c r="D464" s="12"/>
      <c r="E464" s="10" t="s">
        <v>138</v>
      </c>
      <c r="F464" s="13">
        <v>4</v>
      </c>
      <c r="G464" s="13"/>
      <c r="H464" s="13"/>
      <c r="I464" s="13"/>
      <c r="J464" s="14"/>
    </row>
    <row r="465" s="1" customFormat="1" ht="25.5" customHeight="1" spans="1:10">
      <c r="A465" s="9">
        <v>390</v>
      </c>
      <c r="B465" s="12" t="s">
        <v>7656</v>
      </c>
      <c r="C465" s="12" t="s">
        <v>7657</v>
      </c>
      <c r="D465" s="12"/>
      <c r="E465" s="10" t="s">
        <v>138</v>
      </c>
      <c r="F465" s="13">
        <v>2</v>
      </c>
      <c r="G465" s="13"/>
      <c r="H465" s="13"/>
      <c r="I465" s="13"/>
      <c r="J465" s="14"/>
    </row>
    <row r="466" s="1" customFormat="1" ht="18" customHeight="1" spans="1:10">
      <c r="A466" s="15" t="s">
        <v>5101</v>
      </c>
      <c r="B466" s="16"/>
      <c r="C466" s="16"/>
      <c r="D466" s="16"/>
      <c r="E466" s="16" t="s">
        <v>6889</v>
      </c>
      <c r="F466" s="16" t="s">
        <v>6865</v>
      </c>
      <c r="G466" s="16"/>
      <c r="H466" s="16" t="s">
        <v>6865</v>
      </c>
      <c r="I466" s="17"/>
      <c r="J466" s="18"/>
    </row>
    <row r="467" s="1" customFormat="1" ht="36" customHeight="1" spans="1:10">
      <c r="A467" s="2" t="s">
        <v>6882</v>
      </c>
      <c r="B467" s="2"/>
      <c r="C467" s="2"/>
      <c r="D467" s="2"/>
      <c r="E467" s="2"/>
      <c r="F467" s="2"/>
      <c r="G467" s="2"/>
      <c r="H467" s="2"/>
      <c r="I467" s="2"/>
      <c r="J467" s="2"/>
    </row>
    <row r="468" s="1" customFormat="1" ht="25.5" customHeight="1" spans="1:10">
      <c r="A468" s="3" t="s">
        <v>6868</v>
      </c>
      <c r="B468" s="3"/>
      <c r="C468" s="3"/>
      <c r="D468" s="4" t="s">
        <v>5043</v>
      </c>
      <c r="E468" s="4"/>
      <c r="F468" s="4"/>
      <c r="G468" s="5" t="s">
        <v>7658</v>
      </c>
      <c r="H468" s="5"/>
      <c r="I468" s="5"/>
      <c r="J468" s="5"/>
    </row>
    <row r="469" s="1" customFormat="1" ht="18" customHeight="1" spans="1:10">
      <c r="A469" s="6" t="s">
        <v>2</v>
      </c>
      <c r="B469" s="7" t="s">
        <v>6884</v>
      </c>
      <c r="C469" s="7" t="s">
        <v>6885</v>
      </c>
      <c r="D469" s="7"/>
      <c r="E469" s="7" t="s">
        <v>23</v>
      </c>
      <c r="F469" s="7" t="s">
        <v>24</v>
      </c>
      <c r="G469" s="7"/>
      <c r="H469" s="7" t="s">
        <v>4500</v>
      </c>
      <c r="I469" s="7" t="s">
        <v>6886</v>
      </c>
      <c r="J469" s="8" t="s">
        <v>5</v>
      </c>
    </row>
    <row r="470" s="1" customFormat="1" ht="25.5" customHeight="1" spans="1:10">
      <c r="A470" s="9"/>
      <c r="B470" s="10"/>
      <c r="C470" s="10"/>
      <c r="D470" s="10"/>
      <c r="E470" s="10"/>
      <c r="F470" s="10"/>
      <c r="G470" s="10"/>
      <c r="H470" s="10"/>
      <c r="I470" s="10"/>
      <c r="J470" s="11"/>
    </row>
    <row r="471" s="1" customFormat="1" ht="18" customHeight="1" spans="1:10">
      <c r="A471" s="9">
        <v>391</v>
      </c>
      <c r="B471" s="12" t="s">
        <v>7659</v>
      </c>
      <c r="C471" s="12" t="s">
        <v>7660</v>
      </c>
      <c r="D471" s="12"/>
      <c r="E471" s="10" t="s">
        <v>138</v>
      </c>
      <c r="F471" s="13">
        <v>14</v>
      </c>
      <c r="G471" s="13"/>
      <c r="H471" s="13"/>
      <c r="I471" s="13"/>
      <c r="J471" s="14"/>
    </row>
    <row r="472" s="1" customFormat="1" ht="25.5" customHeight="1" spans="1:10">
      <c r="A472" s="9">
        <v>392</v>
      </c>
      <c r="B472" s="12" t="s">
        <v>7661</v>
      </c>
      <c r="C472" s="12" t="s">
        <v>7662</v>
      </c>
      <c r="D472" s="12"/>
      <c r="E472" s="10" t="s">
        <v>138</v>
      </c>
      <c r="F472" s="13">
        <v>2</v>
      </c>
      <c r="G472" s="13"/>
      <c r="H472" s="13"/>
      <c r="I472" s="13"/>
      <c r="J472" s="14"/>
    </row>
    <row r="473" s="1" customFormat="1" ht="18" customHeight="1" spans="1:10">
      <c r="A473" s="9">
        <v>393</v>
      </c>
      <c r="B473" s="12" t="s">
        <v>7663</v>
      </c>
      <c r="C473" s="12" t="s">
        <v>7664</v>
      </c>
      <c r="D473" s="12"/>
      <c r="E473" s="10" t="s">
        <v>138</v>
      </c>
      <c r="F473" s="13">
        <v>18</v>
      </c>
      <c r="G473" s="13"/>
      <c r="H473" s="13"/>
      <c r="I473" s="13"/>
      <c r="J473" s="14"/>
    </row>
    <row r="474" s="1" customFormat="1" ht="25.5" customHeight="1" spans="1:10">
      <c r="A474" s="9">
        <v>394</v>
      </c>
      <c r="B474" s="12" t="s">
        <v>7665</v>
      </c>
      <c r="C474" s="12" t="s">
        <v>7666</v>
      </c>
      <c r="D474" s="12"/>
      <c r="E474" s="10" t="s">
        <v>138</v>
      </c>
      <c r="F474" s="13">
        <v>2</v>
      </c>
      <c r="G474" s="13"/>
      <c r="H474" s="13"/>
      <c r="I474" s="13"/>
      <c r="J474" s="14"/>
    </row>
    <row r="475" s="1" customFormat="1" ht="25.5" customHeight="1" spans="1:10">
      <c r="A475" s="9">
        <v>395</v>
      </c>
      <c r="B475" s="12" t="s">
        <v>7667</v>
      </c>
      <c r="C475" s="12" t="s">
        <v>7668</v>
      </c>
      <c r="D475" s="12"/>
      <c r="E475" s="10" t="s">
        <v>138</v>
      </c>
      <c r="F475" s="13">
        <v>7</v>
      </c>
      <c r="G475" s="13"/>
      <c r="H475" s="13"/>
      <c r="I475" s="13"/>
      <c r="J475" s="14"/>
    </row>
    <row r="476" s="1" customFormat="1" ht="18" customHeight="1" spans="1:10">
      <c r="A476" s="9">
        <v>396</v>
      </c>
      <c r="B476" s="12" t="s">
        <v>7669</v>
      </c>
      <c r="C476" s="12" t="s">
        <v>7670</v>
      </c>
      <c r="D476" s="12"/>
      <c r="E476" s="10" t="s">
        <v>138</v>
      </c>
      <c r="F476" s="13">
        <v>6</v>
      </c>
      <c r="G476" s="13"/>
      <c r="H476" s="13"/>
      <c r="I476" s="13"/>
      <c r="J476" s="14"/>
    </row>
    <row r="477" s="1" customFormat="1" ht="25.5" customHeight="1" spans="1:10">
      <c r="A477" s="9">
        <v>397</v>
      </c>
      <c r="B477" s="12" t="s">
        <v>7671</v>
      </c>
      <c r="C477" s="12" t="s">
        <v>7672</v>
      </c>
      <c r="D477" s="12"/>
      <c r="E477" s="10" t="s">
        <v>138</v>
      </c>
      <c r="F477" s="13">
        <v>1</v>
      </c>
      <c r="G477" s="13"/>
      <c r="H477" s="13"/>
      <c r="I477" s="13"/>
      <c r="J477" s="14"/>
    </row>
    <row r="478" s="1" customFormat="1" ht="18" customHeight="1" spans="1:10">
      <c r="A478" s="9">
        <v>398</v>
      </c>
      <c r="B478" s="12" t="s">
        <v>7673</v>
      </c>
      <c r="C478" s="12" t="s">
        <v>7674</v>
      </c>
      <c r="D478" s="12"/>
      <c r="E478" s="10" t="s">
        <v>138</v>
      </c>
      <c r="F478" s="13">
        <v>6</v>
      </c>
      <c r="G478" s="13"/>
      <c r="H478" s="13"/>
      <c r="I478" s="13"/>
      <c r="J478" s="14"/>
    </row>
    <row r="479" s="1" customFormat="1" ht="25.5" customHeight="1" spans="1:10">
      <c r="A479" s="9">
        <v>399</v>
      </c>
      <c r="B479" s="12" t="s">
        <v>7675</v>
      </c>
      <c r="C479" s="12" t="s">
        <v>7676</v>
      </c>
      <c r="D479" s="12"/>
      <c r="E479" s="10" t="s">
        <v>138</v>
      </c>
      <c r="F479" s="13">
        <v>1</v>
      </c>
      <c r="G479" s="13"/>
      <c r="H479" s="13"/>
      <c r="I479" s="13"/>
      <c r="J479" s="14"/>
    </row>
    <row r="480" s="1" customFormat="1" ht="18" customHeight="1" spans="1:10">
      <c r="A480" s="9">
        <v>400</v>
      </c>
      <c r="B480" s="12" t="s">
        <v>7677</v>
      </c>
      <c r="C480" s="12" t="s">
        <v>7678</v>
      </c>
      <c r="D480" s="12"/>
      <c r="E480" s="10" t="s">
        <v>92</v>
      </c>
      <c r="F480" s="13">
        <v>3</v>
      </c>
      <c r="G480" s="13"/>
      <c r="H480" s="13"/>
      <c r="I480" s="13"/>
      <c r="J480" s="14"/>
    </row>
    <row r="481" s="1" customFormat="1" ht="18" customHeight="1" spans="1:10">
      <c r="A481" s="9">
        <v>401</v>
      </c>
      <c r="B481" s="12" t="s">
        <v>7679</v>
      </c>
      <c r="C481" s="12" t="s">
        <v>7680</v>
      </c>
      <c r="D481" s="12"/>
      <c r="E481" s="10" t="s">
        <v>138</v>
      </c>
      <c r="F481" s="13">
        <v>1</v>
      </c>
      <c r="G481" s="13"/>
      <c r="H481" s="13"/>
      <c r="I481" s="13"/>
      <c r="J481" s="14"/>
    </row>
    <row r="482" s="1" customFormat="1" ht="25.5" customHeight="1" spans="1:10">
      <c r="A482" s="9">
        <v>402</v>
      </c>
      <c r="B482" s="12" t="s">
        <v>7681</v>
      </c>
      <c r="C482" s="12" t="s">
        <v>7682</v>
      </c>
      <c r="D482" s="12"/>
      <c r="E482" s="10" t="s">
        <v>138</v>
      </c>
      <c r="F482" s="13">
        <v>1</v>
      </c>
      <c r="G482" s="13"/>
      <c r="H482" s="13"/>
      <c r="I482" s="13"/>
      <c r="J482" s="14"/>
    </row>
    <row r="483" s="1" customFormat="1" ht="18" customHeight="1" spans="1:10">
      <c r="A483" s="9">
        <v>403</v>
      </c>
      <c r="B483" s="12" t="s">
        <v>7683</v>
      </c>
      <c r="C483" s="12" t="s">
        <v>7684</v>
      </c>
      <c r="D483" s="12"/>
      <c r="E483" s="10" t="s">
        <v>863</v>
      </c>
      <c r="F483" s="13">
        <v>36</v>
      </c>
      <c r="G483" s="13"/>
      <c r="H483" s="13"/>
      <c r="I483" s="13"/>
      <c r="J483" s="14"/>
    </row>
    <row r="484" s="1" customFormat="1" ht="18" customHeight="1" spans="1:10">
      <c r="A484" s="9">
        <v>404</v>
      </c>
      <c r="B484" s="12" t="s">
        <v>7685</v>
      </c>
      <c r="C484" s="12" t="s">
        <v>7686</v>
      </c>
      <c r="D484" s="12"/>
      <c r="E484" s="10" t="s">
        <v>138</v>
      </c>
      <c r="F484" s="13">
        <v>1</v>
      </c>
      <c r="G484" s="13"/>
      <c r="H484" s="13"/>
      <c r="I484" s="13"/>
      <c r="J484" s="14"/>
    </row>
    <row r="485" s="1" customFormat="1" ht="18" customHeight="1" spans="1:10">
      <c r="A485" s="9">
        <v>405</v>
      </c>
      <c r="B485" s="12" t="s">
        <v>7687</v>
      </c>
      <c r="C485" s="12" t="s">
        <v>7688</v>
      </c>
      <c r="D485" s="12"/>
      <c r="E485" s="10" t="s">
        <v>138</v>
      </c>
      <c r="F485" s="13">
        <v>1</v>
      </c>
      <c r="G485" s="13"/>
      <c r="H485" s="13"/>
      <c r="I485" s="13"/>
      <c r="J485" s="14"/>
    </row>
    <row r="486" s="1" customFormat="1" ht="18" customHeight="1" spans="1:10">
      <c r="A486" s="9">
        <v>406</v>
      </c>
      <c r="B486" s="12" t="s">
        <v>7689</v>
      </c>
      <c r="C486" s="12" t="s">
        <v>7690</v>
      </c>
      <c r="D486" s="12"/>
      <c r="E486" s="10" t="s">
        <v>138</v>
      </c>
      <c r="F486" s="13">
        <v>1</v>
      </c>
      <c r="G486" s="13"/>
      <c r="H486" s="13"/>
      <c r="I486" s="13"/>
      <c r="J486" s="14"/>
    </row>
    <row r="487" s="1" customFormat="1" ht="18" customHeight="1" spans="1:10">
      <c r="A487" s="9">
        <v>407</v>
      </c>
      <c r="B487" s="12" t="s">
        <v>7691</v>
      </c>
      <c r="C487" s="12" t="s">
        <v>7692</v>
      </c>
      <c r="D487" s="12"/>
      <c r="E487" s="10" t="s">
        <v>138</v>
      </c>
      <c r="F487" s="13">
        <v>1</v>
      </c>
      <c r="G487" s="13"/>
      <c r="H487" s="13"/>
      <c r="I487" s="13"/>
      <c r="J487" s="14"/>
    </row>
    <row r="488" s="1" customFormat="1" ht="18" customHeight="1" spans="1:10">
      <c r="A488" s="9">
        <v>408</v>
      </c>
      <c r="B488" s="12" t="s">
        <v>7693</v>
      </c>
      <c r="C488" s="12" t="s">
        <v>7694</v>
      </c>
      <c r="D488" s="12"/>
      <c r="E488" s="10" t="s">
        <v>138</v>
      </c>
      <c r="F488" s="13">
        <v>1</v>
      </c>
      <c r="G488" s="13"/>
      <c r="H488" s="13"/>
      <c r="I488" s="13"/>
      <c r="J488" s="14"/>
    </row>
    <row r="489" s="1" customFormat="1" ht="18" customHeight="1" spans="1:10">
      <c r="A489" s="9">
        <v>409</v>
      </c>
      <c r="B489" s="12" t="s">
        <v>7695</v>
      </c>
      <c r="C489" s="12" t="s">
        <v>7696</v>
      </c>
      <c r="D489" s="12"/>
      <c r="E489" s="10" t="s">
        <v>138</v>
      </c>
      <c r="F489" s="13">
        <v>1</v>
      </c>
      <c r="G489" s="13"/>
      <c r="H489" s="13"/>
      <c r="I489" s="13"/>
      <c r="J489" s="14"/>
    </row>
    <row r="490" s="1" customFormat="1" ht="18" customHeight="1" spans="1:10">
      <c r="A490" s="9">
        <v>410</v>
      </c>
      <c r="B490" s="12" t="s">
        <v>7697</v>
      </c>
      <c r="C490" s="12" t="s">
        <v>7698</v>
      </c>
      <c r="D490" s="12"/>
      <c r="E490" s="10" t="s">
        <v>138</v>
      </c>
      <c r="F490" s="13">
        <v>1</v>
      </c>
      <c r="G490" s="13"/>
      <c r="H490" s="13"/>
      <c r="I490" s="13"/>
      <c r="J490" s="14"/>
    </row>
    <row r="491" s="1" customFormat="1" ht="18" customHeight="1" spans="1:10">
      <c r="A491" s="9">
        <v>411</v>
      </c>
      <c r="B491" s="12" t="s">
        <v>7699</v>
      </c>
      <c r="C491" s="12" t="s">
        <v>7700</v>
      </c>
      <c r="D491" s="12"/>
      <c r="E491" s="10" t="s">
        <v>138</v>
      </c>
      <c r="F491" s="13">
        <v>1</v>
      </c>
      <c r="G491" s="13"/>
      <c r="H491" s="13"/>
      <c r="I491" s="13"/>
      <c r="J491" s="14"/>
    </row>
    <row r="492" s="1" customFormat="1" ht="18" customHeight="1" spans="1:10">
      <c r="A492" s="9">
        <v>412</v>
      </c>
      <c r="B492" s="12" t="s">
        <v>7701</v>
      </c>
      <c r="C492" s="12" t="s">
        <v>7702</v>
      </c>
      <c r="D492" s="12"/>
      <c r="E492" s="10" t="s">
        <v>138</v>
      </c>
      <c r="F492" s="13">
        <v>1</v>
      </c>
      <c r="G492" s="13"/>
      <c r="H492" s="13"/>
      <c r="I492" s="13"/>
      <c r="J492" s="14"/>
    </row>
    <row r="493" s="1" customFormat="1" ht="18" customHeight="1" spans="1:10">
      <c r="A493" s="9">
        <v>413</v>
      </c>
      <c r="B493" s="12" t="s">
        <v>7703</v>
      </c>
      <c r="C493" s="12" t="s">
        <v>7704</v>
      </c>
      <c r="D493" s="12"/>
      <c r="E493" s="10" t="s">
        <v>138</v>
      </c>
      <c r="F493" s="13">
        <v>1</v>
      </c>
      <c r="G493" s="13"/>
      <c r="H493" s="13"/>
      <c r="I493" s="13"/>
      <c r="J493" s="14"/>
    </row>
    <row r="494" s="1" customFormat="1" ht="18" customHeight="1" spans="1:10">
      <c r="A494" s="9">
        <v>414</v>
      </c>
      <c r="B494" s="12" t="s">
        <v>7705</v>
      </c>
      <c r="C494" s="12" t="s">
        <v>7706</v>
      </c>
      <c r="D494" s="12"/>
      <c r="E494" s="10" t="s">
        <v>138</v>
      </c>
      <c r="F494" s="13">
        <v>1</v>
      </c>
      <c r="G494" s="13"/>
      <c r="H494" s="13"/>
      <c r="I494" s="13"/>
      <c r="J494" s="14"/>
    </row>
    <row r="495" s="1" customFormat="1" ht="18" customHeight="1" spans="1:10">
      <c r="A495" s="9">
        <v>415</v>
      </c>
      <c r="B495" s="12" t="s">
        <v>7707</v>
      </c>
      <c r="C495" s="12" t="s">
        <v>7708</v>
      </c>
      <c r="D495" s="12"/>
      <c r="E495" s="10" t="s">
        <v>138</v>
      </c>
      <c r="F495" s="13">
        <v>1</v>
      </c>
      <c r="G495" s="13"/>
      <c r="H495" s="13"/>
      <c r="I495" s="13"/>
      <c r="J495" s="14"/>
    </row>
    <row r="496" s="1" customFormat="1" ht="18" customHeight="1" spans="1:10">
      <c r="A496" s="9">
        <v>416</v>
      </c>
      <c r="B496" s="12" t="s">
        <v>7709</v>
      </c>
      <c r="C496" s="12" t="s">
        <v>7710</v>
      </c>
      <c r="D496" s="12"/>
      <c r="E496" s="10" t="s">
        <v>138</v>
      </c>
      <c r="F496" s="13">
        <v>1</v>
      </c>
      <c r="G496" s="13"/>
      <c r="H496" s="13"/>
      <c r="I496" s="13"/>
      <c r="J496" s="14"/>
    </row>
    <row r="497" s="1" customFormat="1" ht="18" customHeight="1" spans="1:10">
      <c r="A497" s="9">
        <v>417</v>
      </c>
      <c r="B497" s="12" t="s">
        <v>7711</v>
      </c>
      <c r="C497" s="12" t="s">
        <v>7712</v>
      </c>
      <c r="D497" s="12"/>
      <c r="E497" s="10" t="s">
        <v>75</v>
      </c>
      <c r="F497" s="13">
        <v>4</v>
      </c>
      <c r="G497" s="13"/>
      <c r="H497" s="13"/>
      <c r="I497" s="13"/>
      <c r="J497" s="14"/>
    </row>
    <row r="498" s="1" customFormat="1" ht="18" customHeight="1" spans="1:10">
      <c r="A498" s="9">
        <v>418</v>
      </c>
      <c r="B498" s="12" t="s">
        <v>7713</v>
      </c>
      <c r="C498" s="12" t="s">
        <v>7714</v>
      </c>
      <c r="D498" s="12"/>
      <c r="E498" s="10" t="s">
        <v>138</v>
      </c>
      <c r="F498" s="13">
        <v>1</v>
      </c>
      <c r="G498" s="13"/>
      <c r="H498" s="13"/>
      <c r="I498" s="13"/>
      <c r="J498" s="14"/>
    </row>
    <row r="499" s="1" customFormat="1" ht="18" customHeight="1" spans="1:10">
      <c r="A499" s="9">
        <v>419</v>
      </c>
      <c r="B499" s="12" t="s">
        <v>7715</v>
      </c>
      <c r="C499" s="12" t="s">
        <v>7716</v>
      </c>
      <c r="D499" s="12"/>
      <c r="E499" s="10" t="s">
        <v>138</v>
      </c>
      <c r="F499" s="13">
        <v>11</v>
      </c>
      <c r="G499" s="13"/>
      <c r="H499" s="13"/>
      <c r="I499" s="13"/>
      <c r="J499" s="14"/>
    </row>
    <row r="500" s="1" customFormat="1" ht="18" customHeight="1" spans="1:10">
      <c r="A500" s="15" t="s">
        <v>5101</v>
      </c>
      <c r="B500" s="16"/>
      <c r="C500" s="16"/>
      <c r="D500" s="16"/>
      <c r="E500" s="16" t="s">
        <v>6889</v>
      </c>
      <c r="F500" s="16" t="s">
        <v>6865</v>
      </c>
      <c r="G500" s="16"/>
      <c r="H500" s="16" t="s">
        <v>6865</v>
      </c>
      <c r="I500" s="17"/>
      <c r="J500" s="18"/>
    </row>
    <row r="501" s="1" customFormat="1" ht="36" customHeight="1" spans="1:10">
      <c r="A501" s="2" t="s">
        <v>6882</v>
      </c>
      <c r="B501" s="2"/>
      <c r="C501" s="2"/>
      <c r="D501" s="2"/>
      <c r="E501" s="2"/>
      <c r="F501" s="2"/>
      <c r="G501" s="2"/>
      <c r="H501" s="2"/>
      <c r="I501" s="2"/>
      <c r="J501" s="2"/>
    </row>
    <row r="502" s="1" customFormat="1" ht="25.5" customHeight="1" spans="1:10">
      <c r="A502" s="3" t="s">
        <v>6868</v>
      </c>
      <c r="B502" s="3"/>
      <c r="C502" s="3"/>
      <c r="D502" s="4" t="s">
        <v>5043</v>
      </c>
      <c r="E502" s="4"/>
      <c r="F502" s="4"/>
      <c r="G502" s="5" t="s">
        <v>7717</v>
      </c>
      <c r="H502" s="5"/>
      <c r="I502" s="5"/>
      <c r="J502" s="5"/>
    </row>
    <row r="503" s="1" customFormat="1" ht="18" customHeight="1" spans="1:10">
      <c r="A503" s="6" t="s">
        <v>2</v>
      </c>
      <c r="B503" s="7" t="s">
        <v>6884</v>
      </c>
      <c r="C503" s="7" t="s">
        <v>6885</v>
      </c>
      <c r="D503" s="7"/>
      <c r="E503" s="7" t="s">
        <v>23</v>
      </c>
      <c r="F503" s="7" t="s">
        <v>24</v>
      </c>
      <c r="G503" s="7"/>
      <c r="H503" s="7" t="s">
        <v>4500</v>
      </c>
      <c r="I503" s="7" t="s">
        <v>6886</v>
      </c>
      <c r="J503" s="8" t="s">
        <v>5</v>
      </c>
    </row>
    <row r="504" s="1" customFormat="1" ht="25.5" customHeight="1" spans="1:10">
      <c r="A504" s="9"/>
      <c r="B504" s="10"/>
      <c r="C504" s="10"/>
      <c r="D504" s="10"/>
      <c r="E504" s="10"/>
      <c r="F504" s="10"/>
      <c r="G504" s="10"/>
      <c r="H504" s="10"/>
      <c r="I504" s="10"/>
      <c r="J504" s="11"/>
    </row>
    <row r="505" s="1" customFormat="1" ht="18" customHeight="1" spans="1:10">
      <c r="A505" s="9">
        <v>420</v>
      </c>
      <c r="B505" s="12" t="s">
        <v>7718</v>
      </c>
      <c r="C505" s="12" t="s">
        <v>7719</v>
      </c>
      <c r="D505" s="12"/>
      <c r="E505" s="10" t="s">
        <v>138</v>
      </c>
      <c r="F505" s="13">
        <v>10</v>
      </c>
      <c r="G505" s="13"/>
      <c r="H505" s="13"/>
      <c r="I505" s="13"/>
      <c r="J505" s="14"/>
    </row>
    <row r="506" s="1" customFormat="1" ht="18" customHeight="1" spans="1:10">
      <c r="A506" s="9">
        <v>421</v>
      </c>
      <c r="B506" s="12" t="s">
        <v>7720</v>
      </c>
      <c r="C506" s="12" t="s">
        <v>7721</v>
      </c>
      <c r="D506" s="12"/>
      <c r="E506" s="10" t="s">
        <v>138</v>
      </c>
      <c r="F506" s="13">
        <v>6</v>
      </c>
      <c r="G506" s="13"/>
      <c r="H506" s="13"/>
      <c r="I506" s="13"/>
      <c r="J506" s="14"/>
    </row>
    <row r="507" s="1" customFormat="1" ht="18" customHeight="1" spans="1:10">
      <c r="A507" s="9">
        <v>422</v>
      </c>
      <c r="B507" s="12" t="s">
        <v>7722</v>
      </c>
      <c r="C507" s="12" t="s">
        <v>7723</v>
      </c>
      <c r="D507" s="12"/>
      <c r="E507" s="10" t="s">
        <v>138</v>
      </c>
      <c r="F507" s="13">
        <v>1</v>
      </c>
      <c r="G507" s="13"/>
      <c r="H507" s="13"/>
      <c r="I507" s="13"/>
      <c r="J507" s="14"/>
    </row>
    <row r="508" s="1" customFormat="1" ht="25.5" customHeight="1" spans="1:10">
      <c r="A508" s="9">
        <v>423</v>
      </c>
      <c r="B508" s="12" t="s">
        <v>7724</v>
      </c>
      <c r="C508" s="12" t="s">
        <v>7725</v>
      </c>
      <c r="D508" s="12"/>
      <c r="E508" s="10" t="s">
        <v>138</v>
      </c>
      <c r="F508" s="13">
        <v>2</v>
      </c>
      <c r="G508" s="13"/>
      <c r="H508" s="13"/>
      <c r="I508" s="13"/>
      <c r="J508" s="14"/>
    </row>
    <row r="509" s="1" customFormat="1" ht="18" customHeight="1" spans="1:10">
      <c r="A509" s="9">
        <v>424</v>
      </c>
      <c r="B509" s="12" t="s">
        <v>7726</v>
      </c>
      <c r="C509" s="12" t="s">
        <v>7727</v>
      </c>
      <c r="D509" s="12"/>
      <c r="E509" s="10" t="s">
        <v>138</v>
      </c>
      <c r="F509" s="13">
        <v>1</v>
      </c>
      <c r="G509" s="13"/>
      <c r="H509" s="13"/>
      <c r="I509" s="13"/>
      <c r="J509" s="14"/>
    </row>
    <row r="510" s="1" customFormat="1" ht="18" customHeight="1" spans="1:10">
      <c r="A510" s="9">
        <v>425</v>
      </c>
      <c r="B510" s="12" t="s">
        <v>7728</v>
      </c>
      <c r="C510" s="12" t="s">
        <v>7729</v>
      </c>
      <c r="D510" s="12"/>
      <c r="E510" s="10" t="s">
        <v>138</v>
      </c>
      <c r="F510" s="13">
        <v>1</v>
      </c>
      <c r="G510" s="13"/>
      <c r="H510" s="13"/>
      <c r="I510" s="13"/>
      <c r="J510" s="14"/>
    </row>
    <row r="511" s="1" customFormat="1" ht="18" customHeight="1" spans="1:10">
      <c r="A511" s="9">
        <v>426</v>
      </c>
      <c r="B511" s="12" t="s">
        <v>7730</v>
      </c>
      <c r="C511" s="12" t="s">
        <v>7731</v>
      </c>
      <c r="D511" s="12"/>
      <c r="E511" s="10" t="s">
        <v>863</v>
      </c>
      <c r="F511" s="13">
        <v>32.5</v>
      </c>
      <c r="G511" s="13"/>
      <c r="H511" s="13"/>
      <c r="I511" s="13"/>
      <c r="J511" s="14"/>
    </row>
    <row r="512" s="1" customFormat="1" ht="18" customHeight="1" spans="1:10">
      <c r="A512" s="9">
        <v>427</v>
      </c>
      <c r="B512" s="12" t="s">
        <v>7732</v>
      </c>
      <c r="C512" s="12" t="s">
        <v>7731</v>
      </c>
      <c r="D512" s="12"/>
      <c r="E512" s="10" t="s">
        <v>863</v>
      </c>
      <c r="F512" s="13">
        <v>16</v>
      </c>
      <c r="G512" s="13"/>
      <c r="H512" s="13"/>
      <c r="I512" s="13"/>
      <c r="J512" s="14"/>
    </row>
    <row r="513" s="1" customFormat="1" ht="18" customHeight="1" spans="1:10">
      <c r="A513" s="9">
        <v>428</v>
      </c>
      <c r="B513" s="12" t="s">
        <v>7733</v>
      </c>
      <c r="C513" s="12" t="s">
        <v>7731</v>
      </c>
      <c r="D513" s="12"/>
      <c r="E513" s="10" t="s">
        <v>863</v>
      </c>
      <c r="F513" s="13">
        <v>10</v>
      </c>
      <c r="G513" s="13"/>
      <c r="H513" s="13"/>
      <c r="I513" s="13"/>
      <c r="J513" s="14"/>
    </row>
    <row r="514" s="1" customFormat="1" ht="18" customHeight="1" spans="1:10">
      <c r="A514" s="9">
        <v>429</v>
      </c>
      <c r="B514" s="12" t="s">
        <v>7734</v>
      </c>
      <c r="C514" s="12" t="s">
        <v>7735</v>
      </c>
      <c r="D514" s="12"/>
      <c r="E514" s="10" t="s">
        <v>138</v>
      </c>
      <c r="F514" s="13">
        <v>1</v>
      </c>
      <c r="G514" s="13"/>
      <c r="H514" s="13"/>
      <c r="I514" s="13"/>
      <c r="J514" s="14"/>
    </row>
    <row r="515" s="1" customFormat="1" ht="18" customHeight="1" spans="1:10">
      <c r="A515" s="9">
        <v>430</v>
      </c>
      <c r="B515" s="12" t="s">
        <v>7736</v>
      </c>
      <c r="C515" s="12" t="s">
        <v>7737</v>
      </c>
      <c r="D515" s="12"/>
      <c r="E515" s="10" t="s">
        <v>138</v>
      </c>
      <c r="F515" s="13">
        <v>2</v>
      </c>
      <c r="G515" s="13"/>
      <c r="H515" s="13"/>
      <c r="I515" s="13"/>
      <c r="J515" s="14"/>
    </row>
    <row r="516" s="1" customFormat="1" ht="18" customHeight="1" spans="1:10">
      <c r="A516" s="9">
        <v>431</v>
      </c>
      <c r="B516" s="12" t="s">
        <v>7738</v>
      </c>
      <c r="C516" s="12" t="s">
        <v>7731</v>
      </c>
      <c r="D516" s="12"/>
      <c r="E516" s="10" t="s">
        <v>863</v>
      </c>
      <c r="F516" s="13">
        <v>10</v>
      </c>
      <c r="G516" s="13"/>
      <c r="H516" s="13"/>
      <c r="I516" s="13"/>
      <c r="J516" s="14"/>
    </row>
    <row r="517" s="1" customFormat="1" ht="18" customHeight="1" spans="1:10">
      <c r="A517" s="9">
        <v>432</v>
      </c>
      <c r="B517" s="12" t="s">
        <v>7739</v>
      </c>
      <c r="C517" s="12" t="s">
        <v>7731</v>
      </c>
      <c r="D517" s="12"/>
      <c r="E517" s="10" t="s">
        <v>863</v>
      </c>
      <c r="F517" s="13">
        <v>10</v>
      </c>
      <c r="G517" s="13"/>
      <c r="H517" s="13"/>
      <c r="I517" s="13"/>
      <c r="J517" s="14"/>
    </row>
    <row r="518" s="1" customFormat="1" ht="18" customHeight="1" spans="1:10">
      <c r="A518" s="9">
        <v>433</v>
      </c>
      <c r="B518" s="12" t="s">
        <v>7740</v>
      </c>
      <c r="C518" s="12" t="s">
        <v>7731</v>
      </c>
      <c r="D518" s="12"/>
      <c r="E518" s="10" t="s">
        <v>863</v>
      </c>
      <c r="F518" s="13">
        <v>14</v>
      </c>
      <c r="G518" s="13"/>
      <c r="H518" s="13"/>
      <c r="I518" s="13"/>
      <c r="J518" s="14"/>
    </row>
    <row r="519" s="1" customFormat="1" ht="25.5" customHeight="1" spans="1:10">
      <c r="A519" s="9">
        <v>434</v>
      </c>
      <c r="B519" s="12" t="s">
        <v>7741</v>
      </c>
      <c r="C519" s="12" t="s">
        <v>7731</v>
      </c>
      <c r="D519" s="12"/>
      <c r="E519" s="10" t="s">
        <v>863</v>
      </c>
      <c r="F519" s="13">
        <v>5</v>
      </c>
      <c r="G519" s="13"/>
      <c r="H519" s="13"/>
      <c r="I519" s="13"/>
      <c r="J519" s="14"/>
    </row>
    <row r="520" s="1" customFormat="1" ht="18" customHeight="1" spans="1:10">
      <c r="A520" s="9">
        <v>435</v>
      </c>
      <c r="B520" s="12" t="s">
        <v>7742</v>
      </c>
      <c r="C520" s="12" t="s">
        <v>7743</v>
      </c>
      <c r="D520" s="12"/>
      <c r="E520" s="10" t="s">
        <v>138</v>
      </c>
      <c r="F520" s="13">
        <v>1</v>
      </c>
      <c r="G520" s="13"/>
      <c r="H520" s="13"/>
      <c r="I520" s="13"/>
      <c r="J520" s="14"/>
    </row>
    <row r="521" s="1" customFormat="1" ht="18" customHeight="1" spans="1:10">
      <c r="A521" s="9">
        <v>436</v>
      </c>
      <c r="B521" s="12" t="s">
        <v>7744</v>
      </c>
      <c r="C521" s="12" t="s">
        <v>7745</v>
      </c>
      <c r="D521" s="12"/>
      <c r="E521" s="10" t="s">
        <v>138</v>
      </c>
      <c r="F521" s="13">
        <v>1</v>
      </c>
      <c r="G521" s="13"/>
      <c r="H521" s="13"/>
      <c r="I521" s="13"/>
      <c r="J521" s="14"/>
    </row>
    <row r="522" s="1" customFormat="1" ht="18" customHeight="1" spans="1:10">
      <c r="A522" s="9">
        <v>437</v>
      </c>
      <c r="B522" s="12" t="s">
        <v>7746</v>
      </c>
      <c r="C522" s="12" t="s">
        <v>7747</v>
      </c>
      <c r="D522" s="12"/>
      <c r="E522" s="10" t="s">
        <v>138</v>
      </c>
      <c r="F522" s="13">
        <v>1</v>
      </c>
      <c r="G522" s="13"/>
      <c r="H522" s="13"/>
      <c r="I522" s="13"/>
      <c r="J522" s="14"/>
    </row>
    <row r="523" s="1" customFormat="1" ht="18" customHeight="1" spans="1:10">
      <c r="A523" s="9">
        <v>438</v>
      </c>
      <c r="B523" s="12" t="s">
        <v>7748</v>
      </c>
      <c r="C523" s="12" t="s">
        <v>7749</v>
      </c>
      <c r="D523" s="12"/>
      <c r="E523" s="10" t="s">
        <v>138</v>
      </c>
      <c r="F523" s="13">
        <v>6</v>
      </c>
      <c r="G523" s="13"/>
      <c r="H523" s="13"/>
      <c r="I523" s="13"/>
      <c r="J523" s="14"/>
    </row>
    <row r="524" s="1" customFormat="1" ht="18" customHeight="1" spans="1:10">
      <c r="A524" s="9">
        <v>439</v>
      </c>
      <c r="B524" s="12" t="s">
        <v>7750</v>
      </c>
      <c r="C524" s="12" t="s">
        <v>7751</v>
      </c>
      <c r="D524" s="12"/>
      <c r="E524" s="10" t="s">
        <v>81</v>
      </c>
      <c r="F524" s="13">
        <v>20</v>
      </c>
      <c r="G524" s="13"/>
      <c r="H524" s="13"/>
      <c r="I524" s="13"/>
      <c r="J524" s="14"/>
    </row>
    <row r="525" s="1" customFormat="1" ht="18" customHeight="1" spans="1:10">
      <c r="A525" s="9">
        <v>440</v>
      </c>
      <c r="B525" s="12" t="s">
        <v>7752</v>
      </c>
      <c r="C525" s="12" t="s">
        <v>7753</v>
      </c>
      <c r="D525" s="12"/>
      <c r="E525" s="10" t="s">
        <v>138</v>
      </c>
      <c r="F525" s="13">
        <v>6</v>
      </c>
      <c r="G525" s="13"/>
      <c r="H525" s="13"/>
      <c r="I525" s="13"/>
      <c r="J525" s="14"/>
    </row>
    <row r="526" s="1" customFormat="1" ht="18" customHeight="1" spans="1:10">
      <c r="A526" s="9">
        <v>441</v>
      </c>
      <c r="B526" s="12" t="s">
        <v>7754</v>
      </c>
      <c r="C526" s="12" t="s">
        <v>7755</v>
      </c>
      <c r="D526" s="12"/>
      <c r="E526" s="10" t="s">
        <v>995</v>
      </c>
      <c r="F526" s="13">
        <v>46</v>
      </c>
      <c r="G526" s="13"/>
      <c r="H526" s="13"/>
      <c r="I526" s="13"/>
      <c r="J526" s="14"/>
    </row>
    <row r="527" s="1" customFormat="1" ht="18" customHeight="1" spans="1:10">
      <c r="A527" s="9">
        <v>442</v>
      </c>
      <c r="B527" s="12" t="s">
        <v>7756</v>
      </c>
      <c r="C527" s="12" t="s">
        <v>7757</v>
      </c>
      <c r="D527" s="12"/>
      <c r="E527" s="10" t="s">
        <v>363</v>
      </c>
      <c r="F527" s="13">
        <v>1</v>
      </c>
      <c r="G527" s="13"/>
      <c r="H527" s="13"/>
      <c r="I527" s="13"/>
      <c r="J527" s="14"/>
    </row>
    <row r="528" s="1" customFormat="1" ht="18" customHeight="1" spans="1:10">
      <c r="A528" s="9">
        <v>443</v>
      </c>
      <c r="B528" s="12" t="s">
        <v>7758</v>
      </c>
      <c r="C528" s="12" t="s">
        <v>7759</v>
      </c>
      <c r="D528" s="12"/>
      <c r="E528" s="10" t="s">
        <v>138</v>
      </c>
      <c r="F528" s="13">
        <v>4</v>
      </c>
      <c r="G528" s="13"/>
      <c r="H528" s="13"/>
      <c r="I528" s="13"/>
      <c r="J528" s="14"/>
    </row>
    <row r="529" s="1" customFormat="1" ht="18" customHeight="1" spans="1:10">
      <c r="A529" s="9">
        <v>444</v>
      </c>
      <c r="B529" s="12" t="s">
        <v>7760</v>
      </c>
      <c r="C529" s="12" t="s">
        <v>7761</v>
      </c>
      <c r="D529" s="12"/>
      <c r="E529" s="10" t="s">
        <v>138</v>
      </c>
      <c r="F529" s="13">
        <v>1</v>
      </c>
      <c r="G529" s="13"/>
      <c r="H529" s="13"/>
      <c r="I529" s="13"/>
      <c r="J529" s="14"/>
    </row>
    <row r="530" s="1" customFormat="1" ht="18" customHeight="1" spans="1:10">
      <c r="A530" s="9">
        <v>445</v>
      </c>
      <c r="B530" s="12" t="s">
        <v>7762</v>
      </c>
      <c r="C530" s="12" t="s">
        <v>7763</v>
      </c>
      <c r="D530" s="12"/>
      <c r="E530" s="10" t="s">
        <v>4607</v>
      </c>
      <c r="F530" s="13">
        <v>50000</v>
      </c>
      <c r="G530" s="13"/>
      <c r="H530" s="13"/>
      <c r="I530" s="13"/>
      <c r="J530" s="14"/>
    </row>
    <row r="531" s="1" customFormat="1" ht="18" customHeight="1" spans="1:10">
      <c r="A531" s="9">
        <v>446</v>
      </c>
      <c r="B531" s="12" t="s">
        <v>7764</v>
      </c>
      <c r="C531" s="12" t="s">
        <v>7765</v>
      </c>
      <c r="D531" s="12"/>
      <c r="E531" s="10" t="s">
        <v>138</v>
      </c>
      <c r="F531" s="13">
        <v>3</v>
      </c>
      <c r="G531" s="13"/>
      <c r="H531" s="13"/>
      <c r="I531" s="13"/>
      <c r="J531" s="14"/>
    </row>
    <row r="532" s="1" customFormat="1" ht="25.5" customHeight="1" spans="1:10">
      <c r="A532" s="9">
        <v>447</v>
      </c>
      <c r="B532" s="12" t="s">
        <v>7766</v>
      </c>
      <c r="C532" s="12" t="s">
        <v>7767</v>
      </c>
      <c r="D532" s="12"/>
      <c r="E532" s="10" t="s">
        <v>138</v>
      </c>
      <c r="F532" s="13">
        <v>1</v>
      </c>
      <c r="G532" s="13"/>
      <c r="H532" s="13"/>
      <c r="I532" s="13"/>
      <c r="J532" s="14"/>
    </row>
    <row r="533" s="1" customFormat="1" ht="25.5" customHeight="1" spans="1:10">
      <c r="A533" s="9">
        <v>448</v>
      </c>
      <c r="B533" s="12" t="s">
        <v>7768</v>
      </c>
      <c r="C533" s="12" t="s">
        <v>7769</v>
      </c>
      <c r="D533" s="12"/>
      <c r="E533" s="10" t="s">
        <v>75</v>
      </c>
      <c r="F533" s="13">
        <v>1</v>
      </c>
      <c r="G533" s="13"/>
      <c r="H533" s="13"/>
      <c r="I533" s="13"/>
      <c r="J533" s="14"/>
    </row>
    <row r="534" s="1" customFormat="1" ht="18" customHeight="1" spans="1:10">
      <c r="A534" s="9">
        <v>449</v>
      </c>
      <c r="B534" s="12" t="s">
        <v>7770</v>
      </c>
      <c r="C534" s="12" t="s">
        <v>7567</v>
      </c>
      <c r="D534" s="12"/>
      <c r="E534" s="10" t="s">
        <v>75</v>
      </c>
      <c r="F534" s="13">
        <v>3</v>
      </c>
      <c r="G534" s="13"/>
      <c r="H534" s="13"/>
      <c r="I534" s="13"/>
      <c r="J534" s="14"/>
    </row>
    <row r="535" s="1" customFormat="1" ht="18" customHeight="1" spans="1:10">
      <c r="A535" s="15" t="s">
        <v>5101</v>
      </c>
      <c r="B535" s="16"/>
      <c r="C535" s="16"/>
      <c r="D535" s="16"/>
      <c r="E535" s="16" t="s">
        <v>6889</v>
      </c>
      <c r="F535" s="16" t="s">
        <v>6865</v>
      </c>
      <c r="G535" s="16"/>
      <c r="H535" s="16" t="s">
        <v>6865</v>
      </c>
      <c r="I535" s="17"/>
      <c r="J535" s="18"/>
    </row>
    <row r="536" s="1" customFormat="1" ht="36" customHeight="1" spans="1:10">
      <c r="A536" s="2" t="s">
        <v>6882</v>
      </c>
      <c r="B536" s="2"/>
      <c r="C536" s="2"/>
      <c r="D536" s="2"/>
      <c r="E536" s="2"/>
      <c r="F536" s="2"/>
      <c r="G536" s="2"/>
      <c r="H536" s="2"/>
      <c r="I536" s="2"/>
      <c r="J536" s="2"/>
    </row>
    <row r="537" s="1" customFormat="1" ht="25.5" customHeight="1" spans="1:10">
      <c r="A537" s="3" t="s">
        <v>6868</v>
      </c>
      <c r="B537" s="3"/>
      <c r="C537" s="3"/>
      <c r="D537" s="4" t="s">
        <v>5043</v>
      </c>
      <c r="E537" s="4"/>
      <c r="F537" s="4"/>
      <c r="G537" s="5" t="s">
        <v>7771</v>
      </c>
      <c r="H537" s="5"/>
      <c r="I537" s="5"/>
      <c r="J537" s="5"/>
    </row>
    <row r="538" s="1" customFormat="1" ht="18" customHeight="1" spans="1:10">
      <c r="A538" s="6" t="s">
        <v>2</v>
      </c>
      <c r="B538" s="7" t="s">
        <v>6884</v>
      </c>
      <c r="C538" s="7" t="s">
        <v>6885</v>
      </c>
      <c r="D538" s="7"/>
      <c r="E538" s="7" t="s">
        <v>23</v>
      </c>
      <c r="F538" s="7" t="s">
        <v>24</v>
      </c>
      <c r="G538" s="7"/>
      <c r="H538" s="7" t="s">
        <v>4500</v>
      </c>
      <c r="I538" s="7" t="s">
        <v>6886</v>
      </c>
      <c r="J538" s="8" t="s">
        <v>5</v>
      </c>
    </row>
    <row r="539" s="1" customFormat="1" ht="25.5" customHeight="1" spans="1:10">
      <c r="A539" s="9"/>
      <c r="B539" s="10"/>
      <c r="C539" s="10"/>
      <c r="D539" s="10"/>
      <c r="E539" s="10"/>
      <c r="F539" s="10"/>
      <c r="G539" s="10"/>
      <c r="H539" s="10"/>
      <c r="I539" s="10"/>
      <c r="J539" s="11"/>
    </row>
    <row r="540" s="1" customFormat="1" ht="18" customHeight="1" spans="1:10">
      <c r="A540" s="9">
        <v>450</v>
      </c>
      <c r="B540" s="12" t="s">
        <v>7772</v>
      </c>
      <c r="C540" s="12" t="s">
        <v>7773</v>
      </c>
      <c r="D540" s="12"/>
      <c r="E540" s="10" t="s">
        <v>75</v>
      </c>
      <c r="F540" s="13">
        <v>4</v>
      </c>
      <c r="G540" s="13"/>
      <c r="H540" s="13"/>
      <c r="I540" s="13"/>
      <c r="J540" s="14"/>
    </row>
    <row r="541" s="1" customFormat="1" ht="18" customHeight="1" spans="1:10">
      <c r="A541" s="9">
        <v>451</v>
      </c>
      <c r="B541" s="12" t="s">
        <v>7774</v>
      </c>
      <c r="C541" s="12" t="s">
        <v>7775</v>
      </c>
      <c r="D541" s="12"/>
      <c r="E541" s="10" t="s">
        <v>138</v>
      </c>
      <c r="F541" s="13">
        <v>4</v>
      </c>
      <c r="G541" s="13"/>
      <c r="H541" s="13"/>
      <c r="I541" s="13"/>
      <c r="J541" s="14"/>
    </row>
    <row r="542" s="1" customFormat="1" ht="18" customHeight="1" spans="1:10">
      <c r="A542" s="9">
        <v>452</v>
      </c>
      <c r="B542" s="12" t="s">
        <v>7776</v>
      </c>
      <c r="C542" s="12" t="s">
        <v>7777</v>
      </c>
      <c r="D542" s="12"/>
      <c r="E542" s="10" t="s">
        <v>138</v>
      </c>
      <c r="F542" s="13">
        <v>2</v>
      </c>
      <c r="G542" s="13"/>
      <c r="H542" s="13"/>
      <c r="I542" s="13"/>
      <c r="J542" s="14"/>
    </row>
    <row r="543" s="1" customFormat="1" ht="18" customHeight="1" spans="1:10">
      <c r="A543" s="9">
        <v>453</v>
      </c>
      <c r="B543" s="12" t="s">
        <v>7778</v>
      </c>
      <c r="C543" s="12" t="s">
        <v>7779</v>
      </c>
      <c r="D543" s="12"/>
      <c r="E543" s="10" t="s">
        <v>138</v>
      </c>
      <c r="F543" s="13">
        <v>3</v>
      </c>
      <c r="G543" s="13"/>
      <c r="H543" s="13"/>
      <c r="I543" s="13"/>
      <c r="J543" s="14"/>
    </row>
    <row r="544" s="1" customFormat="1" ht="18" customHeight="1" spans="1:10">
      <c r="A544" s="9">
        <v>454</v>
      </c>
      <c r="B544" s="12" t="s">
        <v>7780</v>
      </c>
      <c r="C544" s="12" t="s">
        <v>7781</v>
      </c>
      <c r="D544" s="12"/>
      <c r="E544" s="10" t="s">
        <v>897</v>
      </c>
      <c r="F544" s="13">
        <v>2</v>
      </c>
      <c r="G544" s="13"/>
      <c r="H544" s="13"/>
      <c r="I544" s="13"/>
      <c r="J544" s="14"/>
    </row>
    <row r="545" s="1" customFormat="1" ht="18" customHeight="1" spans="1:10">
      <c r="A545" s="9">
        <v>455</v>
      </c>
      <c r="B545" s="12" t="s">
        <v>7782</v>
      </c>
      <c r="C545" s="12" t="s">
        <v>7783</v>
      </c>
      <c r="D545" s="12"/>
      <c r="E545" s="10" t="s">
        <v>995</v>
      </c>
      <c r="F545" s="13">
        <v>107.4</v>
      </c>
      <c r="G545" s="13"/>
      <c r="H545" s="13"/>
      <c r="I545" s="13"/>
      <c r="J545" s="14"/>
    </row>
    <row r="546" s="1" customFormat="1" ht="25.5" customHeight="1" spans="1:10">
      <c r="A546" s="9">
        <v>456</v>
      </c>
      <c r="B546" s="12" t="s">
        <v>7784</v>
      </c>
      <c r="C546" s="12" t="s">
        <v>7785</v>
      </c>
      <c r="D546" s="12"/>
      <c r="E546" s="10" t="s">
        <v>995</v>
      </c>
      <c r="F546" s="13">
        <v>48</v>
      </c>
      <c r="G546" s="13"/>
      <c r="H546" s="13"/>
      <c r="I546" s="13"/>
      <c r="J546" s="14"/>
    </row>
    <row r="547" s="1" customFormat="1" ht="18" customHeight="1" spans="1:10">
      <c r="A547" s="9">
        <v>457</v>
      </c>
      <c r="B547" s="12" t="s">
        <v>7786</v>
      </c>
      <c r="C547" s="12" t="s">
        <v>7787</v>
      </c>
      <c r="D547" s="12"/>
      <c r="E547" s="10" t="s">
        <v>92</v>
      </c>
      <c r="F547" s="13">
        <v>120</v>
      </c>
      <c r="G547" s="13"/>
      <c r="H547" s="13"/>
      <c r="I547" s="13"/>
      <c r="J547" s="14"/>
    </row>
    <row r="548" s="1" customFormat="1" ht="25.5" customHeight="1" spans="1:10">
      <c r="A548" s="9">
        <v>458</v>
      </c>
      <c r="B548" s="12" t="s">
        <v>7788</v>
      </c>
      <c r="C548" s="12" t="s">
        <v>7789</v>
      </c>
      <c r="D548" s="12"/>
      <c r="E548" s="10" t="s">
        <v>5100</v>
      </c>
      <c r="F548" s="13">
        <v>362</v>
      </c>
      <c r="G548" s="13"/>
      <c r="H548" s="13"/>
      <c r="I548" s="13"/>
      <c r="J548" s="14"/>
    </row>
    <row r="549" s="1" customFormat="1" ht="18" customHeight="1" spans="1:10">
      <c r="A549" s="9">
        <v>459</v>
      </c>
      <c r="B549" s="12" t="s">
        <v>7790</v>
      </c>
      <c r="C549" s="12" t="s">
        <v>7791</v>
      </c>
      <c r="D549" s="12"/>
      <c r="E549" s="10" t="s">
        <v>138</v>
      </c>
      <c r="F549" s="13">
        <v>1</v>
      </c>
      <c r="G549" s="13"/>
      <c r="H549" s="13"/>
      <c r="I549" s="13"/>
      <c r="J549" s="14"/>
    </row>
    <row r="550" s="1" customFormat="1" ht="18" customHeight="1" spans="1:10">
      <c r="A550" s="9">
        <v>460</v>
      </c>
      <c r="B550" s="12" t="s">
        <v>7792</v>
      </c>
      <c r="C550" s="12" t="s">
        <v>7793</v>
      </c>
      <c r="D550" s="12"/>
      <c r="E550" s="10" t="s">
        <v>363</v>
      </c>
      <c r="F550" s="13">
        <v>1</v>
      </c>
      <c r="G550" s="13"/>
      <c r="H550" s="13"/>
      <c r="I550" s="13"/>
      <c r="J550" s="14"/>
    </row>
    <row r="551" s="1" customFormat="1" ht="18" customHeight="1" spans="1:10">
      <c r="A551" s="9">
        <v>461</v>
      </c>
      <c r="B551" s="12" t="s">
        <v>7794</v>
      </c>
      <c r="C551" s="12" t="s">
        <v>7795</v>
      </c>
      <c r="D551" s="12"/>
      <c r="E551" s="10" t="s">
        <v>75</v>
      </c>
      <c r="F551" s="13">
        <v>1</v>
      </c>
      <c r="G551" s="13"/>
      <c r="H551" s="13"/>
      <c r="I551" s="13"/>
      <c r="J551" s="14"/>
    </row>
    <row r="552" s="1" customFormat="1" ht="18" customHeight="1" spans="1:10">
      <c r="A552" s="9">
        <v>462</v>
      </c>
      <c r="B552" s="12" t="s">
        <v>7796</v>
      </c>
      <c r="C552" s="12" t="s">
        <v>7797</v>
      </c>
      <c r="D552" s="12"/>
      <c r="E552" s="10" t="s">
        <v>75</v>
      </c>
      <c r="F552" s="13">
        <v>1</v>
      </c>
      <c r="G552" s="13"/>
      <c r="H552" s="13"/>
      <c r="I552" s="13"/>
      <c r="J552" s="14"/>
    </row>
    <row r="553" s="1" customFormat="1" ht="18" customHeight="1" spans="1:10">
      <c r="A553" s="9">
        <v>463</v>
      </c>
      <c r="B553" s="12" t="s">
        <v>7798</v>
      </c>
      <c r="C553" s="12" t="s">
        <v>7799</v>
      </c>
      <c r="D553" s="12"/>
      <c r="E553" s="10" t="s">
        <v>75</v>
      </c>
      <c r="F553" s="13">
        <v>11</v>
      </c>
      <c r="G553" s="13"/>
      <c r="H553" s="13"/>
      <c r="I553" s="13"/>
      <c r="J553" s="14"/>
    </row>
    <row r="554" s="1" customFormat="1" ht="18" customHeight="1" spans="1:10">
      <c r="A554" s="9">
        <v>464</v>
      </c>
      <c r="B554" s="12" t="s">
        <v>7800</v>
      </c>
      <c r="C554" s="12" t="s">
        <v>7801</v>
      </c>
      <c r="D554" s="12"/>
      <c r="E554" s="10" t="s">
        <v>92</v>
      </c>
      <c r="F554" s="13">
        <v>15</v>
      </c>
      <c r="G554" s="13"/>
      <c r="H554" s="13"/>
      <c r="I554" s="13"/>
      <c r="J554" s="14"/>
    </row>
    <row r="555" s="1" customFormat="1" ht="18" customHeight="1" spans="1:10">
      <c r="A555" s="9">
        <v>465</v>
      </c>
      <c r="B555" s="12" t="s">
        <v>7802</v>
      </c>
      <c r="C555" s="12" t="s">
        <v>7803</v>
      </c>
      <c r="D555" s="12"/>
      <c r="E555" s="10" t="s">
        <v>75</v>
      </c>
      <c r="F555" s="13">
        <v>1</v>
      </c>
      <c r="G555" s="13"/>
      <c r="H555" s="13"/>
      <c r="I555" s="13"/>
      <c r="J555" s="14"/>
    </row>
    <row r="556" s="1" customFormat="1" ht="18" customHeight="1" spans="1:10">
      <c r="A556" s="9">
        <v>466</v>
      </c>
      <c r="B556" s="12" t="s">
        <v>7804</v>
      </c>
      <c r="C556" s="12" t="s">
        <v>7805</v>
      </c>
      <c r="D556" s="12"/>
      <c r="E556" s="10" t="s">
        <v>138</v>
      </c>
      <c r="F556" s="13">
        <v>1</v>
      </c>
      <c r="G556" s="13"/>
      <c r="H556" s="13"/>
      <c r="I556" s="13"/>
      <c r="J556" s="14"/>
    </row>
    <row r="557" s="1" customFormat="1" ht="18" customHeight="1" spans="1:10">
      <c r="A557" s="9">
        <v>467</v>
      </c>
      <c r="B557" s="12" t="s">
        <v>7806</v>
      </c>
      <c r="C557" s="12" t="s">
        <v>7807</v>
      </c>
      <c r="D557" s="12"/>
      <c r="E557" s="10" t="s">
        <v>75</v>
      </c>
      <c r="F557" s="13">
        <v>1</v>
      </c>
      <c r="G557" s="13"/>
      <c r="H557" s="13"/>
      <c r="I557" s="13"/>
      <c r="J557" s="14"/>
    </row>
    <row r="558" s="1" customFormat="1" ht="18" customHeight="1" spans="1:10">
      <c r="A558" s="9">
        <v>468</v>
      </c>
      <c r="B558" s="12" t="s">
        <v>7808</v>
      </c>
      <c r="C558" s="12" t="s">
        <v>7809</v>
      </c>
      <c r="D558" s="12"/>
      <c r="E558" s="10" t="s">
        <v>138</v>
      </c>
      <c r="F558" s="13">
        <v>1</v>
      </c>
      <c r="G558" s="13"/>
      <c r="H558" s="13"/>
      <c r="I558" s="13"/>
      <c r="J558" s="14"/>
    </row>
    <row r="559" s="1" customFormat="1" ht="25.5" customHeight="1" spans="1:10">
      <c r="A559" s="9">
        <v>469</v>
      </c>
      <c r="B559" s="12" t="s">
        <v>7810</v>
      </c>
      <c r="C559" s="12" t="s">
        <v>7811</v>
      </c>
      <c r="D559" s="12"/>
      <c r="E559" s="10" t="s">
        <v>138</v>
      </c>
      <c r="F559" s="13">
        <v>1</v>
      </c>
      <c r="G559" s="13"/>
      <c r="H559" s="13"/>
      <c r="I559" s="13"/>
      <c r="J559" s="14"/>
    </row>
    <row r="560" s="1" customFormat="1" ht="25.5" customHeight="1" spans="1:10">
      <c r="A560" s="9">
        <v>470</v>
      </c>
      <c r="B560" s="12" t="s">
        <v>7812</v>
      </c>
      <c r="C560" s="12" t="s">
        <v>7813</v>
      </c>
      <c r="D560" s="12"/>
      <c r="E560" s="10" t="s">
        <v>138</v>
      </c>
      <c r="F560" s="13">
        <v>5</v>
      </c>
      <c r="G560" s="13"/>
      <c r="H560" s="13"/>
      <c r="I560" s="13"/>
      <c r="J560" s="14"/>
    </row>
    <row r="561" s="1" customFormat="1" ht="18" customHeight="1" spans="1:10">
      <c r="A561" s="9">
        <v>471</v>
      </c>
      <c r="B561" s="12" t="s">
        <v>7814</v>
      </c>
      <c r="C561" s="12" t="s">
        <v>7815</v>
      </c>
      <c r="D561" s="12"/>
      <c r="E561" s="10" t="s">
        <v>138</v>
      </c>
      <c r="F561" s="13">
        <v>6</v>
      </c>
      <c r="G561" s="13"/>
      <c r="H561" s="13"/>
      <c r="I561" s="13"/>
      <c r="J561" s="14"/>
    </row>
    <row r="562" s="1" customFormat="1" ht="18" customHeight="1" spans="1:10">
      <c r="A562" s="9">
        <v>472</v>
      </c>
      <c r="B562" s="12" t="s">
        <v>7816</v>
      </c>
      <c r="C562" s="12" t="s">
        <v>7817</v>
      </c>
      <c r="D562" s="12"/>
      <c r="E562" s="10" t="s">
        <v>138</v>
      </c>
      <c r="F562" s="13">
        <v>1</v>
      </c>
      <c r="G562" s="13"/>
      <c r="H562" s="13"/>
      <c r="I562" s="13"/>
      <c r="J562" s="14"/>
    </row>
    <row r="563" s="1" customFormat="1" ht="18" customHeight="1" spans="1:10">
      <c r="A563" s="9">
        <v>473</v>
      </c>
      <c r="B563" s="12" t="s">
        <v>7818</v>
      </c>
      <c r="C563" s="12" t="s">
        <v>7819</v>
      </c>
      <c r="D563" s="12"/>
      <c r="E563" s="10" t="s">
        <v>138</v>
      </c>
      <c r="F563" s="13">
        <v>1</v>
      </c>
      <c r="G563" s="13"/>
      <c r="H563" s="13"/>
      <c r="I563" s="13"/>
      <c r="J563" s="14"/>
    </row>
    <row r="564" s="1" customFormat="1" ht="18" customHeight="1" spans="1:10">
      <c r="A564" s="9">
        <v>474</v>
      </c>
      <c r="B564" s="12" t="s">
        <v>7820</v>
      </c>
      <c r="C564" s="12" t="s">
        <v>7821</v>
      </c>
      <c r="D564" s="12"/>
      <c r="E564" s="10" t="s">
        <v>138</v>
      </c>
      <c r="F564" s="13">
        <v>1</v>
      </c>
      <c r="G564" s="13"/>
      <c r="H564" s="13"/>
      <c r="I564" s="13"/>
      <c r="J564" s="14"/>
    </row>
    <row r="565" s="1" customFormat="1" ht="18" customHeight="1" spans="1:10">
      <c r="A565" s="9">
        <v>475</v>
      </c>
      <c r="B565" s="12" t="s">
        <v>7822</v>
      </c>
      <c r="C565" s="12" t="s">
        <v>7823</v>
      </c>
      <c r="D565" s="12"/>
      <c r="E565" s="10" t="s">
        <v>138</v>
      </c>
      <c r="F565" s="13">
        <v>1</v>
      </c>
      <c r="G565" s="13"/>
      <c r="H565" s="13"/>
      <c r="I565" s="13"/>
      <c r="J565" s="14"/>
    </row>
    <row r="566" s="1" customFormat="1" ht="25.5" customHeight="1" spans="1:10">
      <c r="A566" s="9">
        <v>476</v>
      </c>
      <c r="B566" s="12" t="s">
        <v>7824</v>
      </c>
      <c r="C566" s="12" t="s">
        <v>7825</v>
      </c>
      <c r="D566" s="12"/>
      <c r="E566" s="10" t="s">
        <v>138</v>
      </c>
      <c r="F566" s="13">
        <v>1</v>
      </c>
      <c r="G566" s="13"/>
      <c r="H566" s="13"/>
      <c r="I566" s="13"/>
      <c r="J566" s="14"/>
    </row>
    <row r="567" s="1" customFormat="1" ht="18" customHeight="1" spans="1:10">
      <c r="A567" s="9">
        <v>477</v>
      </c>
      <c r="B567" s="12" t="s">
        <v>7826</v>
      </c>
      <c r="C567" s="12" t="s">
        <v>7827</v>
      </c>
      <c r="D567" s="12"/>
      <c r="E567" s="10" t="s">
        <v>138</v>
      </c>
      <c r="F567" s="13">
        <v>2</v>
      </c>
      <c r="G567" s="13"/>
      <c r="H567" s="13"/>
      <c r="I567" s="13"/>
      <c r="J567" s="14"/>
    </row>
    <row r="568" s="1" customFormat="1" ht="18" customHeight="1" spans="1:10">
      <c r="A568" s="9">
        <v>478</v>
      </c>
      <c r="B568" s="12" t="s">
        <v>7828</v>
      </c>
      <c r="C568" s="12" t="s">
        <v>7829</v>
      </c>
      <c r="D568" s="12"/>
      <c r="E568" s="10" t="s">
        <v>138</v>
      </c>
      <c r="F568" s="13">
        <v>1</v>
      </c>
      <c r="G568" s="13"/>
      <c r="H568" s="13"/>
      <c r="I568" s="13"/>
      <c r="J568" s="14"/>
    </row>
    <row r="569" s="1" customFormat="1" ht="18" customHeight="1" spans="1:10">
      <c r="A569" s="9">
        <v>479</v>
      </c>
      <c r="B569" s="12" t="s">
        <v>7830</v>
      </c>
      <c r="C569" s="12" t="s">
        <v>7413</v>
      </c>
      <c r="D569" s="12"/>
      <c r="E569" s="10" t="s">
        <v>75</v>
      </c>
      <c r="F569" s="13">
        <v>1</v>
      </c>
      <c r="G569" s="13"/>
      <c r="H569" s="13"/>
      <c r="I569" s="13"/>
      <c r="J569" s="14"/>
    </row>
    <row r="570" s="1" customFormat="1" ht="18" customHeight="1" spans="1:10">
      <c r="A570" s="15" t="s">
        <v>5101</v>
      </c>
      <c r="B570" s="16"/>
      <c r="C570" s="16"/>
      <c r="D570" s="16"/>
      <c r="E570" s="16" t="s">
        <v>6889</v>
      </c>
      <c r="F570" s="16" t="s">
        <v>6865</v>
      </c>
      <c r="G570" s="16"/>
      <c r="H570" s="16" t="s">
        <v>6865</v>
      </c>
      <c r="I570" s="17"/>
      <c r="J570" s="18"/>
    </row>
    <row r="571" s="1" customFormat="1" ht="36" customHeight="1" spans="1:10">
      <c r="A571" s="2" t="s">
        <v>6882</v>
      </c>
      <c r="B571" s="2"/>
      <c r="C571" s="2"/>
      <c r="D571" s="2"/>
      <c r="E571" s="2"/>
      <c r="F571" s="2"/>
      <c r="G571" s="2"/>
      <c r="H571" s="2"/>
      <c r="I571" s="2"/>
      <c r="J571" s="2"/>
    </row>
    <row r="572" s="1" customFormat="1" ht="25.5" customHeight="1" spans="1:10">
      <c r="A572" s="3" t="s">
        <v>6868</v>
      </c>
      <c r="B572" s="3"/>
      <c r="C572" s="3"/>
      <c r="D572" s="4" t="s">
        <v>5043</v>
      </c>
      <c r="E572" s="4"/>
      <c r="F572" s="4"/>
      <c r="G572" s="5" t="s">
        <v>7831</v>
      </c>
      <c r="H572" s="5"/>
      <c r="I572" s="5"/>
      <c r="J572" s="5"/>
    </row>
    <row r="573" s="1" customFormat="1" ht="18" customHeight="1" spans="1:10">
      <c r="A573" s="6" t="s">
        <v>2</v>
      </c>
      <c r="B573" s="7" t="s">
        <v>6884</v>
      </c>
      <c r="C573" s="7" t="s">
        <v>6885</v>
      </c>
      <c r="D573" s="7"/>
      <c r="E573" s="7" t="s">
        <v>23</v>
      </c>
      <c r="F573" s="7" t="s">
        <v>24</v>
      </c>
      <c r="G573" s="7"/>
      <c r="H573" s="7" t="s">
        <v>4500</v>
      </c>
      <c r="I573" s="7" t="s">
        <v>6886</v>
      </c>
      <c r="J573" s="8" t="s">
        <v>5</v>
      </c>
    </row>
    <row r="574" s="1" customFormat="1" ht="25.5" customHeight="1" spans="1:10">
      <c r="A574" s="9"/>
      <c r="B574" s="10"/>
      <c r="C574" s="10"/>
      <c r="D574" s="10"/>
      <c r="E574" s="10"/>
      <c r="F574" s="10"/>
      <c r="G574" s="10"/>
      <c r="H574" s="10"/>
      <c r="I574" s="10"/>
      <c r="J574" s="11"/>
    </row>
    <row r="575" s="1" customFormat="1" ht="18" customHeight="1" spans="1:10">
      <c r="A575" s="9">
        <v>480</v>
      </c>
      <c r="B575" s="12" t="s">
        <v>7832</v>
      </c>
      <c r="C575" s="12" t="s">
        <v>7651</v>
      </c>
      <c r="D575" s="12"/>
      <c r="E575" s="10" t="s">
        <v>138</v>
      </c>
      <c r="F575" s="13">
        <v>1</v>
      </c>
      <c r="G575" s="13"/>
      <c r="H575" s="13"/>
      <c r="I575" s="13"/>
      <c r="J575" s="14"/>
    </row>
    <row r="576" s="1" customFormat="1" ht="18" customHeight="1" spans="1:10">
      <c r="A576" s="9">
        <v>481</v>
      </c>
      <c r="B576" s="12" t="s">
        <v>7833</v>
      </c>
      <c r="C576" s="12" t="s">
        <v>7834</v>
      </c>
      <c r="D576" s="12"/>
      <c r="E576" s="10" t="s">
        <v>138</v>
      </c>
      <c r="F576" s="13">
        <v>1</v>
      </c>
      <c r="G576" s="13"/>
      <c r="H576" s="13"/>
      <c r="I576" s="13"/>
      <c r="J576" s="14"/>
    </row>
    <row r="577" s="1" customFormat="1" ht="18" customHeight="1" spans="1:10">
      <c r="A577" s="9">
        <v>482</v>
      </c>
      <c r="B577" s="12" t="s">
        <v>7835</v>
      </c>
      <c r="C577" s="12" t="s">
        <v>7604</v>
      </c>
      <c r="D577" s="12"/>
      <c r="E577" s="10" t="s">
        <v>81</v>
      </c>
      <c r="F577" s="13">
        <v>2</v>
      </c>
      <c r="G577" s="13"/>
      <c r="H577" s="13"/>
      <c r="I577" s="13"/>
      <c r="J577" s="14"/>
    </row>
    <row r="578" s="1" customFormat="1" ht="18" customHeight="1" spans="1:10">
      <c r="A578" s="9">
        <v>483</v>
      </c>
      <c r="B578" s="12" t="s">
        <v>7836</v>
      </c>
      <c r="C578" s="12" t="s">
        <v>7837</v>
      </c>
      <c r="D578" s="12"/>
      <c r="E578" s="10" t="s">
        <v>81</v>
      </c>
      <c r="F578" s="13">
        <v>2</v>
      </c>
      <c r="G578" s="13"/>
      <c r="H578" s="13"/>
      <c r="I578" s="13"/>
      <c r="J578" s="14"/>
    </row>
    <row r="579" s="1" customFormat="1" ht="18" customHeight="1" spans="1:10">
      <c r="A579" s="9">
        <v>484</v>
      </c>
      <c r="B579" s="12" t="s">
        <v>7838</v>
      </c>
      <c r="C579" s="12" t="s">
        <v>7839</v>
      </c>
      <c r="D579" s="12"/>
      <c r="E579" s="10" t="s">
        <v>81</v>
      </c>
      <c r="F579" s="13">
        <v>60</v>
      </c>
      <c r="G579" s="13"/>
      <c r="H579" s="13"/>
      <c r="I579" s="13"/>
      <c r="J579" s="14"/>
    </row>
    <row r="580" s="1" customFormat="1" ht="18" customHeight="1" spans="1:10">
      <c r="A580" s="9">
        <v>485</v>
      </c>
      <c r="B580" s="12" t="s">
        <v>7840</v>
      </c>
      <c r="C580" s="12" t="s">
        <v>7841</v>
      </c>
      <c r="D580" s="12"/>
      <c r="E580" s="10" t="s">
        <v>112</v>
      </c>
      <c r="F580" s="13">
        <v>1</v>
      </c>
      <c r="G580" s="13"/>
      <c r="H580" s="13"/>
      <c r="I580" s="13"/>
      <c r="J580" s="14"/>
    </row>
    <row r="581" s="1" customFormat="1" ht="25.5" customHeight="1" spans="1:10">
      <c r="A581" s="9">
        <v>486</v>
      </c>
      <c r="B581" s="12" t="s">
        <v>7842</v>
      </c>
      <c r="C581" s="12" t="s">
        <v>7843</v>
      </c>
      <c r="D581" s="12"/>
      <c r="E581" s="10" t="s">
        <v>75</v>
      </c>
      <c r="F581" s="13">
        <v>228</v>
      </c>
      <c r="G581" s="13"/>
      <c r="H581" s="13"/>
      <c r="I581" s="13"/>
      <c r="J581" s="14"/>
    </row>
    <row r="582" s="1" customFormat="1" ht="18" customHeight="1" spans="1:10">
      <c r="A582" s="9">
        <v>487</v>
      </c>
      <c r="B582" s="12" t="s">
        <v>7844</v>
      </c>
      <c r="C582" s="12" t="s">
        <v>7845</v>
      </c>
      <c r="D582" s="12"/>
      <c r="E582" s="10" t="s">
        <v>81</v>
      </c>
      <c r="F582" s="13">
        <v>67</v>
      </c>
      <c r="G582" s="13"/>
      <c r="H582" s="13"/>
      <c r="I582" s="13"/>
      <c r="J582" s="14"/>
    </row>
    <row r="583" s="1" customFormat="1" ht="25.5" customHeight="1" spans="1:10">
      <c r="A583" s="9">
        <v>488</v>
      </c>
      <c r="B583" s="12" t="s">
        <v>7846</v>
      </c>
      <c r="C583" s="12" t="s">
        <v>7847</v>
      </c>
      <c r="D583" s="12"/>
      <c r="E583" s="10" t="s">
        <v>5979</v>
      </c>
      <c r="F583" s="13">
        <v>224</v>
      </c>
      <c r="G583" s="13"/>
      <c r="H583" s="13"/>
      <c r="I583" s="13"/>
      <c r="J583" s="14"/>
    </row>
    <row r="584" s="1" customFormat="1" ht="18" customHeight="1" spans="1:10">
      <c r="A584" s="9">
        <v>489</v>
      </c>
      <c r="B584" s="12" t="s">
        <v>7848</v>
      </c>
      <c r="C584" s="12" t="s">
        <v>7849</v>
      </c>
      <c r="D584" s="12"/>
      <c r="E584" s="10" t="s">
        <v>138</v>
      </c>
      <c r="F584" s="13">
        <v>10</v>
      </c>
      <c r="G584" s="13"/>
      <c r="H584" s="13"/>
      <c r="I584" s="13"/>
      <c r="J584" s="14"/>
    </row>
    <row r="585" s="1" customFormat="1" ht="25.5" customHeight="1" spans="1:10">
      <c r="A585" s="9">
        <v>490</v>
      </c>
      <c r="B585" s="12" t="s">
        <v>7850</v>
      </c>
      <c r="C585" s="12" t="s">
        <v>7851</v>
      </c>
      <c r="D585" s="12"/>
      <c r="E585" s="10" t="s">
        <v>138</v>
      </c>
      <c r="F585" s="13">
        <v>1</v>
      </c>
      <c r="G585" s="13"/>
      <c r="H585" s="13"/>
      <c r="I585" s="13"/>
      <c r="J585" s="14"/>
    </row>
    <row r="586" s="1" customFormat="1" ht="18" customHeight="1" spans="1:10">
      <c r="A586" s="9">
        <v>491</v>
      </c>
      <c r="B586" s="12" t="s">
        <v>7852</v>
      </c>
      <c r="C586" s="12" t="s">
        <v>7853</v>
      </c>
      <c r="D586" s="12"/>
      <c r="E586" s="10" t="s">
        <v>138</v>
      </c>
      <c r="F586" s="13">
        <v>1</v>
      </c>
      <c r="G586" s="13"/>
      <c r="H586" s="13"/>
      <c r="I586" s="13"/>
      <c r="J586" s="14"/>
    </row>
    <row r="587" s="1" customFormat="1" ht="18" customHeight="1" spans="1:10">
      <c r="A587" s="9">
        <v>492</v>
      </c>
      <c r="B587" s="12" t="s">
        <v>7854</v>
      </c>
      <c r="C587" s="12" t="s">
        <v>7855</v>
      </c>
      <c r="D587" s="12"/>
      <c r="E587" s="10" t="s">
        <v>138</v>
      </c>
      <c r="F587" s="13">
        <v>1</v>
      </c>
      <c r="G587" s="13"/>
      <c r="H587" s="13"/>
      <c r="I587" s="13"/>
      <c r="J587" s="14"/>
    </row>
    <row r="588" s="1" customFormat="1" ht="25.5" customHeight="1" spans="1:10">
      <c r="A588" s="9">
        <v>493</v>
      </c>
      <c r="B588" s="12" t="s">
        <v>7856</v>
      </c>
      <c r="C588" s="12" t="s">
        <v>7857</v>
      </c>
      <c r="D588" s="12"/>
      <c r="E588" s="10" t="s">
        <v>138</v>
      </c>
      <c r="F588" s="13">
        <v>7</v>
      </c>
      <c r="G588" s="13"/>
      <c r="H588" s="13"/>
      <c r="I588" s="13"/>
      <c r="J588" s="14"/>
    </row>
    <row r="589" s="1" customFormat="1" ht="18" customHeight="1" spans="1:10">
      <c r="A589" s="9">
        <v>494</v>
      </c>
      <c r="B589" s="12" t="s">
        <v>7858</v>
      </c>
      <c r="C589" s="12" t="s">
        <v>7859</v>
      </c>
      <c r="D589" s="12"/>
      <c r="E589" s="10" t="s">
        <v>138</v>
      </c>
      <c r="F589" s="13">
        <v>1</v>
      </c>
      <c r="G589" s="13"/>
      <c r="H589" s="13"/>
      <c r="I589" s="13"/>
      <c r="J589" s="14"/>
    </row>
    <row r="590" s="1" customFormat="1" ht="18" customHeight="1" spans="1:10">
      <c r="A590" s="9">
        <v>495</v>
      </c>
      <c r="B590" s="12" t="s">
        <v>7860</v>
      </c>
      <c r="C590" s="12" t="s">
        <v>7861</v>
      </c>
      <c r="D590" s="12"/>
      <c r="E590" s="10" t="s">
        <v>6889</v>
      </c>
      <c r="F590" s="13">
        <v>34.2</v>
      </c>
      <c r="G590" s="13"/>
      <c r="H590" s="13"/>
      <c r="I590" s="13"/>
      <c r="J590" s="14"/>
    </row>
    <row r="591" s="1" customFormat="1" ht="18" customHeight="1" spans="1:10">
      <c r="A591" s="9">
        <v>496</v>
      </c>
      <c r="B591" s="12" t="s">
        <v>7862</v>
      </c>
      <c r="C591" s="12" t="s">
        <v>7863</v>
      </c>
      <c r="D591" s="12"/>
      <c r="E591" s="10" t="s">
        <v>7864</v>
      </c>
      <c r="F591" s="13">
        <v>0.001</v>
      </c>
      <c r="G591" s="13"/>
      <c r="H591" s="13"/>
      <c r="I591" s="13"/>
      <c r="J591" s="14"/>
    </row>
    <row r="592" s="1" customFormat="1" ht="18" customHeight="1" spans="1:10">
      <c r="A592" s="9">
        <v>497</v>
      </c>
      <c r="B592" s="12" t="s">
        <v>7865</v>
      </c>
      <c r="C592" s="12" t="s">
        <v>7866</v>
      </c>
      <c r="D592" s="12"/>
      <c r="E592" s="10" t="s">
        <v>7864</v>
      </c>
      <c r="F592" s="13">
        <v>0.639</v>
      </c>
      <c r="G592" s="13"/>
      <c r="H592" s="13"/>
      <c r="I592" s="13"/>
      <c r="J592" s="14"/>
    </row>
    <row r="593" s="1" customFormat="1" ht="25.5" customHeight="1" spans="1:10">
      <c r="A593" s="9">
        <v>498</v>
      </c>
      <c r="B593" s="12" t="s">
        <v>7867</v>
      </c>
      <c r="C593" s="12" t="s">
        <v>7868</v>
      </c>
      <c r="D593" s="12"/>
      <c r="E593" s="10" t="s">
        <v>7864</v>
      </c>
      <c r="F593" s="13">
        <v>0.048</v>
      </c>
      <c r="G593" s="13"/>
      <c r="H593" s="13"/>
      <c r="I593" s="13"/>
      <c r="J593" s="14"/>
    </row>
    <row r="594" s="1" customFormat="1" ht="25.5" customHeight="1" spans="1:10">
      <c r="A594" s="9">
        <v>499</v>
      </c>
      <c r="B594" s="12" t="s">
        <v>7869</v>
      </c>
      <c r="C594" s="12" t="s">
        <v>7870</v>
      </c>
      <c r="D594" s="12"/>
      <c r="E594" s="10" t="s">
        <v>7864</v>
      </c>
      <c r="F594" s="13">
        <v>0.007</v>
      </c>
      <c r="G594" s="13"/>
      <c r="H594" s="13"/>
      <c r="I594" s="13"/>
      <c r="J594" s="14"/>
    </row>
    <row r="595" s="1" customFormat="1" ht="25.5" customHeight="1" spans="1:10">
      <c r="A595" s="9">
        <v>500</v>
      </c>
      <c r="B595" s="12" t="s">
        <v>7871</v>
      </c>
      <c r="C595" s="12" t="s">
        <v>7872</v>
      </c>
      <c r="D595" s="12"/>
      <c r="E595" s="10" t="s">
        <v>7864</v>
      </c>
      <c r="F595" s="13">
        <v>0.421</v>
      </c>
      <c r="G595" s="13"/>
      <c r="H595" s="13"/>
      <c r="I595" s="13"/>
      <c r="J595" s="14"/>
    </row>
    <row r="596" s="1" customFormat="1" ht="25.5" customHeight="1" spans="1:10">
      <c r="A596" s="9">
        <v>501</v>
      </c>
      <c r="B596" s="12" t="s">
        <v>7873</v>
      </c>
      <c r="C596" s="12" t="s">
        <v>7874</v>
      </c>
      <c r="D596" s="12"/>
      <c r="E596" s="10" t="s">
        <v>7864</v>
      </c>
      <c r="F596" s="13">
        <v>0.318</v>
      </c>
      <c r="G596" s="13"/>
      <c r="H596" s="13"/>
      <c r="I596" s="13"/>
      <c r="J596" s="14"/>
    </row>
    <row r="597" s="1" customFormat="1" ht="25.5" customHeight="1" spans="1:10">
      <c r="A597" s="9">
        <v>502</v>
      </c>
      <c r="B597" s="12" t="s">
        <v>7875</v>
      </c>
      <c r="C597" s="12" t="s">
        <v>7876</v>
      </c>
      <c r="D597" s="12"/>
      <c r="E597" s="10" t="s">
        <v>7864</v>
      </c>
      <c r="F597" s="13">
        <v>0.049</v>
      </c>
      <c r="G597" s="13"/>
      <c r="H597" s="13"/>
      <c r="I597" s="13"/>
      <c r="J597" s="14"/>
    </row>
    <row r="598" s="1" customFormat="1" ht="18" customHeight="1" spans="1:10">
      <c r="A598" s="9">
        <v>503</v>
      </c>
      <c r="B598" s="12" t="s">
        <v>7877</v>
      </c>
      <c r="C598" s="12" t="s">
        <v>7878</v>
      </c>
      <c r="D598" s="12"/>
      <c r="E598" s="10" t="s">
        <v>7864</v>
      </c>
      <c r="F598" s="13">
        <v>0.126</v>
      </c>
      <c r="G598" s="13"/>
      <c r="H598" s="13"/>
      <c r="I598" s="13"/>
      <c r="J598" s="14"/>
    </row>
    <row r="599" s="1" customFormat="1" ht="25.5" customHeight="1" spans="1:10">
      <c r="A599" s="9">
        <v>504</v>
      </c>
      <c r="B599" s="12" t="s">
        <v>7879</v>
      </c>
      <c r="C599" s="12" t="s">
        <v>7880</v>
      </c>
      <c r="D599" s="12"/>
      <c r="E599" s="10" t="s">
        <v>7864</v>
      </c>
      <c r="F599" s="13">
        <v>0.315</v>
      </c>
      <c r="G599" s="13"/>
      <c r="H599" s="13"/>
      <c r="I599" s="13"/>
      <c r="J599" s="14"/>
    </row>
    <row r="600" s="1" customFormat="1" ht="25.5" customHeight="1" spans="1:10">
      <c r="A600" s="9">
        <v>505</v>
      </c>
      <c r="B600" s="12" t="s">
        <v>7881</v>
      </c>
      <c r="C600" s="12" t="s">
        <v>7882</v>
      </c>
      <c r="D600" s="12"/>
      <c r="E600" s="10" t="s">
        <v>7864</v>
      </c>
      <c r="F600" s="13">
        <v>0.117</v>
      </c>
      <c r="G600" s="13"/>
      <c r="H600" s="13"/>
      <c r="I600" s="13"/>
      <c r="J600" s="14"/>
    </row>
    <row r="601" s="1" customFormat="1" ht="18" customHeight="1" spans="1:10">
      <c r="A601" s="9">
        <v>506</v>
      </c>
      <c r="B601" s="12" t="s">
        <v>7883</v>
      </c>
      <c r="C601" s="12" t="s">
        <v>7884</v>
      </c>
      <c r="D601" s="12"/>
      <c r="E601" s="10" t="s">
        <v>7864</v>
      </c>
      <c r="F601" s="13">
        <v>0.137</v>
      </c>
      <c r="G601" s="13"/>
      <c r="H601" s="13"/>
      <c r="I601" s="13"/>
      <c r="J601" s="14"/>
    </row>
    <row r="602" s="1" customFormat="1" ht="18" customHeight="1" spans="1:10">
      <c r="A602" s="15" t="s">
        <v>5101</v>
      </c>
      <c r="B602" s="16"/>
      <c r="C602" s="16"/>
      <c r="D602" s="16"/>
      <c r="E602" s="16" t="s">
        <v>6889</v>
      </c>
      <c r="F602" s="16" t="s">
        <v>6865</v>
      </c>
      <c r="G602" s="16"/>
      <c r="H602" s="16" t="s">
        <v>6865</v>
      </c>
      <c r="I602" s="17"/>
      <c r="J602" s="18"/>
    </row>
    <row r="603" s="1" customFormat="1" ht="36" customHeight="1" spans="1:10">
      <c r="A603" s="2" t="s">
        <v>6882</v>
      </c>
      <c r="B603" s="2"/>
      <c r="C603" s="2"/>
      <c r="D603" s="2"/>
      <c r="E603" s="2"/>
      <c r="F603" s="2"/>
      <c r="G603" s="2"/>
      <c r="H603" s="2"/>
      <c r="I603" s="2"/>
      <c r="J603" s="2"/>
    </row>
    <row r="604" s="1" customFormat="1" ht="25.5" customHeight="1" spans="1:10">
      <c r="A604" s="3" t="s">
        <v>6868</v>
      </c>
      <c r="B604" s="3"/>
      <c r="C604" s="3"/>
      <c r="D604" s="4" t="s">
        <v>5043</v>
      </c>
      <c r="E604" s="4"/>
      <c r="F604" s="4"/>
      <c r="G604" s="5" t="s">
        <v>7885</v>
      </c>
      <c r="H604" s="5"/>
      <c r="I604" s="5"/>
      <c r="J604" s="5"/>
    </row>
    <row r="605" s="1" customFormat="1" ht="18" customHeight="1" spans="1:10">
      <c r="A605" s="6" t="s">
        <v>2</v>
      </c>
      <c r="B605" s="7" t="s">
        <v>6884</v>
      </c>
      <c r="C605" s="7" t="s">
        <v>6885</v>
      </c>
      <c r="D605" s="7"/>
      <c r="E605" s="7" t="s">
        <v>23</v>
      </c>
      <c r="F605" s="7" t="s">
        <v>24</v>
      </c>
      <c r="G605" s="7"/>
      <c r="H605" s="7" t="s">
        <v>4500</v>
      </c>
      <c r="I605" s="7" t="s">
        <v>6886</v>
      </c>
      <c r="J605" s="8" t="s">
        <v>5</v>
      </c>
    </row>
    <row r="606" s="1" customFormat="1" ht="25.5" customHeight="1" spans="1:10">
      <c r="A606" s="9"/>
      <c r="B606" s="10"/>
      <c r="C606" s="10"/>
      <c r="D606" s="10"/>
      <c r="E606" s="10"/>
      <c r="F606" s="10"/>
      <c r="G606" s="10"/>
      <c r="H606" s="10"/>
      <c r="I606" s="10"/>
      <c r="J606" s="11"/>
    </row>
    <row r="607" s="1" customFormat="1" ht="18" customHeight="1" spans="1:10">
      <c r="A607" s="9">
        <v>507</v>
      </c>
      <c r="B607" s="12" t="s">
        <v>7886</v>
      </c>
      <c r="C607" s="12" t="s">
        <v>7887</v>
      </c>
      <c r="D607" s="12"/>
      <c r="E607" s="10" t="s">
        <v>7864</v>
      </c>
      <c r="F607" s="13">
        <v>0.354</v>
      </c>
      <c r="G607" s="13"/>
      <c r="H607" s="13"/>
      <c r="I607" s="13"/>
      <c r="J607" s="14"/>
    </row>
    <row r="608" s="1" customFormat="1" ht="18" customHeight="1" spans="1:10">
      <c r="A608" s="9">
        <v>508</v>
      </c>
      <c r="B608" s="12" t="s">
        <v>7888</v>
      </c>
      <c r="C608" s="12" t="s">
        <v>7889</v>
      </c>
      <c r="D608" s="12"/>
      <c r="E608" s="10" t="s">
        <v>7864</v>
      </c>
      <c r="F608" s="13">
        <v>0.399</v>
      </c>
      <c r="G608" s="13"/>
      <c r="H608" s="13"/>
      <c r="I608" s="13"/>
      <c r="J608" s="14"/>
    </row>
    <row r="609" s="1" customFormat="1" ht="18" customHeight="1" spans="1:10">
      <c r="A609" s="9">
        <v>509</v>
      </c>
      <c r="B609" s="12" t="s">
        <v>7890</v>
      </c>
      <c r="C609" s="12" t="s">
        <v>7891</v>
      </c>
      <c r="D609" s="12"/>
      <c r="E609" s="10" t="s">
        <v>7864</v>
      </c>
      <c r="F609" s="13">
        <v>0.216</v>
      </c>
      <c r="G609" s="13"/>
      <c r="H609" s="13"/>
      <c r="I609" s="13"/>
      <c r="J609" s="14"/>
    </row>
    <row r="610" s="1" customFormat="1" ht="18" customHeight="1" spans="1:10">
      <c r="A610" s="9">
        <v>510</v>
      </c>
      <c r="B610" s="12" t="s">
        <v>7892</v>
      </c>
      <c r="C610" s="12" t="s">
        <v>7893</v>
      </c>
      <c r="D610" s="12"/>
      <c r="E610" s="10" t="s">
        <v>7864</v>
      </c>
      <c r="F610" s="13">
        <v>0.005</v>
      </c>
      <c r="G610" s="13"/>
      <c r="H610" s="13"/>
      <c r="I610" s="13"/>
      <c r="J610" s="14"/>
    </row>
    <row r="611" s="1" customFormat="1" ht="18" customHeight="1" spans="1:10">
      <c r="A611" s="9">
        <v>511</v>
      </c>
      <c r="B611" s="12" t="s">
        <v>7894</v>
      </c>
      <c r="C611" s="12" t="s">
        <v>7895</v>
      </c>
      <c r="D611" s="12"/>
      <c r="E611" s="10" t="s">
        <v>7864</v>
      </c>
      <c r="F611" s="13">
        <v>0.439</v>
      </c>
      <c r="G611" s="13"/>
      <c r="H611" s="13"/>
      <c r="I611" s="13"/>
      <c r="J611" s="14"/>
    </row>
    <row r="612" s="1" customFormat="1" ht="18" customHeight="1" spans="1:10">
      <c r="A612" s="9">
        <v>512</v>
      </c>
      <c r="B612" s="12" t="s">
        <v>7896</v>
      </c>
      <c r="C612" s="12" t="s">
        <v>7895</v>
      </c>
      <c r="D612" s="12"/>
      <c r="E612" s="10" t="s">
        <v>7864</v>
      </c>
      <c r="F612" s="13">
        <v>0.04</v>
      </c>
      <c r="G612" s="13"/>
      <c r="H612" s="13"/>
      <c r="I612" s="13"/>
      <c r="J612" s="14"/>
    </row>
    <row r="613" s="1" customFormat="1" ht="18" customHeight="1" spans="1:10">
      <c r="A613" s="9">
        <v>513</v>
      </c>
      <c r="B613" s="12" t="s">
        <v>7897</v>
      </c>
      <c r="C613" s="12" t="s">
        <v>7898</v>
      </c>
      <c r="D613" s="12"/>
      <c r="E613" s="10" t="s">
        <v>7864</v>
      </c>
      <c r="F613" s="13">
        <v>0.162</v>
      </c>
      <c r="G613" s="13"/>
      <c r="H613" s="13"/>
      <c r="I613" s="13"/>
      <c r="J613" s="14"/>
    </row>
    <row r="614" s="1" customFormat="1" ht="25.5" customHeight="1" spans="1:10">
      <c r="A614" s="9">
        <v>514</v>
      </c>
      <c r="B614" s="12" t="s">
        <v>7899</v>
      </c>
      <c r="C614" s="12" t="s">
        <v>7900</v>
      </c>
      <c r="D614" s="12"/>
      <c r="E614" s="10" t="s">
        <v>7864</v>
      </c>
      <c r="F614" s="13">
        <v>0.029</v>
      </c>
      <c r="G614" s="13"/>
      <c r="H614" s="13"/>
      <c r="I614" s="13"/>
      <c r="J614" s="14"/>
    </row>
    <row r="615" s="1" customFormat="1" ht="25.5" customHeight="1" spans="1:10">
      <c r="A615" s="9">
        <v>515</v>
      </c>
      <c r="B615" s="12" t="s">
        <v>7901</v>
      </c>
      <c r="C615" s="12" t="s">
        <v>7902</v>
      </c>
      <c r="D615" s="12"/>
      <c r="E615" s="10" t="s">
        <v>7864</v>
      </c>
      <c r="F615" s="13">
        <v>61.6</v>
      </c>
      <c r="G615" s="13"/>
      <c r="H615" s="13"/>
      <c r="I615" s="13"/>
      <c r="J615" s="14"/>
    </row>
    <row r="616" s="1" customFormat="1" ht="25.5" customHeight="1" spans="1:10">
      <c r="A616" s="9">
        <v>516</v>
      </c>
      <c r="B616" s="12" t="s">
        <v>7903</v>
      </c>
      <c r="C616" s="12" t="s">
        <v>7904</v>
      </c>
      <c r="D616" s="12"/>
      <c r="E616" s="10" t="s">
        <v>7864</v>
      </c>
      <c r="F616" s="13">
        <v>0.16</v>
      </c>
      <c r="G616" s="13"/>
      <c r="H616" s="13"/>
      <c r="I616" s="13"/>
      <c r="J616" s="14"/>
    </row>
    <row r="617" s="1" customFormat="1" ht="25.5" customHeight="1" spans="1:10">
      <c r="A617" s="9">
        <v>517</v>
      </c>
      <c r="B617" s="12" t="s">
        <v>7905</v>
      </c>
      <c r="C617" s="12" t="s">
        <v>7906</v>
      </c>
      <c r="D617" s="12"/>
      <c r="E617" s="10" t="s">
        <v>7864</v>
      </c>
      <c r="F617" s="13">
        <v>0.154</v>
      </c>
      <c r="G617" s="13"/>
      <c r="H617" s="13"/>
      <c r="I617" s="13"/>
      <c r="J617" s="14"/>
    </row>
    <row r="618" s="1" customFormat="1" ht="18" customHeight="1" spans="1:10">
      <c r="A618" s="9">
        <v>518</v>
      </c>
      <c r="B618" s="12" t="s">
        <v>7907</v>
      </c>
      <c r="C618" s="12" t="s">
        <v>7908</v>
      </c>
      <c r="D618" s="12"/>
      <c r="E618" s="10" t="s">
        <v>7864</v>
      </c>
      <c r="F618" s="13">
        <v>0.944</v>
      </c>
      <c r="G618" s="13"/>
      <c r="H618" s="13"/>
      <c r="I618" s="13"/>
      <c r="J618" s="14"/>
    </row>
    <row r="619" s="1" customFormat="1" ht="18" customHeight="1" spans="1:10">
      <c r="A619" s="9">
        <v>519</v>
      </c>
      <c r="B619" s="12" t="s">
        <v>7909</v>
      </c>
      <c r="C619" s="12" t="s">
        <v>7910</v>
      </c>
      <c r="D619" s="12"/>
      <c r="E619" s="10" t="s">
        <v>7864</v>
      </c>
      <c r="F619" s="13">
        <v>0.994</v>
      </c>
      <c r="G619" s="13"/>
      <c r="H619" s="13"/>
      <c r="I619" s="13"/>
      <c r="J619" s="14"/>
    </row>
    <row r="620" s="1" customFormat="1" ht="18" customHeight="1" spans="1:10">
      <c r="A620" s="9">
        <v>520</v>
      </c>
      <c r="B620" s="12" t="s">
        <v>7911</v>
      </c>
      <c r="C620" s="12" t="s">
        <v>7912</v>
      </c>
      <c r="D620" s="12"/>
      <c r="E620" s="10" t="s">
        <v>7864</v>
      </c>
      <c r="F620" s="13">
        <v>0.038</v>
      </c>
      <c r="G620" s="13"/>
      <c r="H620" s="13"/>
      <c r="I620" s="13"/>
      <c r="J620" s="14"/>
    </row>
    <row r="621" s="1" customFormat="1" ht="25.5" customHeight="1" spans="1:10">
      <c r="A621" s="9">
        <v>521</v>
      </c>
      <c r="B621" s="12" t="s">
        <v>7913</v>
      </c>
      <c r="C621" s="12" t="s">
        <v>7914</v>
      </c>
      <c r="D621" s="12"/>
      <c r="E621" s="10" t="s">
        <v>7864</v>
      </c>
      <c r="F621" s="13">
        <v>0.156</v>
      </c>
      <c r="G621" s="13"/>
      <c r="H621" s="13"/>
      <c r="I621" s="13"/>
      <c r="J621" s="14"/>
    </row>
    <row r="622" s="1" customFormat="1" ht="18" customHeight="1" spans="1:10">
      <c r="A622" s="9">
        <v>522</v>
      </c>
      <c r="B622" s="12" t="s">
        <v>7915</v>
      </c>
      <c r="C622" s="12" t="s">
        <v>7916</v>
      </c>
      <c r="D622" s="12"/>
      <c r="E622" s="10" t="s">
        <v>7864</v>
      </c>
      <c r="F622" s="13">
        <v>0.056</v>
      </c>
      <c r="G622" s="13"/>
      <c r="H622" s="13"/>
      <c r="I622" s="13"/>
      <c r="J622" s="14"/>
    </row>
    <row r="623" s="1" customFormat="1" ht="25.5" customHeight="1" spans="1:10">
      <c r="A623" s="9">
        <v>523</v>
      </c>
      <c r="B623" s="12" t="s">
        <v>7917</v>
      </c>
      <c r="C623" s="12" t="s">
        <v>7918</v>
      </c>
      <c r="D623" s="12"/>
      <c r="E623" s="10" t="s">
        <v>7864</v>
      </c>
      <c r="F623" s="13">
        <v>0.069</v>
      </c>
      <c r="G623" s="13"/>
      <c r="H623" s="13"/>
      <c r="I623" s="13"/>
      <c r="J623" s="14"/>
    </row>
    <row r="624" s="1" customFormat="1" ht="18" customHeight="1" spans="1:10">
      <c r="A624" s="9">
        <v>524</v>
      </c>
      <c r="B624" s="12" t="s">
        <v>7919</v>
      </c>
      <c r="C624" s="12" t="s">
        <v>7920</v>
      </c>
      <c r="D624" s="12"/>
      <c r="E624" s="10" t="s">
        <v>7864</v>
      </c>
      <c r="F624" s="13">
        <v>0.083</v>
      </c>
      <c r="G624" s="13"/>
      <c r="H624" s="13"/>
      <c r="I624" s="13"/>
      <c r="J624" s="14"/>
    </row>
    <row r="625" s="1" customFormat="1" ht="18" customHeight="1" spans="1:10">
      <c r="A625" s="9">
        <v>525</v>
      </c>
      <c r="B625" s="12" t="s">
        <v>7921</v>
      </c>
      <c r="C625" s="12" t="s">
        <v>7922</v>
      </c>
      <c r="D625" s="12"/>
      <c r="E625" s="10" t="s">
        <v>7864</v>
      </c>
      <c r="F625" s="13">
        <v>0.099</v>
      </c>
      <c r="G625" s="13"/>
      <c r="H625" s="13"/>
      <c r="I625" s="13"/>
      <c r="J625" s="14"/>
    </row>
    <row r="626" s="1" customFormat="1" ht="18" customHeight="1" spans="1:10">
      <c r="A626" s="9">
        <v>526</v>
      </c>
      <c r="B626" s="12" t="s">
        <v>7923</v>
      </c>
      <c r="C626" s="12" t="s">
        <v>7924</v>
      </c>
      <c r="D626" s="12"/>
      <c r="E626" s="10" t="s">
        <v>7864</v>
      </c>
      <c r="F626" s="13">
        <v>0.108</v>
      </c>
      <c r="G626" s="13"/>
      <c r="H626" s="13"/>
      <c r="I626" s="13"/>
      <c r="J626" s="14"/>
    </row>
    <row r="627" s="1" customFormat="1" ht="18" customHeight="1" spans="1:10">
      <c r="A627" s="9">
        <v>527</v>
      </c>
      <c r="B627" s="12" t="s">
        <v>7925</v>
      </c>
      <c r="C627" s="12" t="s">
        <v>7926</v>
      </c>
      <c r="D627" s="12"/>
      <c r="E627" s="10" t="s">
        <v>7864</v>
      </c>
      <c r="F627" s="13">
        <v>28.868</v>
      </c>
      <c r="G627" s="13"/>
      <c r="H627" s="13"/>
      <c r="I627" s="13"/>
      <c r="J627" s="14"/>
    </row>
    <row r="628" s="1" customFormat="1" ht="25.5" customHeight="1" spans="1:10">
      <c r="A628" s="9">
        <v>528</v>
      </c>
      <c r="B628" s="12" t="s">
        <v>7927</v>
      </c>
      <c r="C628" s="12" t="s">
        <v>7928</v>
      </c>
      <c r="D628" s="12"/>
      <c r="E628" s="10" t="s">
        <v>7864</v>
      </c>
      <c r="F628" s="13">
        <v>0.86</v>
      </c>
      <c r="G628" s="13"/>
      <c r="H628" s="13"/>
      <c r="I628" s="13"/>
      <c r="J628" s="14"/>
    </row>
    <row r="629" s="1" customFormat="1" ht="18" customHeight="1" spans="1:10">
      <c r="A629" s="9">
        <v>529</v>
      </c>
      <c r="B629" s="12" t="s">
        <v>7929</v>
      </c>
      <c r="C629" s="12" t="s">
        <v>7930</v>
      </c>
      <c r="D629" s="12"/>
      <c r="E629" s="10" t="s">
        <v>7864</v>
      </c>
      <c r="F629" s="13">
        <v>0.054</v>
      </c>
      <c r="G629" s="13"/>
      <c r="H629" s="13"/>
      <c r="I629" s="13"/>
      <c r="J629" s="14"/>
    </row>
    <row r="630" s="1" customFormat="1" ht="25.5" customHeight="1" spans="1:10">
      <c r="A630" s="9">
        <v>530</v>
      </c>
      <c r="B630" s="12" t="s">
        <v>7931</v>
      </c>
      <c r="C630" s="12" t="s">
        <v>7932</v>
      </c>
      <c r="D630" s="12"/>
      <c r="E630" s="10" t="s">
        <v>7864</v>
      </c>
      <c r="F630" s="13">
        <v>0.301</v>
      </c>
      <c r="G630" s="13"/>
      <c r="H630" s="13"/>
      <c r="I630" s="13"/>
      <c r="J630" s="14"/>
    </row>
    <row r="631" s="1" customFormat="1" ht="18" customHeight="1" spans="1:10">
      <c r="A631" s="9">
        <v>531</v>
      </c>
      <c r="B631" s="12" t="s">
        <v>7933</v>
      </c>
      <c r="C631" s="12" t="s">
        <v>7934</v>
      </c>
      <c r="D631" s="12"/>
      <c r="E631" s="10" t="s">
        <v>7864</v>
      </c>
      <c r="F631" s="13">
        <v>31.216</v>
      </c>
      <c r="G631" s="13"/>
      <c r="H631" s="13"/>
      <c r="I631" s="13"/>
      <c r="J631" s="14"/>
    </row>
    <row r="632" s="1" customFormat="1" ht="25.5" customHeight="1" spans="1:10">
      <c r="A632" s="9">
        <v>532</v>
      </c>
      <c r="B632" s="12" t="s">
        <v>7935</v>
      </c>
      <c r="C632" s="12" t="s">
        <v>7936</v>
      </c>
      <c r="D632" s="12"/>
      <c r="E632" s="10" t="s">
        <v>7864</v>
      </c>
      <c r="F632" s="13">
        <v>0.178</v>
      </c>
      <c r="G632" s="13"/>
      <c r="H632" s="13"/>
      <c r="I632" s="13"/>
      <c r="J632" s="14"/>
    </row>
    <row r="633" s="1" customFormat="1" ht="25.5" customHeight="1" spans="1:10">
      <c r="A633" s="9">
        <v>533</v>
      </c>
      <c r="B633" s="12" t="s">
        <v>7937</v>
      </c>
      <c r="C633" s="12" t="s">
        <v>7938</v>
      </c>
      <c r="D633" s="12"/>
      <c r="E633" s="10" t="s">
        <v>7864</v>
      </c>
      <c r="F633" s="13">
        <v>2.79</v>
      </c>
      <c r="G633" s="13"/>
      <c r="H633" s="13"/>
      <c r="I633" s="13"/>
      <c r="J633" s="14"/>
    </row>
    <row r="634" s="1" customFormat="1" ht="22.5" customHeight="1" spans="1:10">
      <c r="A634" s="9">
        <v>534</v>
      </c>
      <c r="B634" s="12" t="s">
        <v>7939</v>
      </c>
      <c r="C634" s="12" t="s">
        <v>7940</v>
      </c>
      <c r="D634" s="12"/>
      <c r="E634" s="10" t="s">
        <v>7864</v>
      </c>
      <c r="F634" s="13">
        <v>5.34</v>
      </c>
      <c r="G634" s="13"/>
      <c r="H634" s="13"/>
      <c r="I634" s="13"/>
      <c r="J634" s="14"/>
    </row>
    <row r="635" s="1" customFormat="1" ht="18" customHeight="1" spans="1:10">
      <c r="A635" s="15" t="s">
        <v>5101</v>
      </c>
      <c r="B635" s="16"/>
      <c r="C635" s="16"/>
      <c r="D635" s="16"/>
      <c r="E635" s="16" t="s">
        <v>6889</v>
      </c>
      <c r="F635" s="16" t="s">
        <v>6865</v>
      </c>
      <c r="G635" s="16"/>
      <c r="H635" s="16" t="s">
        <v>6865</v>
      </c>
      <c r="I635" s="17"/>
      <c r="J635" s="18"/>
    </row>
    <row r="636" s="1" customFormat="1" ht="36" customHeight="1" spans="1:10">
      <c r="A636" s="2" t="s">
        <v>6882</v>
      </c>
      <c r="B636" s="2"/>
      <c r="C636" s="2"/>
      <c r="D636" s="2"/>
      <c r="E636" s="2"/>
      <c r="F636" s="2"/>
      <c r="G636" s="2"/>
      <c r="H636" s="2"/>
      <c r="I636" s="2"/>
      <c r="J636" s="2"/>
    </row>
    <row r="637" s="1" customFormat="1" ht="25.5" customHeight="1" spans="1:10">
      <c r="A637" s="3" t="s">
        <v>6868</v>
      </c>
      <c r="B637" s="3"/>
      <c r="C637" s="3"/>
      <c r="D637" s="4" t="s">
        <v>5043</v>
      </c>
      <c r="E637" s="4"/>
      <c r="F637" s="4"/>
      <c r="G637" s="5" t="s">
        <v>7941</v>
      </c>
      <c r="H637" s="5"/>
      <c r="I637" s="5"/>
      <c r="J637" s="5"/>
    </row>
    <row r="638" s="1" customFormat="1" ht="18" customHeight="1" spans="1:10">
      <c r="A638" s="6" t="s">
        <v>2</v>
      </c>
      <c r="B638" s="7" t="s">
        <v>6884</v>
      </c>
      <c r="C638" s="7" t="s">
        <v>6885</v>
      </c>
      <c r="D638" s="7"/>
      <c r="E638" s="7" t="s">
        <v>23</v>
      </c>
      <c r="F638" s="7" t="s">
        <v>24</v>
      </c>
      <c r="G638" s="7"/>
      <c r="H638" s="7" t="s">
        <v>4500</v>
      </c>
      <c r="I638" s="7" t="s">
        <v>6886</v>
      </c>
      <c r="J638" s="8" t="s">
        <v>5</v>
      </c>
    </row>
    <row r="639" s="1" customFormat="1" ht="25.5" customHeight="1" spans="1:10">
      <c r="A639" s="9"/>
      <c r="B639" s="10"/>
      <c r="C639" s="10"/>
      <c r="D639" s="10"/>
      <c r="E639" s="10"/>
      <c r="F639" s="10"/>
      <c r="G639" s="10"/>
      <c r="H639" s="10"/>
      <c r="I639" s="10"/>
      <c r="J639" s="11"/>
    </row>
    <row r="640" s="1" customFormat="1" ht="25.5" customHeight="1" spans="1:10">
      <c r="A640" s="9">
        <v>535</v>
      </c>
      <c r="B640" s="12" t="s">
        <v>7942</v>
      </c>
      <c r="C640" s="12" t="s">
        <v>7943</v>
      </c>
      <c r="D640" s="12"/>
      <c r="E640" s="10" t="s">
        <v>7864</v>
      </c>
      <c r="F640" s="13">
        <v>0.7</v>
      </c>
      <c r="G640" s="13"/>
      <c r="H640" s="13"/>
      <c r="I640" s="13"/>
      <c r="J640" s="14"/>
    </row>
    <row r="641" s="1" customFormat="1" ht="36.75" customHeight="1" spans="1:10">
      <c r="A641" s="9">
        <v>536</v>
      </c>
      <c r="B641" s="12" t="s">
        <v>7944</v>
      </c>
      <c r="C641" s="12" t="s">
        <v>7945</v>
      </c>
      <c r="D641" s="12"/>
      <c r="E641" s="10" t="s">
        <v>7864</v>
      </c>
      <c r="F641" s="13">
        <v>0.467</v>
      </c>
      <c r="G641" s="13"/>
      <c r="H641" s="13"/>
      <c r="I641" s="13"/>
      <c r="J641" s="14"/>
    </row>
    <row r="642" s="1" customFormat="1" ht="36.75" customHeight="1" spans="1:10">
      <c r="A642" s="9">
        <v>537</v>
      </c>
      <c r="B642" s="12" t="s">
        <v>7946</v>
      </c>
      <c r="C642" s="12" t="s">
        <v>7947</v>
      </c>
      <c r="D642" s="12"/>
      <c r="E642" s="10" t="s">
        <v>7864</v>
      </c>
      <c r="F642" s="13">
        <v>0.432</v>
      </c>
      <c r="G642" s="13"/>
      <c r="H642" s="13"/>
      <c r="I642" s="13"/>
      <c r="J642" s="14"/>
    </row>
    <row r="643" s="1" customFormat="1" ht="25.5" customHeight="1" spans="1:10">
      <c r="A643" s="9">
        <v>538</v>
      </c>
      <c r="B643" s="12" t="s">
        <v>7948</v>
      </c>
      <c r="C643" s="12" t="s">
        <v>7949</v>
      </c>
      <c r="D643" s="12"/>
      <c r="E643" s="10" t="s">
        <v>7864</v>
      </c>
      <c r="F643" s="13">
        <v>0.592</v>
      </c>
      <c r="G643" s="13"/>
      <c r="H643" s="13"/>
      <c r="I643" s="13"/>
      <c r="J643" s="14"/>
    </row>
    <row r="644" s="1" customFormat="1" ht="25.5" customHeight="1" spans="1:10">
      <c r="A644" s="9">
        <v>539</v>
      </c>
      <c r="B644" s="12" t="s">
        <v>7950</v>
      </c>
      <c r="C644" s="12" t="s">
        <v>7951</v>
      </c>
      <c r="D644" s="12"/>
      <c r="E644" s="10" t="s">
        <v>7864</v>
      </c>
      <c r="F644" s="13">
        <v>7.2</v>
      </c>
      <c r="G644" s="13"/>
      <c r="H644" s="13"/>
      <c r="I644" s="13"/>
      <c r="J644" s="14"/>
    </row>
    <row r="645" s="1" customFormat="1" ht="25.5" customHeight="1" spans="1:10">
      <c r="A645" s="9">
        <v>540</v>
      </c>
      <c r="B645" s="12" t="s">
        <v>7952</v>
      </c>
      <c r="C645" s="12" t="s">
        <v>7953</v>
      </c>
      <c r="D645" s="12"/>
      <c r="E645" s="10" t="s">
        <v>7864</v>
      </c>
      <c r="F645" s="13">
        <v>0.346</v>
      </c>
      <c r="G645" s="13"/>
      <c r="H645" s="13"/>
      <c r="I645" s="13"/>
      <c r="J645" s="14"/>
    </row>
    <row r="646" s="1" customFormat="1" ht="25.5" customHeight="1" spans="1:10">
      <c r="A646" s="9">
        <v>541</v>
      </c>
      <c r="B646" s="12" t="s">
        <v>7954</v>
      </c>
      <c r="C646" s="12" t="s">
        <v>7955</v>
      </c>
      <c r="D646" s="12"/>
      <c r="E646" s="10" t="s">
        <v>7864</v>
      </c>
      <c r="F646" s="13">
        <v>1.685</v>
      </c>
      <c r="G646" s="13"/>
      <c r="H646" s="13"/>
      <c r="I646" s="13"/>
      <c r="J646" s="14"/>
    </row>
    <row r="647" s="1" customFormat="1" ht="18" customHeight="1" spans="1:10">
      <c r="A647" s="9">
        <v>542</v>
      </c>
      <c r="B647" s="12" t="s">
        <v>7956</v>
      </c>
      <c r="C647" s="12" t="s">
        <v>7957</v>
      </c>
      <c r="D647" s="12"/>
      <c r="E647" s="10" t="s">
        <v>7864</v>
      </c>
      <c r="F647" s="13">
        <v>10.8</v>
      </c>
      <c r="G647" s="13"/>
      <c r="H647" s="13"/>
      <c r="I647" s="13"/>
      <c r="J647" s="14"/>
    </row>
    <row r="648" s="1" customFormat="1" ht="25.5" customHeight="1" spans="1:10">
      <c r="A648" s="9">
        <v>543</v>
      </c>
      <c r="B648" s="12" t="s">
        <v>7958</v>
      </c>
      <c r="C648" s="12" t="s">
        <v>7959</v>
      </c>
      <c r="D648" s="12"/>
      <c r="E648" s="10" t="s">
        <v>7864</v>
      </c>
      <c r="F648" s="13">
        <v>159.186</v>
      </c>
      <c r="G648" s="13"/>
      <c r="H648" s="13"/>
      <c r="I648" s="13"/>
      <c r="J648" s="14"/>
    </row>
    <row r="649" s="1" customFormat="1" ht="36.75" customHeight="1" spans="1:10">
      <c r="A649" s="9">
        <v>544</v>
      </c>
      <c r="B649" s="12" t="s">
        <v>7960</v>
      </c>
      <c r="C649" s="12" t="s">
        <v>7961</v>
      </c>
      <c r="D649" s="12"/>
      <c r="E649" s="10" t="s">
        <v>7864</v>
      </c>
      <c r="F649" s="13">
        <v>0.44</v>
      </c>
      <c r="G649" s="13"/>
      <c r="H649" s="13"/>
      <c r="I649" s="13"/>
      <c r="J649" s="14"/>
    </row>
    <row r="650" s="1" customFormat="1" ht="18" customHeight="1" spans="1:10">
      <c r="A650" s="9">
        <v>545</v>
      </c>
      <c r="B650" s="12" t="s">
        <v>7962</v>
      </c>
      <c r="C650" s="12" t="s">
        <v>7963</v>
      </c>
      <c r="D650" s="12"/>
      <c r="E650" s="10" t="s">
        <v>7864</v>
      </c>
      <c r="F650" s="13">
        <v>2.159</v>
      </c>
      <c r="G650" s="13"/>
      <c r="H650" s="13"/>
      <c r="I650" s="13"/>
      <c r="J650" s="14"/>
    </row>
    <row r="651" s="1" customFormat="1" ht="25.5" customHeight="1" spans="1:10">
      <c r="A651" s="9">
        <v>546</v>
      </c>
      <c r="B651" s="12" t="s">
        <v>7964</v>
      </c>
      <c r="C651" s="12" t="s">
        <v>7965</v>
      </c>
      <c r="D651" s="12"/>
      <c r="E651" s="10" t="s">
        <v>7864</v>
      </c>
      <c r="F651" s="13">
        <v>0.024</v>
      </c>
      <c r="G651" s="13"/>
      <c r="H651" s="13"/>
      <c r="I651" s="13"/>
      <c r="J651" s="14"/>
    </row>
    <row r="652" s="1" customFormat="1" ht="25.5" customHeight="1" spans="1:10">
      <c r="A652" s="9">
        <v>547</v>
      </c>
      <c r="B652" s="12" t="s">
        <v>7966</v>
      </c>
      <c r="C652" s="12" t="s">
        <v>7967</v>
      </c>
      <c r="D652" s="12"/>
      <c r="E652" s="10" t="s">
        <v>7864</v>
      </c>
      <c r="F652" s="13">
        <v>0.24</v>
      </c>
      <c r="G652" s="13"/>
      <c r="H652" s="13"/>
      <c r="I652" s="13"/>
      <c r="J652" s="14"/>
    </row>
    <row r="653" s="1" customFormat="1" ht="25.5" customHeight="1" spans="1:10">
      <c r="A653" s="9">
        <v>548</v>
      </c>
      <c r="B653" s="12" t="s">
        <v>7968</v>
      </c>
      <c r="C653" s="12" t="s">
        <v>7969</v>
      </c>
      <c r="D653" s="12"/>
      <c r="E653" s="10" t="s">
        <v>7864</v>
      </c>
      <c r="F653" s="13">
        <v>10</v>
      </c>
      <c r="G653" s="13"/>
      <c r="H653" s="13"/>
      <c r="I653" s="13"/>
      <c r="J653" s="14"/>
    </row>
    <row r="654" s="1" customFormat="1" ht="18" customHeight="1" spans="1:10">
      <c r="A654" s="9">
        <v>549</v>
      </c>
      <c r="B654" s="12" t="s">
        <v>7970</v>
      </c>
      <c r="C654" s="12" t="s">
        <v>7971</v>
      </c>
      <c r="D654" s="12"/>
      <c r="E654" s="10" t="s">
        <v>7864</v>
      </c>
      <c r="F654" s="13">
        <v>0.432</v>
      </c>
      <c r="G654" s="13"/>
      <c r="H654" s="13"/>
      <c r="I654" s="13"/>
      <c r="J654" s="14"/>
    </row>
    <row r="655" s="1" customFormat="1" ht="18" customHeight="1" spans="1:10">
      <c r="A655" s="9">
        <v>550</v>
      </c>
      <c r="B655" s="12" t="s">
        <v>7972</v>
      </c>
      <c r="C655" s="12" t="s">
        <v>7973</v>
      </c>
      <c r="D655" s="12"/>
      <c r="E655" s="10" t="s">
        <v>7864</v>
      </c>
      <c r="F655" s="13">
        <v>2.159</v>
      </c>
      <c r="G655" s="13"/>
      <c r="H655" s="13"/>
      <c r="I655" s="13"/>
      <c r="J655" s="14"/>
    </row>
    <row r="656" s="1" customFormat="1" ht="36.75" customHeight="1" spans="1:10">
      <c r="A656" s="9">
        <v>551</v>
      </c>
      <c r="B656" s="12" t="s">
        <v>7974</v>
      </c>
      <c r="C656" s="12" t="s">
        <v>7975</v>
      </c>
      <c r="D656" s="12"/>
      <c r="E656" s="10" t="s">
        <v>7864</v>
      </c>
      <c r="F656" s="13">
        <v>39.4</v>
      </c>
      <c r="G656" s="13"/>
      <c r="H656" s="13"/>
      <c r="I656" s="13"/>
      <c r="J656" s="14"/>
    </row>
    <row r="657" s="1" customFormat="1" ht="25.5" customHeight="1" spans="1:10">
      <c r="A657" s="9">
        <v>552</v>
      </c>
      <c r="B657" s="12" t="s">
        <v>7976</v>
      </c>
      <c r="C657" s="12" t="s">
        <v>7977</v>
      </c>
      <c r="D657" s="12"/>
      <c r="E657" s="10" t="s">
        <v>7864</v>
      </c>
      <c r="F657" s="13">
        <v>47.67</v>
      </c>
      <c r="G657" s="13"/>
      <c r="H657" s="13"/>
      <c r="I657" s="13"/>
      <c r="J657" s="14"/>
    </row>
    <row r="658" s="1" customFormat="1" ht="25.5" customHeight="1" spans="1:10">
      <c r="A658" s="9">
        <v>553</v>
      </c>
      <c r="B658" s="12" t="s">
        <v>7978</v>
      </c>
      <c r="C658" s="12" t="s">
        <v>7979</v>
      </c>
      <c r="D658" s="12"/>
      <c r="E658" s="10" t="s">
        <v>7864</v>
      </c>
      <c r="F658" s="13">
        <v>3.715</v>
      </c>
      <c r="G658" s="13"/>
      <c r="H658" s="13"/>
      <c r="I658" s="13"/>
      <c r="J658" s="14"/>
    </row>
    <row r="659" s="1" customFormat="1" ht="70.5" customHeight="1" spans="1:10">
      <c r="A659" s="9">
        <v>554</v>
      </c>
      <c r="B659" s="12" t="s">
        <v>7980</v>
      </c>
      <c r="C659" s="12" t="s">
        <v>7981</v>
      </c>
      <c r="D659" s="12"/>
      <c r="E659" s="10" t="s">
        <v>7864</v>
      </c>
      <c r="F659" s="13">
        <v>33.6</v>
      </c>
      <c r="G659" s="13"/>
      <c r="H659" s="13"/>
      <c r="I659" s="13"/>
      <c r="J659" s="14"/>
    </row>
    <row r="660" s="1" customFormat="1" ht="18" customHeight="1" spans="1:10">
      <c r="A660" s="9" t="s">
        <v>5101</v>
      </c>
      <c r="B660" s="10"/>
      <c r="C660" s="10"/>
      <c r="D660" s="10"/>
      <c r="E660" s="10" t="s">
        <v>6889</v>
      </c>
      <c r="F660" s="10" t="s">
        <v>6865</v>
      </c>
      <c r="G660" s="10"/>
      <c r="H660" s="10" t="s">
        <v>6865</v>
      </c>
      <c r="I660" s="13"/>
      <c r="J660" s="14"/>
    </row>
    <row r="661" s="1" customFormat="1" ht="18" customHeight="1" spans="1:10">
      <c r="A661" s="15" t="s">
        <v>7982</v>
      </c>
      <c r="B661" s="16"/>
      <c r="C661" s="16"/>
      <c r="D661" s="16"/>
      <c r="E661" s="16" t="s">
        <v>6889</v>
      </c>
      <c r="F661" s="16" t="s">
        <v>6865</v>
      </c>
      <c r="G661" s="16"/>
      <c r="H661" s="16" t="s">
        <v>6865</v>
      </c>
      <c r="I661" s="17"/>
      <c r="J661" s="18"/>
    </row>
  </sheetData>
  <mergeCells count="1406">
    <mergeCell ref="A1:J1"/>
    <mergeCell ref="A2:C2"/>
    <mergeCell ref="D2:F2"/>
    <mergeCell ref="G2:J2"/>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A33:D33"/>
    <mergeCell ref="F33:G33"/>
    <mergeCell ref="A34:J34"/>
    <mergeCell ref="A35:C35"/>
    <mergeCell ref="D35:F35"/>
    <mergeCell ref="G35:J35"/>
    <mergeCell ref="C38:D38"/>
    <mergeCell ref="F38:G38"/>
    <mergeCell ref="C39:D39"/>
    <mergeCell ref="F39:G39"/>
    <mergeCell ref="C40:D40"/>
    <mergeCell ref="F40:G40"/>
    <mergeCell ref="C41:D41"/>
    <mergeCell ref="F41:G41"/>
    <mergeCell ref="C42:D42"/>
    <mergeCell ref="F42:G42"/>
    <mergeCell ref="C43:D43"/>
    <mergeCell ref="F43:G43"/>
    <mergeCell ref="C44:D44"/>
    <mergeCell ref="F44:G44"/>
    <mergeCell ref="C45:D45"/>
    <mergeCell ref="F45:G45"/>
    <mergeCell ref="C46:D46"/>
    <mergeCell ref="F46:G46"/>
    <mergeCell ref="C47:D47"/>
    <mergeCell ref="F47:G47"/>
    <mergeCell ref="C48:D48"/>
    <mergeCell ref="F48:G48"/>
    <mergeCell ref="C49:D49"/>
    <mergeCell ref="F49:G49"/>
    <mergeCell ref="C50:D50"/>
    <mergeCell ref="F50:G50"/>
    <mergeCell ref="C51:D51"/>
    <mergeCell ref="F51:G51"/>
    <mergeCell ref="C52:D52"/>
    <mergeCell ref="F52:G52"/>
    <mergeCell ref="C53:D53"/>
    <mergeCell ref="F53:G53"/>
    <mergeCell ref="C54:D54"/>
    <mergeCell ref="F54:G54"/>
    <mergeCell ref="C55:D55"/>
    <mergeCell ref="F55:G55"/>
    <mergeCell ref="C56:D56"/>
    <mergeCell ref="F56:G56"/>
    <mergeCell ref="C57:D57"/>
    <mergeCell ref="F57:G57"/>
    <mergeCell ref="C58:D58"/>
    <mergeCell ref="F58:G58"/>
    <mergeCell ref="C59:D59"/>
    <mergeCell ref="F59:G59"/>
    <mergeCell ref="C60:D60"/>
    <mergeCell ref="F60:G60"/>
    <mergeCell ref="C61:D61"/>
    <mergeCell ref="F61:G61"/>
    <mergeCell ref="C62:D62"/>
    <mergeCell ref="F62:G62"/>
    <mergeCell ref="C63:D63"/>
    <mergeCell ref="F63:G63"/>
    <mergeCell ref="A64:D64"/>
    <mergeCell ref="F64:G64"/>
    <mergeCell ref="A65:J65"/>
    <mergeCell ref="A66:C66"/>
    <mergeCell ref="D66:F66"/>
    <mergeCell ref="G66:J66"/>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80:D80"/>
    <mergeCell ref="F80:G80"/>
    <mergeCell ref="C81:D81"/>
    <mergeCell ref="F81:G81"/>
    <mergeCell ref="C82:D82"/>
    <mergeCell ref="F82:G82"/>
    <mergeCell ref="C83:D83"/>
    <mergeCell ref="F83:G83"/>
    <mergeCell ref="C84:D84"/>
    <mergeCell ref="F84:G84"/>
    <mergeCell ref="C85:D85"/>
    <mergeCell ref="F85:G85"/>
    <mergeCell ref="C86:D86"/>
    <mergeCell ref="F86:G86"/>
    <mergeCell ref="C87:D87"/>
    <mergeCell ref="F87:G87"/>
    <mergeCell ref="C88:D88"/>
    <mergeCell ref="F88:G88"/>
    <mergeCell ref="C89:D89"/>
    <mergeCell ref="F89:G89"/>
    <mergeCell ref="C90:D90"/>
    <mergeCell ref="F90:G90"/>
    <mergeCell ref="C91:D91"/>
    <mergeCell ref="F91:G91"/>
    <mergeCell ref="C92:D92"/>
    <mergeCell ref="F92:G92"/>
    <mergeCell ref="C93:D93"/>
    <mergeCell ref="F93:G93"/>
    <mergeCell ref="C94:D94"/>
    <mergeCell ref="F94:G94"/>
    <mergeCell ref="A95:D95"/>
    <mergeCell ref="F95:G95"/>
    <mergeCell ref="A96:J96"/>
    <mergeCell ref="A97:C97"/>
    <mergeCell ref="D97:F97"/>
    <mergeCell ref="G97:J97"/>
    <mergeCell ref="C100:D100"/>
    <mergeCell ref="F100:G100"/>
    <mergeCell ref="C101:D101"/>
    <mergeCell ref="F101:G101"/>
    <mergeCell ref="C102:D102"/>
    <mergeCell ref="F102:G102"/>
    <mergeCell ref="C103:D103"/>
    <mergeCell ref="F103:G103"/>
    <mergeCell ref="C104:D104"/>
    <mergeCell ref="F104:G104"/>
    <mergeCell ref="C105:D105"/>
    <mergeCell ref="F105:G105"/>
    <mergeCell ref="C106:D106"/>
    <mergeCell ref="F106:G106"/>
    <mergeCell ref="C107:D107"/>
    <mergeCell ref="F107:G107"/>
    <mergeCell ref="C108:D108"/>
    <mergeCell ref="F108:G108"/>
    <mergeCell ref="C109:D109"/>
    <mergeCell ref="F109:G109"/>
    <mergeCell ref="C110:D110"/>
    <mergeCell ref="F110:G110"/>
    <mergeCell ref="C111:D111"/>
    <mergeCell ref="F111:G111"/>
    <mergeCell ref="C112:D112"/>
    <mergeCell ref="F112:G112"/>
    <mergeCell ref="C113:D113"/>
    <mergeCell ref="F113:G113"/>
    <mergeCell ref="C114:D114"/>
    <mergeCell ref="F114:G114"/>
    <mergeCell ref="C115:D115"/>
    <mergeCell ref="F115:G115"/>
    <mergeCell ref="C116:D116"/>
    <mergeCell ref="F116:G116"/>
    <mergeCell ref="C117:D117"/>
    <mergeCell ref="F117:G117"/>
    <mergeCell ref="C118:D118"/>
    <mergeCell ref="F118:G118"/>
    <mergeCell ref="C119:D119"/>
    <mergeCell ref="F119:G119"/>
    <mergeCell ref="C120:D120"/>
    <mergeCell ref="F120:G120"/>
    <mergeCell ref="C121:D121"/>
    <mergeCell ref="F121:G121"/>
    <mergeCell ref="C122:D122"/>
    <mergeCell ref="F122:G122"/>
    <mergeCell ref="C123:D123"/>
    <mergeCell ref="F123:G123"/>
    <mergeCell ref="C124:D124"/>
    <mergeCell ref="F124:G124"/>
    <mergeCell ref="A125:D125"/>
    <mergeCell ref="F125:G125"/>
    <mergeCell ref="A126:J126"/>
    <mergeCell ref="A127:C127"/>
    <mergeCell ref="D127:F127"/>
    <mergeCell ref="G127:J127"/>
    <mergeCell ref="C130:D130"/>
    <mergeCell ref="F130:G130"/>
    <mergeCell ref="C131:D131"/>
    <mergeCell ref="F131:G131"/>
    <mergeCell ref="C132:D132"/>
    <mergeCell ref="F132:G132"/>
    <mergeCell ref="C133:D133"/>
    <mergeCell ref="F133:G133"/>
    <mergeCell ref="C134:D134"/>
    <mergeCell ref="F134:G134"/>
    <mergeCell ref="C135:D135"/>
    <mergeCell ref="F135:G135"/>
    <mergeCell ref="C136:D136"/>
    <mergeCell ref="F136:G136"/>
    <mergeCell ref="C137:D137"/>
    <mergeCell ref="F137:G137"/>
    <mergeCell ref="C138:D138"/>
    <mergeCell ref="F138:G138"/>
    <mergeCell ref="C139:D139"/>
    <mergeCell ref="F139:G139"/>
    <mergeCell ref="C140:D140"/>
    <mergeCell ref="F140:G140"/>
    <mergeCell ref="C141:D141"/>
    <mergeCell ref="F141:G141"/>
    <mergeCell ref="C142:D142"/>
    <mergeCell ref="F142:G142"/>
    <mergeCell ref="C143:D143"/>
    <mergeCell ref="F143:G143"/>
    <mergeCell ref="C144:D144"/>
    <mergeCell ref="F144:G144"/>
    <mergeCell ref="C145:D145"/>
    <mergeCell ref="F145:G145"/>
    <mergeCell ref="C146:D146"/>
    <mergeCell ref="F146:G146"/>
    <mergeCell ref="C147:D147"/>
    <mergeCell ref="F147:G147"/>
    <mergeCell ref="C148:D148"/>
    <mergeCell ref="F148:G148"/>
    <mergeCell ref="C149:D149"/>
    <mergeCell ref="F149:G149"/>
    <mergeCell ref="C150:D150"/>
    <mergeCell ref="F150:G150"/>
    <mergeCell ref="C151:D151"/>
    <mergeCell ref="F151:G151"/>
    <mergeCell ref="C152:D152"/>
    <mergeCell ref="F152:G152"/>
    <mergeCell ref="C153:D153"/>
    <mergeCell ref="F153:G153"/>
    <mergeCell ref="C154:D154"/>
    <mergeCell ref="F154:G154"/>
    <mergeCell ref="C155:D155"/>
    <mergeCell ref="F155:G155"/>
    <mergeCell ref="A156:D156"/>
    <mergeCell ref="F156:G156"/>
    <mergeCell ref="A157:J157"/>
    <mergeCell ref="A158:C158"/>
    <mergeCell ref="D158:F158"/>
    <mergeCell ref="G158:J158"/>
    <mergeCell ref="C161:D161"/>
    <mergeCell ref="F161:G161"/>
    <mergeCell ref="C162:D162"/>
    <mergeCell ref="F162:G162"/>
    <mergeCell ref="C163:D163"/>
    <mergeCell ref="F163:G163"/>
    <mergeCell ref="C164:D164"/>
    <mergeCell ref="F164:G164"/>
    <mergeCell ref="C165:D165"/>
    <mergeCell ref="F165:G165"/>
    <mergeCell ref="C166:D166"/>
    <mergeCell ref="F166:G166"/>
    <mergeCell ref="C167:D167"/>
    <mergeCell ref="F167:G167"/>
    <mergeCell ref="C168:D168"/>
    <mergeCell ref="F168:G168"/>
    <mergeCell ref="C169:D169"/>
    <mergeCell ref="F169:G169"/>
    <mergeCell ref="C170:D170"/>
    <mergeCell ref="F170:G170"/>
    <mergeCell ref="C171:D171"/>
    <mergeCell ref="F171:G171"/>
    <mergeCell ref="C172:D172"/>
    <mergeCell ref="F172:G172"/>
    <mergeCell ref="C173:D173"/>
    <mergeCell ref="F173:G173"/>
    <mergeCell ref="C174:D174"/>
    <mergeCell ref="F174:G174"/>
    <mergeCell ref="C175:D175"/>
    <mergeCell ref="F175:G175"/>
    <mergeCell ref="C176:D176"/>
    <mergeCell ref="F176:G176"/>
    <mergeCell ref="C177:D177"/>
    <mergeCell ref="F177:G177"/>
    <mergeCell ref="C178:D178"/>
    <mergeCell ref="F178:G178"/>
    <mergeCell ref="C179:D179"/>
    <mergeCell ref="F179:G179"/>
    <mergeCell ref="C180:D180"/>
    <mergeCell ref="F180:G180"/>
    <mergeCell ref="C181:D181"/>
    <mergeCell ref="F181:G181"/>
    <mergeCell ref="C182:D182"/>
    <mergeCell ref="F182:G182"/>
    <mergeCell ref="C183:D183"/>
    <mergeCell ref="F183:G183"/>
    <mergeCell ref="C184:D184"/>
    <mergeCell ref="F184:G184"/>
    <mergeCell ref="C185:D185"/>
    <mergeCell ref="F185:G185"/>
    <mergeCell ref="C186:D186"/>
    <mergeCell ref="F186:G186"/>
    <mergeCell ref="C187:D187"/>
    <mergeCell ref="F187:G187"/>
    <mergeCell ref="C188:D188"/>
    <mergeCell ref="F188:G188"/>
    <mergeCell ref="C189:D189"/>
    <mergeCell ref="F189:G189"/>
    <mergeCell ref="C190:D190"/>
    <mergeCell ref="F190:G190"/>
    <mergeCell ref="C191:D191"/>
    <mergeCell ref="F191:G191"/>
    <mergeCell ref="A192:D192"/>
    <mergeCell ref="F192:G192"/>
    <mergeCell ref="A193:J193"/>
    <mergeCell ref="A194:C194"/>
    <mergeCell ref="D194:F194"/>
    <mergeCell ref="G194:J194"/>
    <mergeCell ref="C197:D197"/>
    <mergeCell ref="F197:G197"/>
    <mergeCell ref="C198:D198"/>
    <mergeCell ref="F198:G198"/>
    <mergeCell ref="C199:D199"/>
    <mergeCell ref="F199:G199"/>
    <mergeCell ref="C200:D200"/>
    <mergeCell ref="F200:G200"/>
    <mergeCell ref="C201:D201"/>
    <mergeCell ref="F201:G201"/>
    <mergeCell ref="C202:D202"/>
    <mergeCell ref="F202:G202"/>
    <mergeCell ref="C203:D203"/>
    <mergeCell ref="F203:G203"/>
    <mergeCell ref="C204:D204"/>
    <mergeCell ref="F204:G204"/>
    <mergeCell ref="C205:D205"/>
    <mergeCell ref="F205:G205"/>
    <mergeCell ref="C206:D206"/>
    <mergeCell ref="F206:G206"/>
    <mergeCell ref="C207:D207"/>
    <mergeCell ref="F207:G207"/>
    <mergeCell ref="C208:D208"/>
    <mergeCell ref="F208:G208"/>
    <mergeCell ref="C209:D209"/>
    <mergeCell ref="F209:G209"/>
    <mergeCell ref="C210:D210"/>
    <mergeCell ref="F210:G210"/>
    <mergeCell ref="C211:D211"/>
    <mergeCell ref="F211:G211"/>
    <mergeCell ref="C212:D212"/>
    <mergeCell ref="F212:G212"/>
    <mergeCell ref="C213:D213"/>
    <mergeCell ref="F213:G213"/>
    <mergeCell ref="C214:D214"/>
    <mergeCell ref="F214:G214"/>
    <mergeCell ref="C215:D215"/>
    <mergeCell ref="F215:G215"/>
    <mergeCell ref="C216:D216"/>
    <mergeCell ref="F216:G216"/>
    <mergeCell ref="C217:D217"/>
    <mergeCell ref="F217:G217"/>
    <mergeCell ref="C218:D218"/>
    <mergeCell ref="F218:G218"/>
    <mergeCell ref="C219:D219"/>
    <mergeCell ref="F219:G219"/>
    <mergeCell ref="C220:D220"/>
    <mergeCell ref="F220:G220"/>
    <mergeCell ref="C221:D221"/>
    <mergeCell ref="F221:G221"/>
    <mergeCell ref="C222:D222"/>
    <mergeCell ref="F222:G222"/>
    <mergeCell ref="C223:D223"/>
    <mergeCell ref="F223:G223"/>
    <mergeCell ref="C224:D224"/>
    <mergeCell ref="F224:G224"/>
    <mergeCell ref="C225:D225"/>
    <mergeCell ref="F225:G225"/>
    <mergeCell ref="A226:D226"/>
    <mergeCell ref="F226:G226"/>
    <mergeCell ref="A227:J227"/>
    <mergeCell ref="A228:C228"/>
    <mergeCell ref="D228:F228"/>
    <mergeCell ref="G228:J228"/>
    <mergeCell ref="C231:D231"/>
    <mergeCell ref="F231:G231"/>
    <mergeCell ref="C232:D232"/>
    <mergeCell ref="F232:G232"/>
    <mergeCell ref="C233:D233"/>
    <mergeCell ref="F233:G233"/>
    <mergeCell ref="C234:D234"/>
    <mergeCell ref="F234:G234"/>
    <mergeCell ref="C235:D235"/>
    <mergeCell ref="F235:G235"/>
    <mergeCell ref="C236:D236"/>
    <mergeCell ref="F236:G236"/>
    <mergeCell ref="C237:D237"/>
    <mergeCell ref="F237:G237"/>
    <mergeCell ref="C238:D238"/>
    <mergeCell ref="F238:G238"/>
    <mergeCell ref="C239:D239"/>
    <mergeCell ref="F239:G239"/>
    <mergeCell ref="C240:D240"/>
    <mergeCell ref="F240:G240"/>
    <mergeCell ref="C241:D241"/>
    <mergeCell ref="F241:G241"/>
    <mergeCell ref="C242:D242"/>
    <mergeCell ref="F242:G242"/>
    <mergeCell ref="C243:D243"/>
    <mergeCell ref="F243:G243"/>
    <mergeCell ref="C244:D244"/>
    <mergeCell ref="F244:G244"/>
    <mergeCell ref="C245:D245"/>
    <mergeCell ref="F245:G245"/>
    <mergeCell ref="C246:D246"/>
    <mergeCell ref="F246:G246"/>
    <mergeCell ref="C247:D247"/>
    <mergeCell ref="F247:G247"/>
    <mergeCell ref="C248:D248"/>
    <mergeCell ref="F248:G248"/>
    <mergeCell ref="C249:D249"/>
    <mergeCell ref="F249:G249"/>
    <mergeCell ref="C250:D250"/>
    <mergeCell ref="F250:G250"/>
    <mergeCell ref="C251:D251"/>
    <mergeCell ref="F251:G251"/>
    <mergeCell ref="C252:D252"/>
    <mergeCell ref="F252:G252"/>
    <mergeCell ref="A253:D253"/>
    <mergeCell ref="F253:G253"/>
    <mergeCell ref="A254:J254"/>
    <mergeCell ref="A255:C255"/>
    <mergeCell ref="D255:F255"/>
    <mergeCell ref="G255:J255"/>
    <mergeCell ref="C258:D258"/>
    <mergeCell ref="F258:G258"/>
    <mergeCell ref="C259:D259"/>
    <mergeCell ref="F259:G259"/>
    <mergeCell ref="C260:D260"/>
    <mergeCell ref="F260:G260"/>
    <mergeCell ref="C261:D261"/>
    <mergeCell ref="F261:G261"/>
    <mergeCell ref="C262:D262"/>
    <mergeCell ref="F262:G262"/>
    <mergeCell ref="C263:D263"/>
    <mergeCell ref="F263:G263"/>
    <mergeCell ref="C264:D264"/>
    <mergeCell ref="F264:G264"/>
    <mergeCell ref="C265:D265"/>
    <mergeCell ref="F265:G265"/>
    <mergeCell ref="C266:D266"/>
    <mergeCell ref="F266:G266"/>
    <mergeCell ref="C267:D267"/>
    <mergeCell ref="F267:G267"/>
    <mergeCell ref="C268:D268"/>
    <mergeCell ref="F268:G268"/>
    <mergeCell ref="C269:D269"/>
    <mergeCell ref="F269:G269"/>
    <mergeCell ref="C270:D270"/>
    <mergeCell ref="F270:G270"/>
    <mergeCell ref="C271:D271"/>
    <mergeCell ref="F271:G271"/>
    <mergeCell ref="C272:D272"/>
    <mergeCell ref="F272:G272"/>
    <mergeCell ref="C273:D273"/>
    <mergeCell ref="F273:G273"/>
    <mergeCell ref="C274:D274"/>
    <mergeCell ref="F274:G274"/>
    <mergeCell ref="C275:D275"/>
    <mergeCell ref="F275:G275"/>
    <mergeCell ref="C276:D276"/>
    <mergeCell ref="F276:G276"/>
    <mergeCell ref="C277:D277"/>
    <mergeCell ref="F277:G277"/>
    <mergeCell ref="C278:D278"/>
    <mergeCell ref="F278:G278"/>
    <mergeCell ref="C279:D279"/>
    <mergeCell ref="F279:G279"/>
    <mergeCell ref="C280:D280"/>
    <mergeCell ref="F280:G280"/>
    <mergeCell ref="C281:D281"/>
    <mergeCell ref="F281:G281"/>
    <mergeCell ref="A282:D282"/>
    <mergeCell ref="F282:G282"/>
    <mergeCell ref="A283:J283"/>
    <mergeCell ref="A284:C284"/>
    <mergeCell ref="D284:F284"/>
    <mergeCell ref="G284:J284"/>
    <mergeCell ref="C287:D287"/>
    <mergeCell ref="F287:G287"/>
    <mergeCell ref="C288:D288"/>
    <mergeCell ref="F288:G288"/>
    <mergeCell ref="C289:D289"/>
    <mergeCell ref="F289:G289"/>
    <mergeCell ref="C290:D290"/>
    <mergeCell ref="F290:G290"/>
    <mergeCell ref="C291:D291"/>
    <mergeCell ref="F291:G291"/>
    <mergeCell ref="C292:D292"/>
    <mergeCell ref="F292:G292"/>
    <mergeCell ref="C293:D293"/>
    <mergeCell ref="F293:G293"/>
    <mergeCell ref="C294:D294"/>
    <mergeCell ref="F294:G294"/>
    <mergeCell ref="C295:D295"/>
    <mergeCell ref="F295:G295"/>
    <mergeCell ref="C296:D296"/>
    <mergeCell ref="F296:G296"/>
    <mergeCell ref="C297:D297"/>
    <mergeCell ref="F297:G297"/>
    <mergeCell ref="C298:D298"/>
    <mergeCell ref="F298:G298"/>
    <mergeCell ref="C299:D299"/>
    <mergeCell ref="F299:G299"/>
    <mergeCell ref="C300:D300"/>
    <mergeCell ref="F300:G300"/>
    <mergeCell ref="C301:D301"/>
    <mergeCell ref="F301:G301"/>
    <mergeCell ref="C302:D302"/>
    <mergeCell ref="F302:G302"/>
    <mergeCell ref="C303:D303"/>
    <mergeCell ref="F303:G303"/>
    <mergeCell ref="C304:D304"/>
    <mergeCell ref="F304:G304"/>
    <mergeCell ref="C305:D305"/>
    <mergeCell ref="F305:G305"/>
    <mergeCell ref="C306:D306"/>
    <mergeCell ref="F306:G306"/>
    <mergeCell ref="C307:D307"/>
    <mergeCell ref="F307:G307"/>
    <mergeCell ref="C308:D308"/>
    <mergeCell ref="F308:G308"/>
    <mergeCell ref="C309:D309"/>
    <mergeCell ref="F309:G309"/>
    <mergeCell ref="C310:D310"/>
    <mergeCell ref="F310:G310"/>
    <mergeCell ref="C311:D311"/>
    <mergeCell ref="F311:G311"/>
    <mergeCell ref="C312:D312"/>
    <mergeCell ref="F312:G312"/>
    <mergeCell ref="A313:D313"/>
    <mergeCell ref="F313:G313"/>
    <mergeCell ref="A314:J314"/>
    <mergeCell ref="A315:C315"/>
    <mergeCell ref="D315:F315"/>
    <mergeCell ref="G315:J315"/>
    <mergeCell ref="C318:D318"/>
    <mergeCell ref="F318:G318"/>
    <mergeCell ref="C319:D319"/>
    <mergeCell ref="F319:G319"/>
    <mergeCell ref="C320:D320"/>
    <mergeCell ref="F320:G320"/>
    <mergeCell ref="C321:D321"/>
    <mergeCell ref="F321:G321"/>
    <mergeCell ref="C322:D322"/>
    <mergeCell ref="F322:G322"/>
    <mergeCell ref="C323:D323"/>
    <mergeCell ref="F323:G323"/>
    <mergeCell ref="C324:D324"/>
    <mergeCell ref="F324:G324"/>
    <mergeCell ref="C325:D325"/>
    <mergeCell ref="F325:G325"/>
    <mergeCell ref="C326:D326"/>
    <mergeCell ref="F326:G326"/>
    <mergeCell ref="C327:D327"/>
    <mergeCell ref="F327:G327"/>
    <mergeCell ref="C328:D328"/>
    <mergeCell ref="F328:G328"/>
    <mergeCell ref="C329:D329"/>
    <mergeCell ref="F329:G329"/>
    <mergeCell ref="C330:D330"/>
    <mergeCell ref="F330:G330"/>
    <mergeCell ref="C331:D331"/>
    <mergeCell ref="F331:G331"/>
    <mergeCell ref="C332:D332"/>
    <mergeCell ref="F332:G332"/>
    <mergeCell ref="C333:D333"/>
    <mergeCell ref="F333:G333"/>
    <mergeCell ref="C334:D334"/>
    <mergeCell ref="F334:G334"/>
    <mergeCell ref="C335:D335"/>
    <mergeCell ref="F335:G335"/>
    <mergeCell ref="C336:D336"/>
    <mergeCell ref="F336:G336"/>
    <mergeCell ref="C337:D337"/>
    <mergeCell ref="F337:G337"/>
    <mergeCell ref="C338:D338"/>
    <mergeCell ref="F338:G338"/>
    <mergeCell ref="C339:D339"/>
    <mergeCell ref="F339:G339"/>
    <mergeCell ref="C340:D340"/>
    <mergeCell ref="F340:G340"/>
    <mergeCell ref="C341:D341"/>
    <mergeCell ref="F341:G341"/>
    <mergeCell ref="C342:D342"/>
    <mergeCell ref="F342:G342"/>
    <mergeCell ref="C343:D343"/>
    <mergeCell ref="F343:G343"/>
    <mergeCell ref="C344:D344"/>
    <mergeCell ref="F344:G344"/>
    <mergeCell ref="C345:D345"/>
    <mergeCell ref="F345:G345"/>
    <mergeCell ref="C346:D346"/>
    <mergeCell ref="F346:G346"/>
    <mergeCell ref="A347:D347"/>
    <mergeCell ref="F347:G347"/>
    <mergeCell ref="A348:J348"/>
    <mergeCell ref="A349:C349"/>
    <mergeCell ref="D349:F349"/>
    <mergeCell ref="G349:J349"/>
    <mergeCell ref="C352:D352"/>
    <mergeCell ref="F352:G352"/>
    <mergeCell ref="C353:D353"/>
    <mergeCell ref="F353:G353"/>
    <mergeCell ref="C354:D354"/>
    <mergeCell ref="F354:G354"/>
    <mergeCell ref="C355:D355"/>
    <mergeCell ref="F355:G355"/>
    <mergeCell ref="C356:D356"/>
    <mergeCell ref="F356:G356"/>
    <mergeCell ref="C357:D357"/>
    <mergeCell ref="F357:G357"/>
    <mergeCell ref="C358:D358"/>
    <mergeCell ref="F358:G358"/>
    <mergeCell ref="C359:D359"/>
    <mergeCell ref="F359:G359"/>
    <mergeCell ref="C360:D360"/>
    <mergeCell ref="F360:G360"/>
    <mergeCell ref="C361:D361"/>
    <mergeCell ref="F361:G361"/>
    <mergeCell ref="C362:D362"/>
    <mergeCell ref="F362:G362"/>
    <mergeCell ref="C363:D363"/>
    <mergeCell ref="F363:G363"/>
    <mergeCell ref="C364:D364"/>
    <mergeCell ref="F364:G364"/>
    <mergeCell ref="C365:D365"/>
    <mergeCell ref="F365:G365"/>
    <mergeCell ref="C366:D366"/>
    <mergeCell ref="F366:G366"/>
    <mergeCell ref="C367:D367"/>
    <mergeCell ref="F367:G367"/>
    <mergeCell ref="C368:D368"/>
    <mergeCell ref="F368:G368"/>
    <mergeCell ref="C369:D369"/>
    <mergeCell ref="F369:G369"/>
    <mergeCell ref="C370:D370"/>
    <mergeCell ref="F370:G370"/>
    <mergeCell ref="C371:D371"/>
    <mergeCell ref="F371:G371"/>
    <mergeCell ref="C372:D372"/>
    <mergeCell ref="F372:G372"/>
    <mergeCell ref="C373:D373"/>
    <mergeCell ref="F373:G373"/>
    <mergeCell ref="C374:D374"/>
    <mergeCell ref="F374:G374"/>
    <mergeCell ref="C375:D375"/>
    <mergeCell ref="F375:G375"/>
    <mergeCell ref="C376:D376"/>
    <mergeCell ref="F376:G376"/>
    <mergeCell ref="A377:D377"/>
    <mergeCell ref="F377:G377"/>
    <mergeCell ref="A378:J378"/>
    <mergeCell ref="A379:C379"/>
    <mergeCell ref="D379:F379"/>
    <mergeCell ref="G379:J379"/>
    <mergeCell ref="C382:D382"/>
    <mergeCell ref="F382:G382"/>
    <mergeCell ref="C383:D383"/>
    <mergeCell ref="F383:G383"/>
    <mergeCell ref="C384:D384"/>
    <mergeCell ref="F384:G384"/>
    <mergeCell ref="C385:D385"/>
    <mergeCell ref="F385:G385"/>
    <mergeCell ref="C386:D386"/>
    <mergeCell ref="F386:G386"/>
    <mergeCell ref="C387:D387"/>
    <mergeCell ref="F387:G387"/>
    <mergeCell ref="C388:D388"/>
    <mergeCell ref="F388:G388"/>
    <mergeCell ref="C389:D389"/>
    <mergeCell ref="F389:G389"/>
    <mergeCell ref="C390:D390"/>
    <mergeCell ref="F390:G390"/>
    <mergeCell ref="C391:D391"/>
    <mergeCell ref="F391:G391"/>
    <mergeCell ref="C392:D392"/>
    <mergeCell ref="F392:G392"/>
    <mergeCell ref="C393:D393"/>
    <mergeCell ref="F393:G393"/>
    <mergeCell ref="C394:D394"/>
    <mergeCell ref="F394:G394"/>
    <mergeCell ref="C395:D395"/>
    <mergeCell ref="F395:G395"/>
    <mergeCell ref="C396:D396"/>
    <mergeCell ref="F396:G396"/>
    <mergeCell ref="C397:D397"/>
    <mergeCell ref="F397:G397"/>
    <mergeCell ref="C398:D398"/>
    <mergeCell ref="F398:G398"/>
    <mergeCell ref="C399:D399"/>
    <mergeCell ref="F399:G399"/>
    <mergeCell ref="C400:D400"/>
    <mergeCell ref="F400:G400"/>
    <mergeCell ref="C401:D401"/>
    <mergeCell ref="F401:G401"/>
    <mergeCell ref="C402:D402"/>
    <mergeCell ref="F402:G402"/>
    <mergeCell ref="C403:D403"/>
    <mergeCell ref="F403:G403"/>
    <mergeCell ref="C404:D404"/>
    <mergeCell ref="F404:G404"/>
    <mergeCell ref="C405:D405"/>
    <mergeCell ref="F405:G405"/>
    <mergeCell ref="C406:D406"/>
    <mergeCell ref="F406:G406"/>
    <mergeCell ref="C407:D407"/>
    <mergeCell ref="F407:G407"/>
    <mergeCell ref="A408:D408"/>
    <mergeCell ref="F408:G408"/>
    <mergeCell ref="A409:J409"/>
    <mergeCell ref="A410:C410"/>
    <mergeCell ref="D410:F410"/>
    <mergeCell ref="G410:J410"/>
    <mergeCell ref="C413:D413"/>
    <mergeCell ref="F413:G413"/>
    <mergeCell ref="C414:D414"/>
    <mergeCell ref="F414:G414"/>
    <mergeCell ref="C415:D415"/>
    <mergeCell ref="F415:G415"/>
    <mergeCell ref="C416:D416"/>
    <mergeCell ref="F416:G416"/>
    <mergeCell ref="C417:D417"/>
    <mergeCell ref="F417:G417"/>
    <mergeCell ref="C418:D418"/>
    <mergeCell ref="F418:G418"/>
    <mergeCell ref="C419:D419"/>
    <mergeCell ref="F419:G419"/>
    <mergeCell ref="C420:D420"/>
    <mergeCell ref="F420:G420"/>
    <mergeCell ref="C421:D421"/>
    <mergeCell ref="F421:G421"/>
    <mergeCell ref="C422:D422"/>
    <mergeCell ref="F422:G422"/>
    <mergeCell ref="C423:D423"/>
    <mergeCell ref="F423:G423"/>
    <mergeCell ref="C424:D424"/>
    <mergeCell ref="F424:G424"/>
    <mergeCell ref="C425:D425"/>
    <mergeCell ref="F425:G425"/>
    <mergeCell ref="C426:D426"/>
    <mergeCell ref="F426:G426"/>
    <mergeCell ref="C427:D427"/>
    <mergeCell ref="F427:G427"/>
    <mergeCell ref="C428:D428"/>
    <mergeCell ref="F428:G428"/>
    <mergeCell ref="C429:D429"/>
    <mergeCell ref="F429:G429"/>
    <mergeCell ref="C430:D430"/>
    <mergeCell ref="F430:G430"/>
    <mergeCell ref="C431:D431"/>
    <mergeCell ref="F431:G431"/>
    <mergeCell ref="C432:D432"/>
    <mergeCell ref="F432:G432"/>
    <mergeCell ref="C433:D433"/>
    <mergeCell ref="F433:G433"/>
    <mergeCell ref="C434:D434"/>
    <mergeCell ref="F434:G434"/>
    <mergeCell ref="C435:D435"/>
    <mergeCell ref="F435:G435"/>
    <mergeCell ref="A436:D436"/>
    <mergeCell ref="F436:G436"/>
    <mergeCell ref="A437:J437"/>
    <mergeCell ref="A438:C438"/>
    <mergeCell ref="D438:F438"/>
    <mergeCell ref="G438:J438"/>
    <mergeCell ref="C441:D441"/>
    <mergeCell ref="F441:G441"/>
    <mergeCell ref="C442:D442"/>
    <mergeCell ref="F442:G442"/>
    <mergeCell ref="C443:D443"/>
    <mergeCell ref="F443:G443"/>
    <mergeCell ref="C444:D444"/>
    <mergeCell ref="F444:G444"/>
    <mergeCell ref="C445:D445"/>
    <mergeCell ref="F445:G445"/>
    <mergeCell ref="C446:D446"/>
    <mergeCell ref="F446:G446"/>
    <mergeCell ref="C447:D447"/>
    <mergeCell ref="F447:G447"/>
    <mergeCell ref="C448:D448"/>
    <mergeCell ref="F448:G448"/>
    <mergeCell ref="C449:D449"/>
    <mergeCell ref="F449:G449"/>
    <mergeCell ref="C450:D450"/>
    <mergeCell ref="F450:G450"/>
    <mergeCell ref="C451:D451"/>
    <mergeCell ref="F451:G451"/>
    <mergeCell ref="C452:D452"/>
    <mergeCell ref="F452:G452"/>
    <mergeCell ref="C453:D453"/>
    <mergeCell ref="F453:G453"/>
    <mergeCell ref="C454:D454"/>
    <mergeCell ref="F454:G454"/>
    <mergeCell ref="C455:D455"/>
    <mergeCell ref="F455:G455"/>
    <mergeCell ref="C456:D456"/>
    <mergeCell ref="F456:G456"/>
    <mergeCell ref="C457:D457"/>
    <mergeCell ref="F457:G457"/>
    <mergeCell ref="C458:D458"/>
    <mergeCell ref="F458:G458"/>
    <mergeCell ref="C459:D459"/>
    <mergeCell ref="F459:G459"/>
    <mergeCell ref="C460:D460"/>
    <mergeCell ref="F460:G460"/>
    <mergeCell ref="C461:D461"/>
    <mergeCell ref="F461:G461"/>
    <mergeCell ref="C462:D462"/>
    <mergeCell ref="F462:G462"/>
    <mergeCell ref="C463:D463"/>
    <mergeCell ref="F463:G463"/>
    <mergeCell ref="C464:D464"/>
    <mergeCell ref="F464:G464"/>
    <mergeCell ref="C465:D465"/>
    <mergeCell ref="F465:G465"/>
    <mergeCell ref="A466:D466"/>
    <mergeCell ref="F466:G466"/>
    <mergeCell ref="A467:J467"/>
    <mergeCell ref="A468:C468"/>
    <mergeCell ref="D468:F468"/>
    <mergeCell ref="G468:J468"/>
    <mergeCell ref="C471:D471"/>
    <mergeCell ref="F471:G471"/>
    <mergeCell ref="C472:D472"/>
    <mergeCell ref="F472:G472"/>
    <mergeCell ref="C473:D473"/>
    <mergeCell ref="F473:G473"/>
    <mergeCell ref="C474:D474"/>
    <mergeCell ref="F474:G474"/>
    <mergeCell ref="C475:D475"/>
    <mergeCell ref="F475:G475"/>
    <mergeCell ref="C476:D476"/>
    <mergeCell ref="F476:G476"/>
    <mergeCell ref="C477:D477"/>
    <mergeCell ref="F477:G477"/>
    <mergeCell ref="C478:D478"/>
    <mergeCell ref="F478:G478"/>
    <mergeCell ref="C479:D479"/>
    <mergeCell ref="F479:G479"/>
    <mergeCell ref="C480:D480"/>
    <mergeCell ref="F480:G480"/>
    <mergeCell ref="C481:D481"/>
    <mergeCell ref="F481:G481"/>
    <mergeCell ref="C482:D482"/>
    <mergeCell ref="F482:G482"/>
    <mergeCell ref="C483:D483"/>
    <mergeCell ref="F483:G483"/>
    <mergeCell ref="C484:D484"/>
    <mergeCell ref="F484:G484"/>
    <mergeCell ref="C485:D485"/>
    <mergeCell ref="F485:G485"/>
    <mergeCell ref="C486:D486"/>
    <mergeCell ref="F486:G486"/>
    <mergeCell ref="C487:D487"/>
    <mergeCell ref="F487:G487"/>
    <mergeCell ref="C488:D488"/>
    <mergeCell ref="F488:G488"/>
    <mergeCell ref="C489:D489"/>
    <mergeCell ref="F489:G489"/>
    <mergeCell ref="C490:D490"/>
    <mergeCell ref="F490:G490"/>
    <mergeCell ref="C491:D491"/>
    <mergeCell ref="F491:G491"/>
    <mergeCell ref="C492:D492"/>
    <mergeCell ref="F492:G492"/>
    <mergeCell ref="C493:D493"/>
    <mergeCell ref="F493:G493"/>
    <mergeCell ref="C494:D494"/>
    <mergeCell ref="F494:G494"/>
    <mergeCell ref="C495:D495"/>
    <mergeCell ref="F495:G495"/>
    <mergeCell ref="C496:D496"/>
    <mergeCell ref="F496:G496"/>
    <mergeCell ref="C497:D497"/>
    <mergeCell ref="F497:G497"/>
    <mergeCell ref="C498:D498"/>
    <mergeCell ref="F498:G498"/>
    <mergeCell ref="C499:D499"/>
    <mergeCell ref="F499:G499"/>
    <mergeCell ref="A500:D500"/>
    <mergeCell ref="F500:G500"/>
    <mergeCell ref="A501:J501"/>
    <mergeCell ref="A502:C502"/>
    <mergeCell ref="D502:F502"/>
    <mergeCell ref="G502:J502"/>
    <mergeCell ref="C505:D505"/>
    <mergeCell ref="F505:G505"/>
    <mergeCell ref="C506:D506"/>
    <mergeCell ref="F506:G506"/>
    <mergeCell ref="C507:D507"/>
    <mergeCell ref="F507:G507"/>
    <mergeCell ref="C508:D508"/>
    <mergeCell ref="F508:G508"/>
    <mergeCell ref="C509:D509"/>
    <mergeCell ref="F509:G509"/>
    <mergeCell ref="C510:D510"/>
    <mergeCell ref="F510:G510"/>
    <mergeCell ref="C511:D511"/>
    <mergeCell ref="F511:G511"/>
    <mergeCell ref="C512:D512"/>
    <mergeCell ref="F512:G512"/>
    <mergeCell ref="C513:D513"/>
    <mergeCell ref="F513:G513"/>
    <mergeCell ref="C514:D514"/>
    <mergeCell ref="F514:G514"/>
    <mergeCell ref="C515:D515"/>
    <mergeCell ref="F515:G515"/>
    <mergeCell ref="C516:D516"/>
    <mergeCell ref="F516:G516"/>
    <mergeCell ref="C517:D517"/>
    <mergeCell ref="F517:G517"/>
    <mergeCell ref="C518:D518"/>
    <mergeCell ref="F518:G518"/>
    <mergeCell ref="C519:D519"/>
    <mergeCell ref="F519:G519"/>
    <mergeCell ref="C520:D520"/>
    <mergeCell ref="F520:G520"/>
    <mergeCell ref="C521:D521"/>
    <mergeCell ref="F521:G521"/>
    <mergeCell ref="C522:D522"/>
    <mergeCell ref="F522:G522"/>
    <mergeCell ref="C523:D523"/>
    <mergeCell ref="F523:G523"/>
    <mergeCell ref="C524:D524"/>
    <mergeCell ref="F524:G524"/>
    <mergeCell ref="C525:D525"/>
    <mergeCell ref="F525:G525"/>
    <mergeCell ref="C526:D526"/>
    <mergeCell ref="F526:G526"/>
    <mergeCell ref="C527:D527"/>
    <mergeCell ref="F527:G527"/>
    <mergeCell ref="C528:D528"/>
    <mergeCell ref="F528:G528"/>
    <mergeCell ref="C529:D529"/>
    <mergeCell ref="F529:G529"/>
    <mergeCell ref="C530:D530"/>
    <mergeCell ref="F530:G530"/>
    <mergeCell ref="C531:D531"/>
    <mergeCell ref="F531:G531"/>
    <mergeCell ref="C532:D532"/>
    <mergeCell ref="F532:G532"/>
    <mergeCell ref="C533:D533"/>
    <mergeCell ref="F533:G533"/>
    <mergeCell ref="C534:D534"/>
    <mergeCell ref="F534:G534"/>
    <mergeCell ref="A535:D535"/>
    <mergeCell ref="F535:G535"/>
    <mergeCell ref="A536:J536"/>
    <mergeCell ref="A537:C537"/>
    <mergeCell ref="D537:F537"/>
    <mergeCell ref="G537:J537"/>
    <mergeCell ref="C540:D540"/>
    <mergeCell ref="F540:G540"/>
    <mergeCell ref="C541:D541"/>
    <mergeCell ref="F541:G541"/>
    <mergeCell ref="C542:D542"/>
    <mergeCell ref="F542:G542"/>
    <mergeCell ref="C543:D543"/>
    <mergeCell ref="F543:G543"/>
    <mergeCell ref="C544:D544"/>
    <mergeCell ref="F544:G544"/>
    <mergeCell ref="C545:D545"/>
    <mergeCell ref="F545:G545"/>
    <mergeCell ref="C546:D546"/>
    <mergeCell ref="F546:G546"/>
    <mergeCell ref="C547:D547"/>
    <mergeCell ref="F547:G547"/>
    <mergeCell ref="C548:D548"/>
    <mergeCell ref="F548:G548"/>
    <mergeCell ref="C549:D549"/>
    <mergeCell ref="F549:G549"/>
    <mergeCell ref="C550:D550"/>
    <mergeCell ref="F550:G550"/>
    <mergeCell ref="C551:D551"/>
    <mergeCell ref="F551:G551"/>
    <mergeCell ref="C552:D552"/>
    <mergeCell ref="F552:G552"/>
    <mergeCell ref="C553:D553"/>
    <mergeCell ref="F553:G553"/>
    <mergeCell ref="C554:D554"/>
    <mergeCell ref="F554:G554"/>
    <mergeCell ref="C555:D555"/>
    <mergeCell ref="F555:G555"/>
    <mergeCell ref="C556:D556"/>
    <mergeCell ref="F556:G556"/>
    <mergeCell ref="C557:D557"/>
    <mergeCell ref="F557:G557"/>
    <mergeCell ref="C558:D558"/>
    <mergeCell ref="F558:G558"/>
    <mergeCell ref="C559:D559"/>
    <mergeCell ref="F559:G559"/>
    <mergeCell ref="C560:D560"/>
    <mergeCell ref="F560:G560"/>
    <mergeCell ref="C561:D561"/>
    <mergeCell ref="F561:G561"/>
    <mergeCell ref="C562:D562"/>
    <mergeCell ref="F562:G562"/>
    <mergeCell ref="C563:D563"/>
    <mergeCell ref="F563:G563"/>
    <mergeCell ref="C564:D564"/>
    <mergeCell ref="F564:G564"/>
    <mergeCell ref="C565:D565"/>
    <mergeCell ref="F565:G565"/>
    <mergeCell ref="C566:D566"/>
    <mergeCell ref="F566:G566"/>
    <mergeCell ref="C567:D567"/>
    <mergeCell ref="F567:G567"/>
    <mergeCell ref="C568:D568"/>
    <mergeCell ref="F568:G568"/>
    <mergeCell ref="C569:D569"/>
    <mergeCell ref="F569:G569"/>
    <mergeCell ref="A570:D570"/>
    <mergeCell ref="F570:G570"/>
    <mergeCell ref="A571:J571"/>
    <mergeCell ref="A572:C572"/>
    <mergeCell ref="D572:F572"/>
    <mergeCell ref="G572:J572"/>
    <mergeCell ref="C575:D575"/>
    <mergeCell ref="F575:G575"/>
    <mergeCell ref="C576:D576"/>
    <mergeCell ref="F576:G576"/>
    <mergeCell ref="C577:D577"/>
    <mergeCell ref="F577:G577"/>
    <mergeCell ref="C578:D578"/>
    <mergeCell ref="F578:G578"/>
    <mergeCell ref="C579:D579"/>
    <mergeCell ref="F579:G579"/>
    <mergeCell ref="C580:D580"/>
    <mergeCell ref="F580:G580"/>
    <mergeCell ref="C581:D581"/>
    <mergeCell ref="F581:G581"/>
    <mergeCell ref="C582:D582"/>
    <mergeCell ref="F582:G582"/>
    <mergeCell ref="C583:D583"/>
    <mergeCell ref="F583:G583"/>
    <mergeCell ref="C584:D584"/>
    <mergeCell ref="F584:G584"/>
    <mergeCell ref="C585:D585"/>
    <mergeCell ref="F585:G585"/>
    <mergeCell ref="C586:D586"/>
    <mergeCell ref="F586:G586"/>
    <mergeCell ref="C587:D587"/>
    <mergeCell ref="F587:G587"/>
    <mergeCell ref="C588:D588"/>
    <mergeCell ref="F588:G588"/>
    <mergeCell ref="C589:D589"/>
    <mergeCell ref="F589:G589"/>
    <mergeCell ref="C590:D590"/>
    <mergeCell ref="F590:G590"/>
    <mergeCell ref="C591:D591"/>
    <mergeCell ref="F591:G591"/>
    <mergeCell ref="C592:D592"/>
    <mergeCell ref="F592:G592"/>
    <mergeCell ref="C593:D593"/>
    <mergeCell ref="F593:G593"/>
    <mergeCell ref="C594:D594"/>
    <mergeCell ref="F594:G594"/>
    <mergeCell ref="C595:D595"/>
    <mergeCell ref="F595:G595"/>
    <mergeCell ref="C596:D596"/>
    <mergeCell ref="F596:G596"/>
    <mergeCell ref="C597:D597"/>
    <mergeCell ref="F597:G597"/>
    <mergeCell ref="C598:D598"/>
    <mergeCell ref="F598:G598"/>
    <mergeCell ref="C599:D599"/>
    <mergeCell ref="F599:G599"/>
    <mergeCell ref="C600:D600"/>
    <mergeCell ref="F600:G600"/>
    <mergeCell ref="C601:D601"/>
    <mergeCell ref="F601:G601"/>
    <mergeCell ref="A602:D602"/>
    <mergeCell ref="F602:G602"/>
    <mergeCell ref="A603:J603"/>
    <mergeCell ref="A604:C604"/>
    <mergeCell ref="D604:F604"/>
    <mergeCell ref="G604:J604"/>
    <mergeCell ref="C607:D607"/>
    <mergeCell ref="F607:G607"/>
    <mergeCell ref="C608:D608"/>
    <mergeCell ref="F608:G608"/>
    <mergeCell ref="C609:D609"/>
    <mergeCell ref="F609:G609"/>
    <mergeCell ref="C610:D610"/>
    <mergeCell ref="F610:G610"/>
    <mergeCell ref="C611:D611"/>
    <mergeCell ref="F611:G611"/>
    <mergeCell ref="C612:D612"/>
    <mergeCell ref="F612:G612"/>
    <mergeCell ref="C613:D613"/>
    <mergeCell ref="F613:G613"/>
    <mergeCell ref="C614:D614"/>
    <mergeCell ref="F614:G614"/>
    <mergeCell ref="C615:D615"/>
    <mergeCell ref="F615:G615"/>
    <mergeCell ref="C616:D616"/>
    <mergeCell ref="F616:G616"/>
    <mergeCell ref="C617:D617"/>
    <mergeCell ref="F617:G617"/>
    <mergeCell ref="C618:D618"/>
    <mergeCell ref="F618:G618"/>
    <mergeCell ref="C619:D619"/>
    <mergeCell ref="F619:G619"/>
    <mergeCell ref="C620:D620"/>
    <mergeCell ref="F620:G620"/>
    <mergeCell ref="C621:D621"/>
    <mergeCell ref="F621:G621"/>
    <mergeCell ref="C622:D622"/>
    <mergeCell ref="F622:G622"/>
    <mergeCell ref="C623:D623"/>
    <mergeCell ref="F623:G623"/>
    <mergeCell ref="C624:D624"/>
    <mergeCell ref="F624:G624"/>
    <mergeCell ref="C625:D625"/>
    <mergeCell ref="F625:G625"/>
    <mergeCell ref="C626:D626"/>
    <mergeCell ref="F626:G626"/>
    <mergeCell ref="C627:D627"/>
    <mergeCell ref="F627:G627"/>
    <mergeCell ref="C628:D628"/>
    <mergeCell ref="F628:G628"/>
    <mergeCell ref="C629:D629"/>
    <mergeCell ref="F629:G629"/>
    <mergeCell ref="C630:D630"/>
    <mergeCell ref="F630:G630"/>
    <mergeCell ref="C631:D631"/>
    <mergeCell ref="F631:G631"/>
    <mergeCell ref="C632:D632"/>
    <mergeCell ref="F632:G632"/>
    <mergeCell ref="C633:D633"/>
    <mergeCell ref="F633:G633"/>
    <mergeCell ref="C634:D634"/>
    <mergeCell ref="F634:G634"/>
    <mergeCell ref="A635:D635"/>
    <mergeCell ref="F635:G635"/>
    <mergeCell ref="A636:J636"/>
    <mergeCell ref="A637:C637"/>
    <mergeCell ref="D637:F637"/>
    <mergeCell ref="G637:J637"/>
    <mergeCell ref="C640:D640"/>
    <mergeCell ref="F640:G640"/>
    <mergeCell ref="C641:D641"/>
    <mergeCell ref="F641:G641"/>
    <mergeCell ref="C642:D642"/>
    <mergeCell ref="F642:G642"/>
    <mergeCell ref="C643:D643"/>
    <mergeCell ref="F643:G643"/>
    <mergeCell ref="C644:D644"/>
    <mergeCell ref="F644:G644"/>
    <mergeCell ref="C645:D645"/>
    <mergeCell ref="F645:G645"/>
    <mergeCell ref="C646:D646"/>
    <mergeCell ref="F646:G646"/>
    <mergeCell ref="C647:D647"/>
    <mergeCell ref="F647:G647"/>
    <mergeCell ref="C648:D648"/>
    <mergeCell ref="F648:G648"/>
    <mergeCell ref="C649:D649"/>
    <mergeCell ref="F649:G649"/>
    <mergeCell ref="C650:D650"/>
    <mergeCell ref="F650:G650"/>
    <mergeCell ref="C651:D651"/>
    <mergeCell ref="F651:G651"/>
    <mergeCell ref="C652:D652"/>
    <mergeCell ref="F652:G652"/>
    <mergeCell ref="C653:D653"/>
    <mergeCell ref="F653:G653"/>
    <mergeCell ref="C654:D654"/>
    <mergeCell ref="F654:G654"/>
    <mergeCell ref="C655:D655"/>
    <mergeCell ref="F655:G655"/>
    <mergeCell ref="C656:D656"/>
    <mergeCell ref="F656:G656"/>
    <mergeCell ref="C657:D657"/>
    <mergeCell ref="F657:G657"/>
    <mergeCell ref="C658:D658"/>
    <mergeCell ref="F658:G658"/>
    <mergeCell ref="C659:D659"/>
    <mergeCell ref="F659:G659"/>
    <mergeCell ref="A660:D660"/>
    <mergeCell ref="F660:G660"/>
    <mergeCell ref="A661:D661"/>
    <mergeCell ref="F661:G661"/>
    <mergeCell ref="A3:A4"/>
    <mergeCell ref="A36:A37"/>
    <mergeCell ref="A67:A68"/>
    <mergeCell ref="A98:A99"/>
    <mergeCell ref="A128:A129"/>
    <mergeCell ref="A159:A160"/>
    <mergeCell ref="A195:A196"/>
    <mergeCell ref="A229:A230"/>
    <mergeCell ref="A256:A257"/>
    <mergeCell ref="A285:A286"/>
    <mergeCell ref="A316:A317"/>
    <mergeCell ref="A350:A351"/>
    <mergeCell ref="A380:A381"/>
    <mergeCell ref="A411:A412"/>
    <mergeCell ref="A439:A440"/>
    <mergeCell ref="A469:A470"/>
    <mergeCell ref="A503:A504"/>
    <mergeCell ref="A538:A539"/>
    <mergeCell ref="A573:A574"/>
    <mergeCell ref="A605:A606"/>
    <mergeCell ref="A638:A639"/>
    <mergeCell ref="B3:B4"/>
    <mergeCell ref="B36:B37"/>
    <mergeCell ref="B67:B68"/>
    <mergeCell ref="B98:B99"/>
    <mergeCell ref="B128:B129"/>
    <mergeCell ref="B159:B160"/>
    <mergeCell ref="B195:B196"/>
    <mergeCell ref="B229:B230"/>
    <mergeCell ref="B256:B257"/>
    <mergeCell ref="B285:B286"/>
    <mergeCell ref="B316:B317"/>
    <mergeCell ref="B350:B351"/>
    <mergeCell ref="B380:B381"/>
    <mergeCell ref="B411:B412"/>
    <mergeCell ref="B439:B440"/>
    <mergeCell ref="B469:B470"/>
    <mergeCell ref="B503:B504"/>
    <mergeCell ref="B538:B539"/>
    <mergeCell ref="B573:B574"/>
    <mergeCell ref="B605:B606"/>
    <mergeCell ref="B638:B639"/>
    <mergeCell ref="E3:E4"/>
    <mergeCell ref="E36:E37"/>
    <mergeCell ref="E67:E68"/>
    <mergeCell ref="E98:E99"/>
    <mergeCell ref="E128:E129"/>
    <mergeCell ref="E159:E160"/>
    <mergeCell ref="E195:E196"/>
    <mergeCell ref="E229:E230"/>
    <mergeCell ref="E256:E257"/>
    <mergeCell ref="E285:E286"/>
    <mergeCell ref="E316:E317"/>
    <mergeCell ref="E350:E351"/>
    <mergeCell ref="E380:E381"/>
    <mergeCell ref="E411:E412"/>
    <mergeCell ref="E439:E440"/>
    <mergeCell ref="E469:E470"/>
    <mergeCell ref="E503:E504"/>
    <mergeCell ref="E538:E539"/>
    <mergeCell ref="E573:E574"/>
    <mergeCell ref="E605:E606"/>
    <mergeCell ref="E638:E639"/>
    <mergeCell ref="H3:H4"/>
    <mergeCell ref="H36:H37"/>
    <mergeCell ref="H67:H68"/>
    <mergeCell ref="H98:H99"/>
    <mergeCell ref="H128:H129"/>
    <mergeCell ref="H159:H160"/>
    <mergeCell ref="H195:H196"/>
    <mergeCell ref="H229:H230"/>
    <mergeCell ref="H256:H257"/>
    <mergeCell ref="H285:H286"/>
    <mergeCell ref="H316:H317"/>
    <mergeCell ref="H350:H351"/>
    <mergeCell ref="H380:H381"/>
    <mergeCell ref="H411:H412"/>
    <mergeCell ref="H439:H440"/>
    <mergeCell ref="H469:H470"/>
    <mergeCell ref="H503:H504"/>
    <mergeCell ref="H538:H539"/>
    <mergeCell ref="H573:H574"/>
    <mergeCell ref="H605:H606"/>
    <mergeCell ref="H638:H639"/>
    <mergeCell ref="I3:I4"/>
    <mergeCell ref="I36:I37"/>
    <mergeCell ref="I67:I68"/>
    <mergeCell ref="I98:I99"/>
    <mergeCell ref="I128:I129"/>
    <mergeCell ref="I159:I160"/>
    <mergeCell ref="I195:I196"/>
    <mergeCell ref="I229:I230"/>
    <mergeCell ref="I256:I257"/>
    <mergeCell ref="I285:I286"/>
    <mergeCell ref="I316:I317"/>
    <mergeCell ref="I350:I351"/>
    <mergeCell ref="I380:I381"/>
    <mergeCell ref="I411:I412"/>
    <mergeCell ref="I439:I440"/>
    <mergeCell ref="I469:I470"/>
    <mergeCell ref="I503:I504"/>
    <mergeCell ref="I538:I539"/>
    <mergeCell ref="I573:I574"/>
    <mergeCell ref="I605:I606"/>
    <mergeCell ref="I638:I639"/>
    <mergeCell ref="J3:J4"/>
    <mergeCell ref="J36:J37"/>
    <mergeCell ref="J67:J68"/>
    <mergeCell ref="J98:J99"/>
    <mergeCell ref="J128:J129"/>
    <mergeCell ref="J159:J160"/>
    <mergeCell ref="J195:J196"/>
    <mergeCell ref="J229:J230"/>
    <mergeCell ref="J256:J257"/>
    <mergeCell ref="J285:J286"/>
    <mergeCell ref="J316:J317"/>
    <mergeCell ref="J350:J351"/>
    <mergeCell ref="J380:J381"/>
    <mergeCell ref="J411:J412"/>
    <mergeCell ref="J439:J440"/>
    <mergeCell ref="J469:J470"/>
    <mergeCell ref="J503:J504"/>
    <mergeCell ref="J538:J539"/>
    <mergeCell ref="J573:J574"/>
    <mergeCell ref="J605:J606"/>
    <mergeCell ref="J638:J639"/>
    <mergeCell ref="C3:D4"/>
    <mergeCell ref="F3:G4"/>
    <mergeCell ref="C36:D37"/>
    <mergeCell ref="F36:G37"/>
    <mergeCell ref="C67:D68"/>
    <mergeCell ref="F67:G68"/>
    <mergeCell ref="C98:D99"/>
    <mergeCell ref="F98:G99"/>
    <mergeCell ref="C128:D129"/>
    <mergeCell ref="F128:G129"/>
    <mergeCell ref="C159:D160"/>
    <mergeCell ref="F159:G160"/>
    <mergeCell ref="C195:D196"/>
    <mergeCell ref="F195:G196"/>
    <mergeCell ref="C229:D230"/>
    <mergeCell ref="F229:G230"/>
    <mergeCell ref="C256:D257"/>
    <mergeCell ref="F256:G257"/>
    <mergeCell ref="C285:D286"/>
    <mergeCell ref="F285:G286"/>
    <mergeCell ref="C316:D317"/>
    <mergeCell ref="F316:G317"/>
    <mergeCell ref="C350:D351"/>
    <mergeCell ref="F350:G351"/>
    <mergeCell ref="C380:D381"/>
    <mergeCell ref="F380:G381"/>
    <mergeCell ref="C411:D412"/>
    <mergeCell ref="F411:G412"/>
    <mergeCell ref="C439:D440"/>
    <mergeCell ref="F439:G440"/>
    <mergeCell ref="C469:D470"/>
    <mergeCell ref="F469:G470"/>
    <mergeCell ref="C503:D504"/>
    <mergeCell ref="F503:G504"/>
    <mergeCell ref="C538:D539"/>
    <mergeCell ref="F538:G539"/>
    <mergeCell ref="C573:D574"/>
    <mergeCell ref="F573:G574"/>
    <mergeCell ref="C605:D606"/>
    <mergeCell ref="F605:G606"/>
    <mergeCell ref="C638:D639"/>
    <mergeCell ref="F638:G639"/>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workbookViewId="0">
      <selection activeCell="N21" sqref="N21"/>
    </sheetView>
  </sheetViews>
  <sheetFormatPr defaultColWidth="10.5" defaultRowHeight="12" outlineLevelCol="7"/>
  <cols>
    <col min="1" max="1" width="21.2" style="1" customWidth="1"/>
    <col min="2" max="2" width="8.16666666666667" style="1" customWidth="1"/>
    <col min="3" max="3" width="28.9666666666667" style="1" customWidth="1"/>
    <col min="4" max="4" width="0.2" style="1" customWidth="1"/>
    <col min="5" max="5" width="29.7555555555556" style="1" customWidth="1"/>
    <col min="6" max="6" width="15.7555555555556" style="1" customWidth="1"/>
    <col min="7" max="7" width="11.4666666666667" style="1" customWidth="1"/>
    <col min="8" max="8" width="16.3333333333333" style="1" customWidth="1"/>
    <col min="9" max="16384" width="10.5" style="1"/>
  </cols>
  <sheetData>
    <row r="1" s="1" customFormat="1" ht="14.25" customHeight="1" spans="1:8">
      <c r="A1" s="3"/>
      <c r="B1" s="3"/>
      <c r="C1" s="3"/>
      <c r="D1" s="3"/>
      <c r="E1" s="3"/>
      <c r="F1" s="5"/>
      <c r="G1" s="5"/>
      <c r="H1" s="5"/>
    </row>
    <row r="2" s="1" customFormat="1" ht="49.5" customHeight="1" spans="1:8">
      <c r="A2" s="2" t="s">
        <v>5041</v>
      </c>
      <c r="B2" s="2"/>
      <c r="C2" s="2"/>
      <c r="D2" s="2"/>
      <c r="E2" s="2"/>
      <c r="F2" s="2"/>
      <c r="G2" s="2"/>
      <c r="H2" s="2"/>
    </row>
    <row r="3" s="1" customFormat="1" ht="36.75" customHeight="1" spans="1:8">
      <c r="A3" s="53" t="s">
        <v>7983</v>
      </c>
      <c r="B3" s="53"/>
      <c r="C3" s="4" t="s">
        <v>5043</v>
      </c>
      <c r="D3" s="4"/>
      <c r="E3" s="4"/>
      <c r="F3" s="5" t="s">
        <v>5044</v>
      </c>
      <c r="G3" s="5"/>
      <c r="H3" s="5"/>
    </row>
    <row r="4" s="1" customFormat="1" ht="25.5" customHeight="1" spans="1:8">
      <c r="A4" s="6" t="s">
        <v>2</v>
      </c>
      <c r="B4" s="7" t="s">
        <v>5045</v>
      </c>
      <c r="C4" s="7"/>
      <c r="D4" s="7" t="s">
        <v>5046</v>
      </c>
      <c r="E4" s="7"/>
      <c r="F4" s="7"/>
      <c r="G4" s="7" t="s">
        <v>5047</v>
      </c>
      <c r="H4" s="8" t="s">
        <v>4059</v>
      </c>
    </row>
    <row r="5" s="1" customFormat="1" ht="20.25" customHeight="1" spans="1:8">
      <c r="A5" s="9" t="s">
        <v>4502</v>
      </c>
      <c r="B5" s="12" t="s">
        <v>5048</v>
      </c>
      <c r="C5" s="12"/>
      <c r="D5" s="10" t="s">
        <v>5049</v>
      </c>
      <c r="E5" s="10"/>
      <c r="F5" s="10"/>
      <c r="G5" s="10"/>
      <c r="H5" s="47"/>
    </row>
    <row r="6" s="1" customFormat="1" ht="25.5" customHeight="1" spans="1:8">
      <c r="A6" s="9" t="s">
        <v>5050</v>
      </c>
      <c r="B6" s="12" t="s">
        <v>5051</v>
      </c>
      <c r="C6" s="12"/>
      <c r="D6" s="10"/>
      <c r="E6" s="10"/>
      <c r="F6" s="10"/>
      <c r="G6" s="10"/>
      <c r="H6" s="47"/>
    </row>
    <row r="7" s="1" customFormat="1" ht="20.25" customHeight="1" spans="1:8">
      <c r="A7" s="9" t="s">
        <v>5052</v>
      </c>
      <c r="B7" s="12" t="s">
        <v>5053</v>
      </c>
      <c r="C7" s="12"/>
      <c r="D7" s="10"/>
      <c r="E7" s="10"/>
      <c r="F7" s="10"/>
      <c r="G7" s="10"/>
      <c r="H7" s="47"/>
    </row>
    <row r="8" s="1" customFormat="1" ht="20.25" customHeight="1" spans="1:8">
      <c r="A8" s="9" t="s">
        <v>5054</v>
      </c>
      <c r="B8" s="12" t="s">
        <v>5055</v>
      </c>
      <c r="C8" s="12"/>
      <c r="D8" s="10"/>
      <c r="E8" s="10"/>
      <c r="F8" s="10"/>
      <c r="G8" s="10"/>
      <c r="H8" s="47"/>
    </row>
    <row r="9" s="1" customFormat="1" ht="20.25" customHeight="1" spans="1:8">
      <c r="A9" s="9" t="s">
        <v>5056</v>
      </c>
      <c r="B9" s="12" t="s">
        <v>5057</v>
      </c>
      <c r="C9" s="12"/>
      <c r="D9" s="10"/>
      <c r="E9" s="10"/>
      <c r="F9" s="10"/>
      <c r="G9" s="10"/>
      <c r="H9" s="47"/>
    </row>
    <row r="10" s="1" customFormat="1" ht="20.25" customHeight="1" spans="1:8">
      <c r="A10" s="9" t="s">
        <v>5058</v>
      </c>
      <c r="B10" s="12" t="s">
        <v>5059</v>
      </c>
      <c r="C10" s="12"/>
      <c r="D10" s="10"/>
      <c r="E10" s="10"/>
      <c r="F10" s="10"/>
      <c r="G10" s="10"/>
      <c r="H10" s="47"/>
    </row>
    <row r="11" s="1" customFormat="1" ht="20.25" customHeight="1" spans="1:8">
      <c r="A11" s="9" t="s">
        <v>5060</v>
      </c>
      <c r="B11" s="12" t="s">
        <v>5061</v>
      </c>
      <c r="C11" s="12"/>
      <c r="D11" s="10"/>
      <c r="E11" s="10"/>
      <c r="F11" s="10"/>
      <c r="G11" s="10">
        <v>32.16</v>
      </c>
      <c r="H11" s="47"/>
    </row>
    <row r="12" s="1" customFormat="1" ht="20.25" customHeight="1" spans="1:8">
      <c r="A12" s="9" t="s">
        <v>5062</v>
      </c>
      <c r="B12" s="12" t="s">
        <v>5063</v>
      </c>
      <c r="C12" s="12"/>
      <c r="D12" s="10"/>
      <c r="E12" s="10"/>
      <c r="F12" s="10"/>
      <c r="G12" s="10">
        <v>20</v>
      </c>
      <c r="H12" s="47"/>
    </row>
    <row r="13" s="1" customFormat="1" ht="25.5" customHeight="1" spans="1:8">
      <c r="A13" s="9" t="s">
        <v>5064</v>
      </c>
      <c r="B13" s="12" t="s">
        <v>5065</v>
      </c>
      <c r="C13" s="12"/>
      <c r="D13" s="10"/>
      <c r="E13" s="10"/>
      <c r="F13" s="10"/>
      <c r="G13" s="10"/>
      <c r="H13" s="47"/>
    </row>
    <row r="14" s="1" customFormat="1" ht="20.25" customHeight="1" spans="1:8">
      <c r="A14" s="9" t="s">
        <v>4506</v>
      </c>
      <c r="B14" s="12" t="s">
        <v>5066</v>
      </c>
      <c r="C14" s="12"/>
      <c r="D14" s="10"/>
      <c r="E14" s="10"/>
      <c r="F14" s="10"/>
      <c r="G14" s="10"/>
      <c r="H14" s="47"/>
    </row>
    <row r="15" s="1" customFormat="1" ht="20.25" customHeight="1" spans="1:8">
      <c r="A15" s="9" t="s">
        <v>5067</v>
      </c>
      <c r="B15" s="12" t="s">
        <v>5068</v>
      </c>
      <c r="C15" s="12"/>
      <c r="D15" s="10"/>
      <c r="E15" s="10"/>
      <c r="F15" s="10"/>
      <c r="G15" s="10">
        <v>5.29</v>
      </c>
      <c r="H15" s="47"/>
    </row>
    <row r="16" s="1" customFormat="1" ht="20.25" customHeight="1" spans="1:8">
      <c r="A16" s="9" t="s">
        <v>4510</v>
      </c>
      <c r="B16" s="12" t="s">
        <v>5069</v>
      </c>
      <c r="C16" s="12"/>
      <c r="D16" s="10"/>
      <c r="E16" s="10"/>
      <c r="F16" s="10"/>
      <c r="G16" s="10"/>
      <c r="H16" s="47"/>
    </row>
    <row r="17" s="1" customFormat="1" ht="20.25" customHeight="1" spans="1:8">
      <c r="A17" s="9" t="s">
        <v>5070</v>
      </c>
      <c r="B17" s="12" t="s">
        <v>5071</v>
      </c>
      <c r="C17" s="12"/>
      <c r="D17" s="10"/>
      <c r="E17" s="10"/>
      <c r="F17" s="10"/>
      <c r="G17" s="10"/>
      <c r="H17" s="47"/>
    </row>
    <row r="18" s="1" customFormat="1" ht="20.25" customHeight="1" spans="1:8">
      <c r="A18" s="9" t="s">
        <v>5072</v>
      </c>
      <c r="B18" s="12" t="s">
        <v>5073</v>
      </c>
      <c r="C18" s="12"/>
      <c r="D18" s="10"/>
      <c r="E18" s="10"/>
      <c r="F18" s="10"/>
      <c r="G18" s="10"/>
      <c r="H18" s="47"/>
    </row>
    <row r="19" s="1" customFormat="1" ht="20.25" customHeight="1" spans="1:8">
      <c r="A19" s="9" t="s">
        <v>5074</v>
      </c>
      <c r="B19" s="12" t="s">
        <v>5075</v>
      </c>
      <c r="C19" s="12"/>
      <c r="D19" s="10"/>
      <c r="E19" s="10"/>
      <c r="F19" s="10"/>
      <c r="G19" s="10"/>
      <c r="H19" s="47"/>
    </row>
    <row r="20" s="1" customFormat="1" ht="20.25" customHeight="1" spans="1:8">
      <c r="A20" s="9" t="s">
        <v>5076</v>
      </c>
      <c r="B20" s="12" t="s">
        <v>5077</v>
      </c>
      <c r="C20" s="12"/>
      <c r="D20" s="10"/>
      <c r="E20" s="10"/>
      <c r="F20" s="10"/>
      <c r="G20" s="10"/>
      <c r="H20" s="47"/>
    </row>
    <row r="21" s="1" customFormat="1" ht="20.25" customHeight="1" spans="1:8">
      <c r="A21" s="9" t="s">
        <v>5078</v>
      </c>
      <c r="B21" s="12" t="s">
        <v>5079</v>
      </c>
      <c r="C21" s="12"/>
      <c r="D21" s="10"/>
      <c r="E21" s="10"/>
      <c r="F21" s="10"/>
      <c r="G21" s="10"/>
      <c r="H21" s="47"/>
    </row>
    <row r="22" s="1" customFormat="1" ht="20.25" customHeight="1" spans="1:8">
      <c r="A22" s="9" t="s">
        <v>4559</v>
      </c>
      <c r="B22" s="12" t="s">
        <v>5080</v>
      </c>
      <c r="C22" s="12"/>
      <c r="D22" s="10" t="s">
        <v>5081</v>
      </c>
      <c r="E22" s="10"/>
      <c r="F22" s="10"/>
      <c r="G22" s="10">
        <v>9</v>
      </c>
      <c r="H22" s="47"/>
    </row>
    <row r="23" s="1" customFormat="1" ht="20.25" customHeight="1" spans="1:8">
      <c r="A23" s="15" t="s">
        <v>5082</v>
      </c>
      <c r="B23" s="16"/>
      <c r="C23" s="16"/>
      <c r="D23" s="16" t="s">
        <v>5083</v>
      </c>
      <c r="E23" s="16"/>
      <c r="F23" s="16"/>
      <c r="G23" s="17"/>
      <c r="H23" s="48"/>
    </row>
    <row r="24" s="1" customFormat="1" ht="25.5" customHeight="1" spans="1:8">
      <c r="A24" s="49" t="s">
        <v>5084</v>
      </c>
      <c r="B24" s="49"/>
      <c r="C24" s="49"/>
      <c r="D24" s="49"/>
      <c r="E24" s="49"/>
      <c r="F24" s="49"/>
      <c r="G24" s="49"/>
      <c r="H24" s="49"/>
    </row>
  </sheetData>
  <mergeCells count="48">
    <mergeCell ref="A1:E1"/>
    <mergeCell ref="F1:H1"/>
    <mergeCell ref="A2:H2"/>
    <mergeCell ref="A3:B3"/>
    <mergeCell ref="C3:E3"/>
    <mergeCell ref="F3:H3"/>
    <mergeCell ref="B4:C4"/>
    <mergeCell ref="D4:F4"/>
    <mergeCell ref="B5:C5"/>
    <mergeCell ref="D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B15:C15"/>
    <mergeCell ref="D15:F15"/>
    <mergeCell ref="B16:C16"/>
    <mergeCell ref="D16:F16"/>
    <mergeCell ref="B17:C17"/>
    <mergeCell ref="D17:F17"/>
    <mergeCell ref="B18:C18"/>
    <mergeCell ref="D18:F18"/>
    <mergeCell ref="B19:C19"/>
    <mergeCell ref="D19:F19"/>
    <mergeCell ref="B20:C20"/>
    <mergeCell ref="D20:F20"/>
    <mergeCell ref="B21:C21"/>
    <mergeCell ref="D21:F21"/>
    <mergeCell ref="B22:C22"/>
    <mergeCell ref="D22:F22"/>
    <mergeCell ref="A23:C23"/>
    <mergeCell ref="D23:F23"/>
    <mergeCell ref="G23:H23"/>
    <mergeCell ref="A24:H2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8"/>
  <sheetViews>
    <sheetView workbookViewId="0">
      <selection activeCell="Q13" sqref="Q13"/>
    </sheetView>
  </sheetViews>
  <sheetFormatPr defaultColWidth="10.5" defaultRowHeight="12"/>
  <cols>
    <col min="1" max="1" width="14.2" style="1" customWidth="1"/>
    <col min="2" max="2" width="22.9444444444444" style="1" customWidth="1"/>
    <col min="3" max="3" width="20.6111111111111" style="1" customWidth="1"/>
    <col min="4" max="4" width="2.53333333333333" style="1" customWidth="1"/>
    <col min="5" max="5" width="25.0888888888889" style="1" customWidth="1"/>
    <col min="6" max="6" width="8.36666666666667" style="1" customWidth="1"/>
    <col min="7" max="7" width="7.58888888888889" style="1" customWidth="1"/>
    <col min="8" max="8" width="4.86666666666667" style="1" customWidth="1"/>
    <col min="9" max="10" width="14.2" style="1" customWidth="1"/>
    <col min="11" max="11" width="0.388888888888889" style="1" customWidth="1"/>
    <col min="12" max="16384" width="10.5" style="1"/>
  </cols>
  <sheetData>
    <row r="1" s="1" customFormat="1" ht="39.75" customHeight="1" spans="1:11">
      <c r="A1" s="2" t="s">
        <v>5085</v>
      </c>
      <c r="B1" s="2"/>
      <c r="C1" s="2"/>
      <c r="D1" s="2"/>
      <c r="E1" s="2"/>
      <c r="F1" s="2"/>
      <c r="G1" s="2"/>
      <c r="H1" s="19"/>
      <c r="I1" s="19"/>
      <c r="J1" s="19"/>
      <c r="K1" s="19"/>
    </row>
    <row r="2" s="1" customFormat="1" ht="28.5" customHeight="1" spans="1:11">
      <c r="A2" s="20" t="s">
        <v>7983</v>
      </c>
      <c r="B2" s="20"/>
      <c r="C2" s="20"/>
      <c r="D2" s="20"/>
      <c r="E2" s="20" t="s">
        <v>5043</v>
      </c>
      <c r="F2" s="20"/>
      <c r="G2" s="20"/>
      <c r="H2" s="21" t="s">
        <v>7984</v>
      </c>
      <c r="I2" s="21"/>
      <c r="J2" s="21"/>
      <c r="K2" s="21"/>
    </row>
    <row r="3" s="1" customFormat="1" ht="17.25" customHeight="1" spans="1:11">
      <c r="A3" s="22" t="s">
        <v>2</v>
      </c>
      <c r="B3" s="23" t="s">
        <v>5087</v>
      </c>
      <c r="C3" s="23" t="s">
        <v>5088</v>
      </c>
      <c r="D3" s="23" t="s">
        <v>5089</v>
      </c>
      <c r="E3" s="23"/>
      <c r="F3" s="23" t="s">
        <v>5090</v>
      </c>
      <c r="G3" s="23" t="s">
        <v>5091</v>
      </c>
      <c r="H3" s="23"/>
      <c r="I3" s="23" t="s">
        <v>4985</v>
      </c>
      <c r="J3" s="24"/>
    </row>
    <row r="4" s="1" customFormat="1" ht="17.25" customHeight="1" spans="1:11">
      <c r="A4" s="25"/>
      <c r="B4" s="39"/>
      <c r="C4" s="39"/>
      <c r="D4" s="39"/>
      <c r="E4" s="39"/>
      <c r="F4" s="39"/>
      <c r="G4" s="39"/>
      <c r="H4" s="39"/>
      <c r="I4" s="39" t="s">
        <v>5092</v>
      </c>
      <c r="J4" s="40" t="s">
        <v>5093</v>
      </c>
    </row>
    <row r="5" s="1" customFormat="1" ht="41.25" customHeight="1" spans="1:11">
      <c r="A5" s="25" t="s">
        <v>7985</v>
      </c>
      <c r="B5" s="26"/>
      <c r="C5" s="26" t="s">
        <v>7986</v>
      </c>
      <c r="D5" s="26"/>
      <c r="E5" s="26"/>
      <c r="F5" s="26"/>
      <c r="G5" s="27"/>
      <c r="H5" s="27"/>
      <c r="I5" s="27"/>
      <c r="J5" s="54"/>
    </row>
    <row r="6" s="1" customFormat="1" ht="79.5" customHeight="1" spans="1:11">
      <c r="A6" s="25">
        <v>1</v>
      </c>
      <c r="B6" s="26" t="s">
        <v>7987</v>
      </c>
      <c r="C6" s="26" t="s">
        <v>7988</v>
      </c>
      <c r="D6" s="26" t="s">
        <v>7989</v>
      </c>
      <c r="E6" s="26"/>
      <c r="F6" s="39" t="s">
        <v>138</v>
      </c>
      <c r="G6" s="27">
        <v>58</v>
      </c>
      <c r="H6" s="27"/>
      <c r="I6" s="13"/>
      <c r="J6" s="47"/>
    </row>
    <row r="7" s="1" customFormat="1" ht="79.5" customHeight="1" spans="1:11">
      <c r="A7" s="25">
        <v>2</v>
      </c>
      <c r="B7" s="26" t="s">
        <v>7990</v>
      </c>
      <c r="C7" s="26" t="s">
        <v>7991</v>
      </c>
      <c r="D7" s="26" t="s">
        <v>7992</v>
      </c>
      <c r="E7" s="26"/>
      <c r="F7" s="39" t="s">
        <v>138</v>
      </c>
      <c r="G7" s="27">
        <v>2</v>
      </c>
      <c r="H7" s="27"/>
      <c r="I7" s="13"/>
      <c r="J7" s="47"/>
    </row>
    <row r="8" s="1" customFormat="1" ht="18" customHeight="1" spans="1:11">
      <c r="A8" s="15" t="s">
        <v>5101</v>
      </c>
      <c r="B8" s="16"/>
      <c r="C8" s="16"/>
      <c r="D8" s="16"/>
      <c r="E8" s="16"/>
      <c r="F8" s="16"/>
      <c r="G8" s="16"/>
      <c r="H8" s="16"/>
      <c r="I8" s="16"/>
      <c r="J8" s="48"/>
    </row>
    <row r="9" s="1" customFormat="1" ht="18" customHeight="1" spans="1:11">
      <c r="A9" s="49" t="s">
        <v>5102</v>
      </c>
      <c r="B9" s="49"/>
      <c r="C9" s="49"/>
      <c r="D9" s="49"/>
      <c r="E9" s="49"/>
      <c r="F9" s="49"/>
      <c r="G9" s="49"/>
      <c r="H9" s="49"/>
      <c r="I9" s="49"/>
      <c r="J9" s="49"/>
      <c r="K9" s="49"/>
    </row>
    <row r="10" s="1" customFormat="1" ht="39.75" customHeight="1" spans="1:11">
      <c r="A10" s="2" t="s">
        <v>5085</v>
      </c>
      <c r="B10" s="2"/>
      <c r="C10" s="2"/>
      <c r="D10" s="2"/>
      <c r="E10" s="2"/>
      <c r="F10" s="2"/>
      <c r="G10" s="2"/>
      <c r="H10" s="19"/>
      <c r="I10" s="19"/>
      <c r="J10" s="19"/>
      <c r="K10" s="19"/>
    </row>
    <row r="11" s="1" customFormat="1" ht="28.5" customHeight="1" spans="1:11">
      <c r="A11" s="20" t="s">
        <v>7983</v>
      </c>
      <c r="B11" s="20"/>
      <c r="C11" s="20"/>
      <c r="D11" s="20"/>
      <c r="E11" s="20" t="s">
        <v>5043</v>
      </c>
      <c r="F11" s="20"/>
      <c r="G11" s="20"/>
      <c r="H11" s="21" t="s">
        <v>7993</v>
      </c>
      <c r="I11" s="21"/>
      <c r="J11" s="21"/>
      <c r="K11" s="21"/>
    </row>
    <row r="12" s="1" customFormat="1" ht="17.25" customHeight="1" spans="1:11">
      <c r="A12" s="22" t="s">
        <v>2</v>
      </c>
      <c r="B12" s="23" t="s">
        <v>5087</v>
      </c>
      <c r="C12" s="23" t="s">
        <v>5088</v>
      </c>
      <c r="D12" s="23" t="s">
        <v>5089</v>
      </c>
      <c r="E12" s="23"/>
      <c r="F12" s="23" t="s">
        <v>5090</v>
      </c>
      <c r="G12" s="23" t="s">
        <v>5091</v>
      </c>
      <c r="H12" s="23"/>
      <c r="I12" s="23" t="s">
        <v>4985</v>
      </c>
      <c r="J12" s="24"/>
    </row>
    <row r="13" s="1" customFormat="1" ht="28.5" customHeight="1" spans="1:11">
      <c r="A13" s="25"/>
      <c r="B13" s="39"/>
      <c r="C13" s="39"/>
      <c r="D13" s="39"/>
      <c r="E13" s="39"/>
      <c r="F13" s="39"/>
      <c r="G13" s="39"/>
      <c r="H13" s="39"/>
      <c r="I13" s="39" t="s">
        <v>5092</v>
      </c>
      <c r="J13" s="40" t="s">
        <v>5093</v>
      </c>
    </row>
    <row r="14" s="1" customFormat="1" ht="409.5" customHeight="1" spans="1:11">
      <c r="A14" s="25">
        <v>3</v>
      </c>
      <c r="B14" s="26" t="s">
        <v>7994</v>
      </c>
      <c r="C14" s="26" t="s">
        <v>7995</v>
      </c>
      <c r="D14" s="26" t="s">
        <v>7996</v>
      </c>
      <c r="E14" s="26"/>
      <c r="F14" s="39" t="s">
        <v>138</v>
      </c>
      <c r="G14" s="27">
        <v>2</v>
      </c>
      <c r="H14" s="27"/>
      <c r="I14" s="13"/>
      <c r="J14" s="47"/>
    </row>
    <row r="15" s="1" customFormat="1" ht="18" customHeight="1" spans="1:11">
      <c r="A15" s="15" t="s">
        <v>5101</v>
      </c>
      <c r="B15" s="16"/>
      <c r="C15" s="16"/>
      <c r="D15" s="16"/>
      <c r="E15" s="16"/>
      <c r="F15" s="16"/>
      <c r="G15" s="16"/>
      <c r="H15" s="16"/>
      <c r="I15" s="16"/>
      <c r="J15" s="48"/>
    </row>
    <row r="16" s="1" customFormat="1" ht="18" customHeight="1" spans="1:11">
      <c r="A16" s="49" t="s">
        <v>5102</v>
      </c>
      <c r="B16" s="49"/>
      <c r="C16" s="49"/>
      <c r="D16" s="49"/>
      <c r="E16" s="49"/>
      <c r="F16" s="49"/>
      <c r="G16" s="49"/>
      <c r="H16" s="49"/>
      <c r="I16" s="49"/>
      <c r="J16" s="49"/>
      <c r="K16" s="49"/>
    </row>
    <row r="17" s="1" customFormat="1" ht="39.75" customHeight="1" spans="1:11">
      <c r="A17" s="2" t="s">
        <v>5085</v>
      </c>
      <c r="B17" s="2"/>
      <c r="C17" s="2"/>
      <c r="D17" s="2"/>
      <c r="E17" s="2"/>
      <c r="F17" s="2"/>
      <c r="G17" s="2"/>
      <c r="H17" s="19"/>
      <c r="I17" s="19"/>
      <c r="J17" s="19"/>
      <c r="K17" s="19"/>
    </row>
    <row r="18" s="1" customFormat="1" ht="28.5" customHeight="1" spans="1:11">
      <c r="A18" s="20" t="s">
        <v>7983</v>
      </c>
      <c r="B18" s="20"/>
      <c r="C18" s="20"/>
      <c r="D18" s="20"/>
      <c r="E18" s="20" t="s">
        <v>5043</v>
      </c>
      <c r="F18" s="20"/>
      <c r="G18" s="20"/>
      <c r="H18" s="21" t="s">
        <v>7997</v>
      </c>
      <c r="I18" s="21"/>
      <c r="J18" s="21"/>
      <c r="K18" s="21"/>
    </row>
    <row r="19" s="1" customFormat="1" ht="17.25" customHeight="1" spans="1:11">
      <c r="A19" s="22" t="s">
        <v>2</v>
      </c>
      <c r="B19" s="23" t="s">
        <v>5087</v>
      </c>
      <c r="C19" s="23" t="s">
        <v>5088</v>
      </c>
      <c r="D19" s="23" t="s">
        <v>5089</v>
      </c>
      <c r="E19" s="23"/>
      <c r="F19" s="23" t="s">
        <v>5090</v>
      </c>
      <c r="G19" s="23" t="s">
        <v>5091</v>
      </c>
      <c r="H19" s="23"/>
      <c r="I19" s="23" t="s">
        <v>4985</v>
      </c>
      <c r="J19" s="24"/>
    </row>
    <row r="20" s="1" customFormat="1" ht="28.5" customHeight="1" spans="1:11">
      <c r="A20" s="25"/>
      <c r="B20" s="39"/>
      <c r="C20" s="39"/>
      <c r="D20" s="39"/>
      <c r="E20" s="39"/>
      <c r="F20" s="39"/>
      <c r="G20" s="39"/>
      <c r="H20" s="39"/>
      <c r="I20" s="39" t="s">
        <v>5092</v>
      </c>
      <c r="J20" s="40" t="s">
        <v>5093</v>
      </c>
    </row>
    <row r="21" s="1" customFormat="1" ht="18" customHeight="1" spans="1:11">
      <c r="A21" s="9" t="s">
        <v>5101</v>
      </c>
      <c r="B21" s="10"/>
      <c r="C21" s="10"/>
      <c r="D21" s="10"/>
      <c r="E21" s="10"/>
      <c r="F21" s="10"/>
      <c r="G21" s="10"/>
      <c r="H21" s="10"/>
      <c r="I21" s="10"/>
      <c r="J21" s="47"/>
    </row>
    <row r="22" s="1" customFormat="1" ht="409.5" customHeight="1" spans="1:11">
      <c r="A22" s="25"/>
      <c r="B22" s="26"/>
      <c r="C22" s="26"/>
      <c r="D22" s="26" t="s">
        <v>7998</v>
      </c>
      <c r="E22" s="26"/>
      <c r="F22" s="39"/>
      <c r="G22" s="27"/>
      <c r="H22" s="27"/>
      <c r="I22" s="13"/>
      <c r="J22" s="47"/>
    </row>
    <row r="23" s="1" customFormat="1" ht="18" customHeight="1" spans="1:11">
      <c r="A23" s="15" t="s">
        <v>5101</v>
      </c>
      <c r="B23" s="16"/>
      <c r="C23" s="16"/>
      <c r="D23" s="16"/>
      <c r="E23" s="16"/>
      <c r="F23" s="16"/>
      <c r="G23" s="16"/>
      <c r="H23" s="16"/>
      <c r="I23" s="16"/>
      <c r="J23" s="48"/>
    </row>
    <row r="24" s="1" customFormat="1" ht="18" customHeight="1" spans="1:11">
      <c r="A24" s="49" t="s">
        <v>5102</v>
      </c>
      <c r="B24" s="49"/>
      <c r="C24" s="49"/>
      <c r="D24" s="49"/>
      <c r="E24" s="49"/>
      <c r="F24" s="49"/>
      <c r="G24" s="49"/>
      <c r="H24" s="49"/>
      <c r="I24" s="49"/>
      <c r="J24" s="49"/>
      <c r="K24" s="49"/>
    </row>
    <row r="25" s="1" customFormat="1" ht="39.75" customHeight="1" spans="1:11">
      <c r="A25" s="2" t="s">
        <v>5085</v>
      </c>
      <c r="B25" s="2"/>
      <c r="C25" s="2"/>
      <c r="D25" s="2"/>
      <c r="E25" s="2"/>
      <c r="F25" s="2"/>
      <c r="G25" s="2"/>
      <c r="H25" s="19"/>
      <c r="I25" s="19"/>
      <c r="J25" s="19"/>
      <c r="K25" s="19"/>
    </row>
    <row r="26" s="1" customFormat="1" ht="28.5" customHeight="1" spans="1:11">
      <c r="A26" s="20" t="s">
        <v>7983</v>
      </c>
      <c r="B26" s="20"/>
      <c r="C26" s="20"/>
      <c r="D26" s="20"/>
      <c r="E26" s="20" t="s">
        <v>5043</v>
      </c>
      <c r="F26" s="20"/>
      <c r="G26" s="20"/>
      <c r="H26" s="21" t="s">
        <v>7999</v>
      </c>
      <c r="I26" s="21"/>
      <c r="J26" s="21"/>
      <c r="K26" s="21"/>
    </row>
    <row r="27" s="1" customFormat="1" ht="17.25" customHeight="1" spans="1:11">
      <c r="A27" s="22" t="s">
        <v>2</v>
      </c>
      <c r="B27" s="23" t="s">
        <v>5087</v>
      </c>
      <c r="C27" s="23" t="s">
        <v>5088</v>
      </c>
      <c r="D27" s="23" t="s">
        <v>5089</v>
      </c>
      <c r="E27" s="23"/>
      <c r="F27" s="23" t="s">
        <v>5090</v>
      </c>
      <c r="G27" s="23" t="s">
        <v>5091</v>
      </c>
      <c r="H27" s="23"/>
      <c r="I27" s="23" t="s">
        <v>4985</v>
      </c>
      <c r="J27" s="24"/>
    </row>
    <row r="28" s="1" customFormat="1" ht="28.5" customHeight="1" spans="1:11">
      <c r="A28" s="25"/>
      <c r="B28" s="39"/>
      <c r="C28" s="39"/>
      <c r="D28" s="39"/>
      <c r="E28" s="39"/>
      <c r="F28" s="39"/>
      <c r="G28" s="39"/>
      <c r="H28" s="39"/>
      <c r="I28" s="39" t="s">
        <v>5092</v>
      </c>
      <c r="J28" s="40" t="s">
        <v>5093</v>
      </c>
    </row>
    <row r="29" s="1" customFormat="1" ht="388.5" customHeight="1" spans="1:11">
      <c r="A29" s="25"/>
      <c r="B29" s="26"/>
      <c r="C29" s="26"/>
      <c r="D29" s="26" t="s">
        <v>8000</v>
      </c>
      <c r="E29" s="26"/>
      <c r="F29" s="39"/>
      <c r="G29" s="27"/>
      <c r="H29" s="27"/>
      <c r="I29" s="13"/>
      <c r="J29" s="47"/>
    </row>
    <row r="30" s="1" customFormat="1" ht="15.75" customHeight="1" spans="1:11">
      <c r="A30" s="25">
        <v>4</v>
      </c>
      <c r="B30" s="26" t="s">
        <v>8001</v>
      </c>
      <c r="C30" s="26" t="s">
        <v>6654</v>
      </c>
      <c r="D30" s="26" t="s">
        <v>8002</v>
      </c>
      <c r="E30" s="26"/>
      <c r="F30" s="39" t="s">
        <v>75</v>
      </c>
      <c r="G30" s="27">
        <v>58</v>
      </c>
      <c r="H30" s="27"/>
      <c r="I30" s="13"/>
      <c r="J30" s="47"/>
    </row>
    <row r="31" s="1" customFormat="1" ht="15.75" customHeight="1" spans="1:11">
      <c r="A31" s="25">
        <v>5</v>
      </c>
      <c r="B31" s="26" t="s">
        <v>8003</v>
      </c>
      <c r="C31" s="26" t="s">
        <v>8004</v>
      </c>
      <c r="D31" s="26" t="s">
        <v>8004</v>
      </c>
      <c r="E31" s="26"/>
      <c r="F31" s="39" t="s">
        <v>75</v>
      </c>
      <c r="G31" s="27">
        <v>2</v>
      </c>
      <c r="H31" s="27"/>
      <c r="I31" s="13"/>
      <c r="J31" s="47"/>
    </row>
    <row r="32" s="1" customFormat="1" ht="79.5" customHeight="1" spans="1:11">
      <c r="A32" s="25">
        <v>6</v>
      </c>
      <c r="B32" s="26" t="s">
        <v>8005</v>
      </c>
      <c r="C32" s="26" t="s">
        <v>8006</v>
      </c>
      <c r="D32" s="26" t="s">
        <v>8007</v>
      </c>
      <c r="E32" s="26"/>
      <c r="F32" s="39" t="s">
        <v>138</v>
      </c>
      <c r="G32" s="27">
        <v>3</v>
      </c>
      <c r="H32" s="27"/>
      <c r="I32" s="13"/>
      <c r="J32" s="47"/>
    </row>
    <row r="33" s="1" customFormat="1" ht="41.25" customHeight="1" spans="1:11">
      <c r="A33" s="25">
        <v>7</v>
      </c>
      <c r="B33" s="26" t="s">
        <v>8008</v>
      </c>
      <c r="C33" s="26" t="s">
        <v>8009</v>
      </c>
      <c r="D33" s="26" t="s">
        <v>8010</v>
      </c>
      <c r="E33" s="26"/>
      <c r="F33" s="39" t="s">
        <v>138</v>
      </c>
      <c r="G33" s="27">
        <v>12</v>
      </c>
      <c r="H33" s="27"/>
      <c r="I33" s="13"/>
      <c r="J33" s="47"/>
    </row>
    <row r="34" s="1" customFormat="1" ht="15.75" customHeight="1" spans="1:11">
      <c r="A34" s="25">
        <v>8</v>
      </c>
      <c r="B34" s="26" t="s">
        <v>8011</v>
      </c>
      <c r="C34" s="26" t="s">
        <v>8012</v>
      </c>
      <c r="D34" s="26" t="s">
        <v>8013</v>
      </c>
      <c r="E34" s="26"/>
      <c r="F34" s="39" t="s">
        <v>138</v>
      </c>
      <c r="G34" s="27">
        <v>10</v>
      </c>
      <c r="H34" s="27"/>
      <c r="I34" s="13"/>
      <c r="J34" s="47"/>
    </row>
    <row r="35" s="1" customFormat="1" ht="18" customHeight="1" spans="1:11">
      <c r="A35" s="15" t="s">
        <v>5101</v>
      </c>
      <c r="B35" s="16"/>
      <c r="C35" s="16"/>
      <c r="D35" s="16"/>
      <c r="E35" s="16"/>
      <c r="F35" s="16"/>
      <c r="G35" s="16"/>
      <c r="H35" s="16"/>
      <c r="I35" s="16"/>
      <c r="J35" s="48"/>
    </row>
    <row r="36" s="1" customFormat="1" ht="18" customHeight="1" spans="1:11">
      <c r="A36" s="49" t="s">
        <v>5102</v>
      </c>
      <c r="B36" s="49"/>
      <c r="C36" s="49"/>
      <c r="D36" s="49"/>
      <c r="E36" s="49"/>
      <c r="F36" s="49"/>
      <c r="G36" s="49"/>
      <c r="H36" s="49"/>
      <c r="I36" s="49"/>
      <c r="J36" s="49"/>
      <c r="K36" s="49"/>
    </row>
    <row r="37" s="1" customFormat="1" ht="39.75" customHeight="1" spans="1:11">
      <c r="A37" s="2" t="s">
        <v>5085</v>
      </c>
      <c r="B37" s="2"/>
      <c r="C37" s="2"/>
      <c r="D37" s="2"/>
      <c r="E37" s="2"/>
      <c r="F37" s="2"/>
      <c r="G37" s="2"/>
      <c r="H37" s="19"/>
      <c r="I37" s="19"/>
      <c r="J37" s="19"/>
      <c r="K37" s="19"/>
    </row>
    <row r="38" s="1" customFormat="1" ht="28.5" customHeight="1" spans="1:11">
      <c r="A38" s="20" t="s">
        <v>7983</v>
      </c>
      <c r="B38" s="20"/>
      <c r="C38" s="20"/>
      <c r="D38" s="20"/>
      <c r="E38" s="20" t="s">
        <v>5043</v>
      </c>
      <c r="F38" s="20"/>
      <c r="G38" s="20"/>
      <c r="H38" s="21" t="s">
        <v>8014</v>
      </c>
      <c r="I38" s="21"/>
      <c r="J38" s="21"/>
      <c r="K38" s="21"/>
    </row>
    <row r="39" s="1" customFormat="1" ht="17.25" customHeight="1" spans="1:11">
      <c r="A39" s="22" t="s">
        <v>2</v>
      </c>
      <c r="B39" s="23" t="s">
        <v>5087</v>
      </c>
      <c r="C39" s="23" t="s">
        <v>5088</v>
      </c>
      <c r="D39" s="23" t="s">
        <v>5089</v>
      </c>
      <c r="E39" s="23"/>
      <c r="F39" s="23" t="s">
        <v>5090</v>
      </c>
      <c r="G39" s="23" t="s">
        <v>5091</v>
      </c>
      <c r="H39" s="23"/>
      <c r="I39" s="23" t="s">
        <v>4985</v>
      </c>
      <c r="J39" s="24"/>
    </row>
    <row r="40" s="1" customFormat="1" ht="28.5" customHeight="1" spans="1:11">
      <c r="A40" s="25"/>
      <c r="B40" s="39"/>
      <c r="C40" s="39"/>
      <c r="D40" s="39"/>
      <c r="E40" s="39"/>
      <c r="F40" s="39"/>
      <c r="G40" s="39"/>
      <c r="H40" s="39"/>
      <c r="I40" s="39" t="s">
        <v>5092</v>
      </c>
      <c r="J40" s="40" t="s">
        <v>5093</v>
      </c>
    </row>
    <row r="41" s="1" customFormat="1" ht="105" customHeight="1" spans="1:11">
      <c r="A41" s="25">
        <v>9</v>
      </c>
      <c r="B41" s="26" t="s">
        <v>8015</v>
      </c>
      <c r="C41" s="26" t="s">
        <v>5244</v>
      </c>
      <c r="D41" s="26" t="s">
        <v>5245</v>
      </c>
      <c r="E41" s="26"/>
      <c r="F41" s="39" t="s">
        <v>138</v>
      </c>
      <c r="G41" s="27">
        <v>10</v>
      </c>
      <c r="H41" s="27"/>
      <c r="I41" s="13"/>
      <c r="J41" s="47"/>
    </row>
    <row r="42" s="1" customFormat="1" ht="117.75" customHeight="1" spans="1:11">
      <c r="A42" s="25">
        <v>10</v>
      </c>
      <c r="B42" s="26" t="s">
        <v>8016</v>
      </c>
      <c r="C42" s="26" t="s">
        <v>8017</v>
      </c>
      <c r="D42" s="26" t="s">
        <v>8018</v>
      </c>
      <c r="E42" s="26"/>
      <c r="F42" s="39" t="s">
        <v>138</v>
      </c>
      <c r="G42" s="27">
        <v>10</v>
      </c>
      <c r="H42" s="27"/>
      <c r="I42" s="13"/>
      <c r="J42" s="47"/>
    </row>
    <row r="43" s="1" customFormat="1" ht="41.25" customHeight="1" spans="1:11">
      <c r="A43" s="25">
        <v>11</v>
      </c>
      <c r="B43" s="26" t="s">
        <v>8019</v>
      </c>
      <c r="C43" s="26" t="s">
        <v>6739</v>
      </c>
      <c r="D43" s="26" t="s">
        <v>6740</v>
      </c>
      <c r="E43" s="26"/>
      <c r="F43" s="39" t="s">
        <v>92</v>
      </c>
      <c r="G43" s="27">
        <v>24</v>
      </c>
      <c r="H43" s="27"/>
      <c r="I43" s="13"/>
      <c r="J43" s="47"/>
    </row>
    <row r="44" s="1" customFormat="1" ht="92.25" customHeight="1" spans="1:11">
      <c r="A44" s="25">
        <v>12</v>
      </c>
      <c r="B44" s="26" t="s">
        <v>8020</v>
      </c>
      <c r="C44" s="26" t="s">
        <v>6736</v>
      </c>
      <c r="D44" s="26" t="s">
        <v>6737</v>
      </c>
      <c r="E44" s="26"/>
      <c r="F44" s="39" t="s">
        <v>138</v>
      </c>
      <c r="G44" s="27">
        <v>6</v>
      </c>
      <c r="H44" s="27"/>
      <c r="I44" s="13"/>
      <c r="J44" s="47"/>
    </row>
    <row r="45" s="1" customFormat="1" ht="156" customHeight="1" spans="1:11">
      <c r="A45" s="25">
        <v>13</v>
      </c>
      <c r="B45" s="26" t="s">
        <v>8021</v>
      </c>
      <c r="C45" s="26" t="s">
        <v>8022</v>
      </c>
      <c r="D45" s="26" t="s">
        <v>8023</v>
      </c>
      <c r="E45" s="26"/>
      <c r="F45" s="39" t="s">
        <v>138</v>
      </c>
      <c r="G45" s="27">
        <v>2</v>
      </c>
      <c r="H45" s="27"/>
      <c r="I45" s="13"/>
      <c r="J45" s="47"/>
    </row>
    <row r="46" s="1" customFormat="1" ht="28.5" customHeight="1" spans="1:11">
      <c r="A46" s="25">
        <v>14</v>
      </c>
      <c r="B46" s="26" t="s">
        <v>8024</v>
      </c>
      <c r="C46" s="26" t="s">
        <v>5140</v>
      </c>
      <c r="D46" s="26" t="s">
        <v>8025</v>
      </c>
      <c r="E46" s="26"/>
      <c r="F46" s="39" t="s">
        <v>5125</v>
      </c>
      <c r="G46" s="27">
        <v>4032</v>
      </c>
      <c r="H46" s="27"/>
      <c r="I46" s="13"/>
      <c r="J46" s="47"/>
    </row>
    <row r="47" s="1" customFormat="1" ht="28.5" customHeight="1" spans="1:11">
      <c r="A47" s="25">
        <v>15</v>
      </c>
      <c r="B47" s="26" t="s">
        <v>8026</v>
      </c>
      <c r="C47" s="26" t="s">
        <v>8027</v>
      </c>
      <c r="D47" s="26" t="s">
        <v>8028</v>
      </c>
      <c r="E47" s="26"/>
      <c r="F47" s="39" t="s">
        <v>5125</v>
      </c>
      <c r="G47" s="27">
        <v>1130</v>
      </c>
      <c r="H47" s="27"/>
      <c r="I47" s="13"/>
      <c r="J47" s="47"/>
    </row>
    <row r="48" s="1" customFormat="1" ht="18" customHeight="1" spans="1:11">
      <c r="A48" s="15" t="s">
        <v>5101</v>
      </c>
      <c r="B48" s="16"/>
      <c r="C48" s="16"/>
      <c r="D48" s="16"/>
      <c r="E48" s="16"/>
      <c r="F48" s="16"/>
      <c r="G48" s="16"/>
      <c r="H48" s="16"/>
      <c r="I48" s="16"/>
      <c r="J48" s="48"/>
    </row>
    <row r="49" s="1" customFormat="1" ht="18" customHeight="1" spans="1:11">
      <c r="A49" s="49" t="s">
        <v>5102</v>
      </c>
      <c r="B49" s="49"/>
      <c r="C49" s="49"/>
      <c r="D49" s="49"/>
      <c r="E49" s="49"/>
      <c r="F49" s="49"/>
      <c r="G49" s="49"/>
      <c r="H49" s="49"/>
      <c r="I49" s="49"/>
      <c r="J49" s="49"/>
      <c r="K49" s="49"/>
    </row>
    <row r="50" s="1" customFormat="1" ht="39.75" customHeight="1" spans="1:11">
      <c r="A50" s="2" t="s">
        <v>5085</v>
      </c>
      <c r="B50" s="2"/>
      <c r="C50" s="2"/>
      <c r="D50" s="2"/>
      <c r="E50" s="2"/>
      <c r="F50" s="2"/>
      <c r="G50" s="2"/>
      <c r="H50" s="19"/>
      <c r="I50" s="19"/>
      <c r="J50" s="19"/>
      <c r="K50" s="19"/>
    </row>
    <row r="51" s="1" customFormat="1" ht="28.5" customHeight="1" spans="1:11">
      <c r="A51" s="20" t="s">
        <v>7983</v>
      </c>
      <c r="B51" s="20"/>
      <c r="C51" s="20"/>
      <c r="D51" s="20"/>
      <c r="E51" s="20" t="s">
        <v>5043</v>
      </c>
      <c r="F51" s="20"/>
      <c r="G51" s="20"/>
      <c r="H51" s="21" t="s">
        <v>8029</v>
      </c>
      <c r="I51" s="21"/>
      <c r="J51" s="21"/>
      <c r="K51" s="21"/>
    </row>
    <row r="52" s="1" customFormat="1" ht="17.25" customHeight="1" spans="1:11">
      <c r="A52" s="22" t="s">
        <v>2</v>
      </c>
      <c r="B52" s="23" t="s">
        <v>5087</v>
      </c>
      <c r="C52" s="23" t="s">
        <v>5088</v>
      </c>
      <c r="D52" s="23" t="s">
        <v>5089</v>
      </c>
      <c r="E52" s="23"/>
      <c r="F52" s="23" t="s">
        <v>5090</v>
      </c>
      <c r="G52" s="23" t="s">
        <v>5091</v>
      </c>
      <c r="H52" s="23"/>
      <c r="I52" s="23" t="s">
        <v>4985</v>
      </c>
      <c r="J52" s="24"/>
    </row>
    <row r="53" s="1" customFormat="1" ht="28.5" customHeight="1" spans="1:11">
      <c r="A53" s="25"/>
      <c r="B53" s="39"/>
      <c r="C53" s="39"/>
      <c r="D53" s="39"/>
      <c r="E53" s="39"/>
      <c r="F53" s="39"/>
      <c r="G53" s="39"/>
      <c r="H53" s="39"/>
      <c r="I53" s="39" t="s">
        <v>5092</v>
      </c>
      <c r="J53" s="40" t="s">
        <v>5093</v>
      </c>
    </row>
    <row r="54" s="1" customFormat="1" ht="28.5" customHeight="1" spans="1:11">
      <c r="A54" s="25">
        <v>16</v>
      </c>
      <c r="B54" s="26" t="s">
        <v>8030</v>
      </c>
      <c r="C54" s="26" t="s">
        <v>8031</v>
      </c>
      <c r="D54" s="26" t="s">
        <v>8032</v>
      </c>
      <c r="E54" s="26"/>
      <c r="F54" s="39" t="s">
        <v>5125</v>
      </c>
      <c r="G54" s="27">
        <v>2260</v>
      </c>
      <c r="H54" s="27"/>
      <c r="I54" s="13"/>
      <c r="J54" s="47"/>
    </row>
    <row r="55" s="1" customFormat="1" ht="28.5" customHeight="1" spans="1:11">
      <c r="A55" s="25">
        <v>17</v>
      </c>
      <c r="B55" s="26" t="s">
        <v>8033</v>
      </c>
      <c r="C55" s="26" t="s">
        <v>8034</v>
      </c>
      <c r="D55" s="26" t="s">
        <v>8035</v>
      </c>
      <c r="E55" s="26"/>
      <c r="F55" s="39" t="s">
        <v>138</v>
      </c>
      <c r="G55" s="27">
        <v>3</v>
      </c>
      <c r="H55" s="27"/>
      <c r="I55" s="13"/>
      <c r="J55" s="47"/>
    </row>
    <row r="56" s="1" customFormat="1" ht="28.5" customHeight="1" spans="1:11">
      <c r="A56" s="25">
        <v>18</v>
      </c>
      <c r="B56" s="26" t="s">
        <v>8036</v>
      </c>
      <c r="C56" s="26" t="s">
        <v>6556</v>
      </c>
      <c r="D56" s="26" t="s">
        <v>8037</v>
      </c>
      <c r="E56" s="26"/>
      <c r="F56" s="39" t="s">
        <v>5125</v>
      </c>
      <c r="G56" s="27">
        <v>80</v>
      </c>
      <c r="H56" s="27"/>
      <c r="I56" s="13"/>
      <c r="J56" s="47"/>
    </row>
    <row r="57" s="1" customFormat="1" ht="28.5" customHeight="1" spans="1:11">
      <c r="A57" s="25">
        <v>19</v>
      </c>
      <c r="B57" s="26" t="s">
        <v>8038</v>
      </c>
      <c r="C57" s="26" t="s">
        <v>8039</v>
      </c>
      <c r="D57" s="26" t="s">
        <v>8040</v>
      </c>
      <c r="E57" s="26"/>
      <c r="F57" s="39" t="s">
        <v>186</v>
      </c>
      <c r="G57" s="27">
        <v>48</v>
      </c>
      <c r="H57" s="27"/>
      <c r="I57" s="13"/>
      <c r="J57" s="47"/>
    </row>
    <row r="58" s="1" customFormat="1" ht="41.25" customHeight="1" spans="1:11">
      <c r="A58" s="25">
        <v>20</v>
      </c>
      <c r="B58" s="26" t="s">
        <v>8041</v>
      </c>
      <c r="C58" s="26" t="s">
        <v>8042</v>
      </c>
      <c r="D58" s="26" t="s">
        <v>8043</v>
      </c>
      <c r="E58" s="26"/>
      <c r="F58" s="39" t="s">
        <v>75</v>
      </c>
      <c r="G58" s="27">
        <v>6</v>
      </c>
      <c r="H58" s="27"/>
      <c r="I58" s="13"/>
      <c r="J58" s="47"/>
    </row>
    <row r="59" s="1" customFormat="1" ht="41.25" customHeight="1" spans="1:11">
      <c r="A59" s="25">
        <v>21</v>
      </c>
      <c r="B59" s="26" t="s">
        <v>8044</v>
      </c>
      <c r="C59" s="26" t="s">
        <v>8045</v>
      </c>
      <c r="D59" s="26" t="s">
        <v>8046</v>
      </c>
      <c r="E59" s="26"/>
      <c r="F59" s="39" t="s">
        <v>5125</v>
      </c>
      <c r="G59" s="27">
        <v>850</v>
      </c>
      <c r="H59" s="27"/>
      <c r="I59" s="13"/>
      <c r="J59" s="47"/>
    </row>
    <row r="60" s="1" customFormat="1" ht="54" customHeight="1" spans="1:11">
      <c r="A60" s="25">
        <v>22</v>
      </c>
      <c r="B60" s="26" t="s">
        <v>8047</v>
      </c>
      <c r="C60" s="26" t="s">
        <v>6701</v>
      </c>
      <c r="D60" s="26" t="s">
        <v>8048</v>
      </c>
      <c r="E60" s="26"/>
      <c r="F60" s="39" t="s">
        <v>75</v>
      </c>
      <c r="G60" s="27">
        <v>1</v>
      </c>
      <c r="H60" s="27"/>
      <c r="I60" s="13"/>
      <c r="J60" s="47"/>
    </row>
    <row r="61" s="1" customFormat="1" ht="15.75" customHeight="1" spans="1:11">
      <c r="A61" s="25">
        <v>23</v>
      </c>
      <c r="B61" s="26" t="s">
        <v>8049</v>
      </c>
      <c r="C61" s="26" t="s">
        <v>2766</v>
      </c>
      <c r="D61" s="26" t="s">
        <v>8050</v>
      </c>
      <c r="E61" s="26"/>
      <c r="F61" s="39" t="s">
        <v>6899</v>
      </c>
      <c r="G61" s="27">
        <v>340</v>
      </c>
      <c r="H61" s="27"/>
      <c r="I61" s="13"/>
      <c r="J61" s="47"/>
    </row>
    <row r="62" s="1" customFormat="1" ht="41.25" customHeight="1" spans="1:11">
      <c r="A62" s="25" t="s">
        <v>8051</v>
      </c>
      <c r="B62" s="26"/>
      <c r="C62" s="26" t="s">
        <v>8052</v>
      </c>
      <c r="D62" s="26"/>
      <c r="E62" s="26"/>
      <c r="F62" s="26"/>
      <c r="G62" s="27"/>
      <c r="H62" s="27"/>
      <c r="I62" s="27"/>
      <c r="J62" s="54"/>
    </row>
    <row r="63" s="1" customFormat="1" ht="232.5" customHeight="1" spans="1:11">
      <c r="A63" s="25">
        <v>24</v>
      </c>
      <c r="B63" s="26" t="s">
        <v>8053</v>
      </c>
      <c r="C63" s="26" t="s">
        <v>8054</v>
      </c>
      <c r="D63" s="26" t="s">
        <v>8055</v>
      </c>
      <c r="E63" s="26"/>
      <c r="F63" s="39" t="s">
        <v>138</v>
      </c>
      <c r="G63" s="27">
        <v>20</v>
      </c>
      <c r="H63" s="27"/>
      <c r="I63" s="13"/>
      <c r="J63" s="47"/>
    </row>
    <row r="64" s="1" customFormat="1" ht="18" customHeight="1" spans="1:11">
      <c r="A64" s="15" t="s">
        <v>5101</v>
      </c>
      <c r="B64" s="16"/>
      <c r="C64" s="16"/>
      <c r="D64" s="16"/>
      <c r="E64" s="16"/>
      <c r="F64" s="16"/>
      <c r="G64" s="16"/>
      <c r="H64" s="16"/>
      <c r="I64" s="16"/>
      <c r="J64" s="48"/>
    </row>
    <row r="65" s="1" customFormat="1" ht="18" customHeight="1" spans="1:11">
      <c r="A65" s="49" t="s">
        <v>5102</v>
      </c>
      <c r="B65" s="49"/>
      <c r="C65" s="49"/>
      <c r="D65" s="49"/>
      <c r="E65" s="49"/>
      <c r="F65" s="49"/>
      <c r="G65" s="49"/>
      <c r="H65" s="49"/>
      <c r="I65" s="49"/>
      <c r="J65" s="49"/>
      <c r="K65" s="49"/>
    </row>
    <row r="66" s="1" customFormat="1" ht="39.75" customHeight="1" spans="1:11">
      <c r="A66" s="2" t="s">
        <v>5085</v>
      </c>
      <c r="B66" s="2"/>
      <c r="C66" s="2"/>
      <c r="D66" s="2"/>
      <c r="E66" s="2"/>
      <c r="F66" s="2"/>
      <c r="G66" s="2"/>
      <c r="H66" s="19"/>
      <c r="I66" s="19"/>
      <c r="J66" s="19"/>
      <c r="K66" s="19"/>
    </row>
    <row r="67" s="1" customFormat="1" ht="28.5" customHeight="1" spans="1:11">
      <c r="A67" s="20" t="s">
        <v>7983</v>
      </c>
      <c r="B67" s="20"/>
      <c r="C67" s="20"/>
      <c r="D67" s="20"/>
      <c r="E67" s="20" t="s">
        <v>5043</v>
      </c>
      <c r="F67" s="20"/>
      <c r="G67" s="20"/>
      <c r="H67" s="21" t="s">
        <v>8056</v>
      </c>
      <c r="I67" s="21"/>
      <c r="J67" s="21"/>
      <c r="K67" s="21"/>
    </row>
    <row r="68" s="1" customFormat="1" ht="17.25" customHeight="1" spans="1:11">
      <c r="A68" s="22" t="s">
        <v>2</v>
      </c>
      <c r="B68" s="23" t="s">
        <v>5087</v>
      </c>
      <c r="C68" s="23" t="s">
        <v>5088</v>
      </c>
      <c r="D68" s="23" t="s">
        <v>5089</v>
      </c>
      <c r="E68" s="23"/>
      <c r="F68" s="23" t="s">
        <v>5090</v>
      </c>
      <c r="G68" s="23" t="s">
        <v>5091</v>
      </c>
      <c r="H68" s="23"/>
      <c r="I68" s="23" t="s">
        <v>4985</v>
      </c>
      <c r="J68" s="24"/>
    </row>
    <row r="69" s="1" customFormat="1" ht="28.5" customHeight="1" spans="1:11">
      <c r="A69" s="25"/>
      <c r="B69" s="39"/>
      <c r="C69" s="39"/>
      <c r="D69" s="39"/>
      <c r="E69" s="39"/>
      <c r="F69" s="39"/>
      <c r="G69" s="39"/>
      <c r="H69" s="39"/>
      <c r="I69" s="39" t="s">
        <v>5092</v>
      </c>
      <c r="J69" s="40" t="s">
        <v>5093</v>
      </c>
    </row>
    <row r="70" s="1" customFormat="1" ht="232.5" customHeight="1" spans="1:11">
      <c r="A70" s="25">
        <v>25</v>
      </c>
      <c r="B70" s="26" t="s">
        <v>8057</v>
      </c>
      <c r="C70" s="26" t="s">
        <v>8058</v>
      </c>
      <c r="D70" s="26" t="s">
        <v>8059</v>
      </c>
      <c r="E70" s="26"/>
      <c r="F70" s="39" t="s">
        <v>92</v>
      </c>
      <c r="G70" s="27">
        <v>6</v>
      </c>
      <c r="H70" s="27"/>
      <c r="I70" s="13"/>
      <c r="J70" s="47"/>
    </row>
    <row r="71" s="1" customFormat="1" ht="18" customHeight="1" spans="1:11">
      <c r="A71" s="15" t="s">
        <v>5101</v>
      </c>
      <c r="B71" s="16"/>
      <c r="C71" s="16"/>
      <c r="D71" s="16"/>
      <c r="E71" s="16"/>
      <c r="F71" s="16"/>
      <c r="G71" s="16"/>
      <c r="H71" s="16"/>
      <c r="I71" s="16"/>
      <c r="J71" s="48"/>
    </row>
    <row r="72" s="1" customFormat="1" ht="18" customHeight="1" spans="1:11">
      <c r="A72" s="49" t="s">
        <v>5102</v>
      </c>
      <c r="B72" s="49"/>
      <c r="C72" s="49"/>
      <c r="D72" s="49"/>
      <c r="E72" s="49"/>
      <c r="F72" s="49"/>
      <c r="G72" s="49"/>
      <c r="H72" s="49"/>
      <c r="I72" s="49"/>
      <c r="J72" s="49"/>
      <c r="K72" s="49"/>
    </row>
    <row r="73" s="1" customFormat="1" ht="39.75" customHeight="1" spans="1:11">
      <c r="A73" s="2" t="s">
        <v>5085</v>
      </c>
      <c r="B73" s="2"/>
      <c r="C73" s="2"/>
      <c r="D73" s="2"/>
      <c r="E73" s="2"/>
      <c r="F73" s="2"/>
      <c r="G73" s="2"/>
      <c r="H73" s="19"/>
      <c r="I73" s="19"/>
      <c r="J73" s="19"/>
      <c r="K73" s="19"/>
    </row>
    <row r="74" s="1" customFormat="1" ht="28.5" customHeight="1" spans="1:11">
      <c r="A74" s="20" t="s">
        <v>7983</v>
      </c>
      <c r="B74" s="20"/>
      <c r="C74" s="20"/>
      <c r="D74" s="20"/>
      <c r="E74" s="20" t="s">
        <v>5043</v>
      </c>
      <c r="F74" s="20"/>
      <c r="G74" s="20"/>
      <c r="H74" s="21" t="s">
        <v>8060</v>
      </c>
      <c r="I74" s="21"/>
      <c r="J74" s="21"/>
      <c r="K74" s="21"/>
    </row>
    <row r="75" s="1" customFormat="1" ht="17.25" customHeight="1" spans="1:11">
      <c r="A75" s="22" t="s">
        <v>2</v>
      </c>
      <c r="B75" s="23" t="s">
        <v>5087</v>
      </c>
      <c r="C75" s="23" t="s">
        <v>5088</v>
      </c>
      <c r="D75" s="23" t="s">
        <v>5089</v>
      </c>
      <c r="E75" s="23"/>
      <c r="F75" s="23" t="s">
        <v>5090</v>
      </c>
      <c r="G75" s="23" t="s">
        <v>5091</v>
      </c>
      <c r="H75" s="23"/>
      <c r="I75" s="23" t="s">
        <v>4985</v>
      </c>
      <c r="J75" s="24"/>
    </row>
    <row r="76" s="1" customFormat="1" ht="28.5" customHeight="1" spans="1:11">
      <c r="A76" s="25"/>
      <c r="B76" s="39"/>
      <c r="C76" s="39"/>
      <c r="D76" s="39"/>
      <c r="E76" s="39"/>
      <c r="F76" s="39"/>
      <c r="G76" s="39"/>
      <c r="H76" s="39"/>
      <c r="I76" s="39" t="s">
        <v>5092</v>
      </c>
      <c r="J76" s="40" t="s">
        <v>5093</v>
      </c>
    </row>
    <row r="77" s="1" customFormat="1" ht="409.5" customHeight="1" spans="1:11">
      <c r="A77" s="25">
        <v>26</v>
      </c>
      <c r="B77" s="26" t="s">
        <v>8061</v>
      </c>
      <c r="C77" s="26" t="s">
        <v>8062</v>
      </c>
      <c r="D77" s="26" t="s">
        <v>8063</v>
      </c>
      <c r="E77" s="26"/>
      <c r="F77" s="39" t="s">
        <v>138</v>
      </c>
      <c r="G77" s="27">
        <v>2</v>
      </c>
      <c r="H77" s="27"/>
      <c r="I77" s="13"/>
      <c r="J77" s="47"/>
    </row>
    <row r="78" s="1" customFormat="1" ht="105" customHeight="1" spans="1:11">
      <c r="A78" s="25">
        <v>27</v>
      </c>
      <c r="B78" s="26" t="s">
        <v>8064</v>
      </c>
      <c r="C78" s="26" t="s">
        <v>8065</v>
      </c>
      <c r="D78" s="26" t="s">
        <v>8066</v>
      </c>
      <c r="E78" s="26"/>
      <c r="F78" s="39" t="s">
        <v>138</v>
      </c>
      <c r="G78" s="27">
        <v>2</v>
      </c>
      <c r="H78" s="27"/>
      <c r="I78" s="13"/>
      <c r="J78" s="47"/>
    </row>
    <row r="79" s="1" customFormat="1" ht="18" customHeight="1" spans="1:11">
      <c r="A79" s="15" t="s">
        <v>5101</v>
      </c>
      <c r="B79" s="16"/>
      <c r="C79" s="16"/>
      <c r="D79" s="16"/>
      <c r="E79" s="16"/>
      <c r="F79" s="16"/>
      <c r="G79" s="16"/>
      <c r="H79" s="16"/>
      <c r="I79" s="16"/>
      <c r="J79" s="48"/>
    </row>
    <row r="80" s="1" customFormat="1" ht="18" customHeight="1" spans="1:11">
      <c r="A80" s="49" t="s">
        <v>5102</v>
      </c>
      <c r="B80" s="49"/>
      <c r="C80" s="49"/>
      <c r="D80" s="49"/>
      <c r="E80" s="49"/>
      <c r="F80" s="49"/>
      <c r="G80" s="49"/>
      <c r="H80" s="49"/>
      <c r="I80" s="49"/>
      <c r="J80" s="49"/>
      <c r="K80" s="49"/>
    </row>
    <row r="81" s="1" customFormat="1" ht="39.75" customHeight="1" spans="1:11">
      <c r="A81" s="2" t="s">
        <v>5085</v>
      </c>
      <c r="B81" s="2"/>
      <c r="C81" s="2"/>
      <c r="D81" s="2"/>
      <c r="E81" s="2"/>
      <c r="F81" s="2"/>
      <c r="G81" s="2"/>
      <c r="H81" s="19"/>
      <c r="I81" s="19"/>
      <c r="J81" s="19"/>
      <c r="K81" s="19"/>
    </row>
    <row r="82" s="1" customFormat="1" ht="28.5" customHeight="1" spans="1:11">
      <c r="A82" s="20" t="s">
        <v>7983</v>
      </c>
      <c r="B82" s="20"/>
      <c r="C82" s="20"/>
      <c r="D82" s="20"/>
      <c r="E82" s="20" t="s">
        <v>5043</v>
      </c>
      <c r="F82" s="20"/>
      <c r="G82" s="20"/>
      <c r="H82" s="21" t="s">
        <v>8067</v>
      </c>
      <c r="I82" s="21"/>
      <c r="J82" s="21"/>
      <c r="K82" s="21"/>
    </row>
    <row r="83" s="1" customFormat="1" ht="17.25" customHeight="1" spans="1:11">
      <c r="A83" s="22" t="s">
        <v>2</v>
      </c>
      <c r="B83" s="23" t="s">
        <v>5087</v>
      </c>
      <c r="C83" s="23" t="s">
        <v>5088</v>
      </c>
      <c r="D83" s="23" t="s">
        <v>5089</v>
      </c>
      <c r="E83" s="23"/>
      <c r="F83" s="23" t="s">
        <v>5090</v>
      </c>
      <c r="G83" s="23" t="s">
        <v>5091</v>
      </c>
      <c r="H83" s="23"/>
      <c r="I83" s="23" t="s">
        <v>4985</v>
      </c>
      <c r="J83" s="24"/>
    </row>
    <row r="84" s="1" customFormat="1" ht="28.5" customHeight="1" spans="1:11">
      <c r="A84" s="25"/>
      <c r="B84" s="39"/>
      <c r="C84" s="39"/>
      <c r="D84" s="39"/>
      <c r="E84" s="39"/>
      <c r="F84" s="39"/>
      <c r="G84" s="39"/>
      <c r="H84" s="39"/>
      <c r="I84" s="39" t="s">
        <v>5092</v>
      </c>
      <c r="J84" s="40" t="s">
        <v>5093</v>
      </c>
    </row>
    <row r="85" s="1" customFormat="1" ht="15.75" customHeight="1" spans="1:11">
      <c r="A85" s="25">
        <v>28</v>
      </c>
      <c r="B85" s="26" t="s">
        <v>8068</v>
      </c>
      <c r="C85" s="26" t="s">
        <v>8069</v>
      </c>
      <c r="D85" s="26" t="s">
        <v>8070</v>
      </c>
      <c r="E85" s="26"/>
      <c r="F85" s="39" t="s">
        <v>5125</v>
      </c>
      <c r="G85" s="27">
        <v>800</v>
      </c>
      <c r="H85" s="27"/>
      <c r="I85" s="13"/>
      <c r="J85" s="47"/>
    </row>
    <row r="86" s="1" customFormat="1" ht="54" customHeight="1" spans="1:11">
      <c r="A86" s="25">
        <v>29</v>
      </c>
      <c r="B86" s="26" t="s">
        <v>8071</v>
      </c>
      <c r="C86" s="26" t="s">
        <v>6546</v>
      </c>
      <c r="D86" s="26" t="s">
        <v>6594</v>
      </c>
      <c r="E86" s="26"/>
      <c r="F86" s="39" t="s">
        <v>138</v>
      </c>
      <c r="G86" s="27">
        <v>1</v>
      </c>
      <c r="H86" s="27"/>
      <c r="I86" s="13"/>
      <c r="J86" s="47"/>
    </row>
    <row r="87" s="1" customFormat="1" ht="54" customHeight="1" spans="1:11">
      <c r="A87" s="25" t="s">
        <v>8072</v>
      </c>
      <c r="B87" s="26"/>
      <c r="C87" s="26" t="s">
        <v>8073</v>
      </c>
      <c r="D87" s="26"/>
      <c r="E87" s="26"/>
      <c r="F87" s="26"/>
      <c r="G87" s="27"/>
      <c r="H87" s="27"/>
      <c r="I87" s="27"/>
      <c r="J87" s="54"/>
    </row>
    <row r="88" s="1" customFormat="1" ht="309" customHeight="1" spans="1:11">
      <c r="A88" s="25">
        <v>30</v>
      </c>
      <c r="B88" s="26" t="s">
        <v>8074</v>
      </c>
      <c r="C88" s="26" t="s">
        <v>8075</v>
      </c>
      <c r="D88" s="26" t="s">
        <v>8076</v>
      </c>
      <c r="E88" s="26"/>
      <c r="F88" s="39" t="s">
        <v>138</v>
      </c>
      <c r="G88" s="27">
        <v>160</v>
      </c>
      <c r="H88" s="27"/>
      <c r="I88" s="13"/>
      <c r="J88" s="47"/>
    </row>
    <row r="89" s="1" customFormat="1" ht="15.75" customHeight="1" spans="1:11">
      <c r="A89" s="25">
        <v>31</v>
      </c>
      <c r="B89" s="26" t="s">
        <v>8077</v>
      </c>
      <c r="C89" s="26" t="s">
        <v>2772</v>
      </c>
      <c r="D89" s="26" t="s">
        <v>8078</v>
      </c>
      <c r="E89" s="26"/>
      <c r="F89" s="39" t="s">
        <v>138</v>
      </c>
      <c r="G89" s="27">
        <v>160</v>
      </c>
      <c r="H89" s="27"/>
      <c r="I89" s="13"/>
      <c r="J89" s="47"/>
    </row>
    <row r="90" s="1" customFormat="1" ht="18" customHeight="1" spans="1:11">
      <c r="A90" s="15" t="s">
        <v>5101</v>
      </c>
      <c r="B90" s="16"/>
      <c r="C90" s="16"/>
      <c r="D90" s="16"/>
      <c r="E90" s="16"/>
      <c r="F90" s="16"/>
      <c r="G90" s="16"/>
      <c r="H90" s="16"/>
      <c r="I90" s="16"/>
      <c r="J90" s="48"/>
    </row>
    <row r="91" s="1" customFormat="1" ht="18" customHeight="1" spans="1:11">
      <c r="A91" s="49" t="s">
        <v>5102</v>
      </c>
      <c r="B91" s="49"/>
      <c r="C91" s="49"/>
      <c r="D91" s="49"/>
      <c r="E91" s="49"/>
      <c r="F91" s="49"/>
      <c r="G91" s="49"/>
      <c r="H91" s="49"/>
      <c r="I91" s="49"/>
      <c r="J91" s="49"/>
      <c r="K91" s="49"/>
    </row>
    <row r="92" s="1" customFormat="1" ht="39.75" customHeight="1" spans="1:11">
      <c r="A92" s="2" t="s">
        <v>5085</v>
      </c>
      <c r="B92" s="2"/>
      <c r="C92" s="2"/>
      <c r="D92" s="2"/>
      <c r="E92" s="2"/>
      <c r="F92" s="2"/>
      <c r="G92" s="2"/>
      <c r="H92" s="19"/>
      <c r="I92" s="19"/>
      <c r="J92" s="19"/>
      <c r="K92" s="19"/>
    </row>
    <row r="93" s="1" customFormat="1" ht="28.5" customHeight="1" spans="1:11">
      <c r="A93" s="20" t="s">
        <v>7983</v>
      </c>
      <c r="B93" s="20"/>
      <c r="C93" s="20"/>
      <c r="D93" s="20"/>
      <c r="E93" s="20" t="s">
        <v>5043</v>
      </c>
      <c r="F93" s="20"/>
      <c r="G93" s="20"/>
      <c r="H93" s="21" t="s">
        <v>8079</v>
      </c>
      <c r="I93" s="21"/>
      <c r="J93" s="21"/>
      <c r="K93" s="21"/>
    </row>
    <row r="94" s="1" customFormat="1" ht="17.25" customHeight="1" spans="1:11">
      <c r="A94" s="22" t="s">
        <v>2</v>
      </c>
      <c r="B94" s="23" t="s">
        <v>5087</v>
      </c>
      <c r="C94" s="23" t="s">
        <v>5088</v>
      </c>
      <c r="D94" s="23" t="s">
        <v>5089</v>
      </c>
      <c r="E94" s="23"/>
      <c r="F94" s="23" t="s">
        <v>5090</v>
      </c>
      <c r="G94" s="23" t="s">
        <v>5091</v>
      </c>
      <c r="H94" s="23"/>
      <c r="I94" s="23" t="s">
        <v>4985</v>
      </c>
      <c r="J94" s="24"/>
    </row>
    <row r="95" s="1" customFormat="1" ht="28.5" customHeight="1" spans="1:11">
      <c r="A95" s="25"/>
      <c r="B95" s="39"/>
      <c r="C95" s="39"/>
      <c r="D95" s="39"/>
      <c r="E95" s="39"/>
      <c r="F95" s="39"/>
      <c r="G95" s="39"/>
      <c r="H95" s="39"/>
      <c r="I95" s="39" t="s">
        <v>5092</v>
      </c>
      <c r="J95" s="40" t="s">
        <v>5093</v>
      </c>
    </row>
    <row r="96" s="1" customFormat="1" ht="258" customHeight="1" spans="1:11">
      <c r="A96" s="25">
        <v>32</v>
      </c>
      <c r="B96" s="26" t="s">
        <v>8080</v>
      </c>
      <c r="C96" s="26" t="s">
        <v>8081</v>
      </c>
      <c r="D96" s="26" t="s">
        <v>8082</v>
      </c>
      <c r="E96" s="26"/>
      <c r="F96" s="39" t="s">
        <v>138</v>
      </c>
      <c r="G96" s="27">
        <v>160</v>
      </c>
      <c r="H96" s="27"/>
      <c r="I96" s="13"/>
      <c r="J96" s="47"/>
    </row>
    <row r="97" s="1" customFormat="1" ht="15.75" customHeight="1" spans="1:10">
      <c r="A97" s="25">
        <v>33</v>
      </c>
      <c r="B97" s="26" t="s">
        <v>8083</v>
      </c>
      <c r="C97" s="26" t="s">
        <v>8084</v>
      </c>
      <c r="D97" s="26" t="s">
        <v>8085</v>
      </c>
      <c r="E97" s="26"/>
      <c r="F97" s="39" t="s">
        <v>138</v>
      </c>
      <c r="G97" s="27">
        <v>2</v>
      </c>
      <c r="H97" s="27"/>
      <c r="I97" s="13"/>
      <c r="J97" s="47"/>
    </row>
    <row r="98" s="1" customFormat="1" ht="15.75" customHeight="1" spans="1:10">
      <c r="A98" s="25">
        <v>34</v>
      </c>
      <c r="B98" s="26" t="s">
        <v>8086</v>
      </c>
      <c r="C98" s="26" t="s">
        <v>8087</v>
      </c>
      <c r="D98" s="26" t="s">
        <v>8088</v>
      </c>
      <c r="E98" s="26"/>
      <c r="F98" s="39" t="s">
        <v>78</v>
      </c>
      <c r="G98" s="27">
        <v>1600</v>
      </c>
      <c r="H98" s="27"/>
      <c r="I98" s="13"/>
      <c r="J98" s="47"/>
    </row>
    <row r="99" s="1" customFormat="1" ht="15.75" customHeight="1" spans="1:10">
      <c r="A99" s="25"/>
      <c r="B99" s="26"/>
      <c r="C99" s="26"/>
      <c r="D99" s="26"/>
      <c r="E99" s="26"/>
      <c r="F99" s="39"/>
      <c r="G99" s="27"/>
      <c r="H99" s="27"/>
      <c r="I99" s="13"/>
      <c r="J99" s="47"/>
    </row>
    <row r="100" s="1" customFormat="1" ht="15.75" customHeight="1" spans="1:10">
      <c r="A100" s="25"/>
      <c r="B100" s="26"/>
      <c r="C100" s="26"/>
      <c r="D100" s="26"/>
      <c r="E100" s="26"/>
      <c r="F100" s="39"/>
      <c r="G100" s="27"/>
      <c r="H100" s="27"/>
      <c r="I100" s="13"/>
      <c r="J100" s="47"/>
    </row>
    <row r="101" s="1" customFormat="1" ht="15.75" customHeight="1" spans="1:10">
      <c r="A101" s="25"/>
      <c r="B101" s="26"/>
      <c r="C101" s="26"/>
      <c r="D101" s="26"/>
      <c r="E101" s="26"/>
      <c r="F101" s="39"/>
      <c r="G101" s="27"/>
      <c r="H101" s="27"/>
      <c r="I101" s="13"/>
      <c r="J101" s="47"/>
    </row>
    <row r="102" s="1" customFormat="1" ht="15.75" customHeight="1" spans="1:10">
      <c r="A102" s="25"/>
      <c r="B102" s="26"/>
      <c r="C102" s="26"/>
      <c r="D102" s="26"/>
      <c r="E102" s="26"/>
      <c r="F102" s="39"/>
      <c r="G102" s="27"/>
      <c r="H102" s="27"/>
      <c r="I102" s="13"/>
      <c r="J102" s="47"/>
    </row>
    <row r="103" s="1" customFormat="1" ht="15.75" customHeight="1" spans="1:10">
      <c r="A103" s="25"/>
      <c r="B103" s="26"/>
      <c r="C103" s="26"/>
      <c r="D103" s="26"/>
      <c r="E103" s="26"/>
      <c r="F103" s="39"/>
      <c r="G103" s="27"/>
      <c r="H103" s="27"/>
      <c r="I103" s="13"/>
      <c r="J103" s="47"/>
    </row>
    <row r="104" s="1" customFormat="1" ht="15.75" customHeight="1" spans="1:10">
      <c r="A104" s="25"/>
      <c r="B104" s="26"/>
      <c r="C104" s="26"/>
      <c r="D104" s="26"/>
      <c r="E104" s="26"/>
      <c r="F104" s="39"/>
      <c r="G104" s="27"/>
      <c r="H104" s="27"/>
      <c r="I104" s="13"/>
      <c r="J104" s="47"/>
    </row>
    <row r="105" s="1" customFormat="1" ht="15.75" customHeight="1" spans="1:10">
      <c r="A105" s="25"/>
      <c r="B105" s="26"/>
      <c r="C105" s="26"/>
      <c r="D105" s="26"/>
      <c r="E105" s="26"/>
      <c r="F105" s="39"/>
      <c r="G105" s="27"/>
      <c r="H105" s="27"/>
      <c r="I105" s="13"/>
      <c r="J105" s="47"/>
    </row>
    <row r="106" s="1" customFormat="1" ht="15.75" customHeight="1" spans="1:10">
      <c r="A106" s="25"/>
      <c r="B106" s="26"/>
      <c r="C106" s="26"/>
      <c r="D106" s="26"/>
      <c r="E106" s="26"/>
      <c r="F106" s="39"/>
      <c r="G106" s="27"/>
      <c r="H106" s="27"/>
      <c r="I106" s="13"/>
      <c r="J106" s="47"/>
    </row>
    <row r="107" s="1" customFormat="1" ht="15.75" customHeight="1" spans="1:10">
      <c r="A107" s="25"/>
      <c r="B107" s="26"/>
      <c r="C107" s="26"/>
      <c r="D107" s="26"/>
      <c r="E107" s="26"/>
      <c r="F107" s="39"/>
      <c r="G107" s="27"/>
      <c r="H107" s="27"/>
      <c r="I107" s="13"/>
      <c r="J107" s="47"/>
    </row>
    <row r="108" s="1" customFormat="1" ht="15.75" customHeight="1" spans="1:10">
      <c r="A108" s="25"/>
      <c r="B108" s="26"/>
      <c r="C108" s="26"/>
      <c r="D108" s="26"/>
      <c r="E108" s="26"/>
      <c r="F108" s="39"/>
      <c r="G108" s="27"/>
      <c r="H108" s="27"/>
      <c r="I108" s="13"/>
      <c r="J108" s="47"/>
    </row>
    <row r="109" s="1" customFormat="1" ht="15.75" customHeight="1" spans="1:10">
      <c r="A109" s="25"/>
      <c r="B109" s="26"/>
      <c r="C109" s="26"/>
      <c r="D109" s="26"/>
      <c r="E109" s="26"/>
      <c r="F109" s="39"/>
      <c r="G109" s="27"/>
      <c r="H109" s="27"/>
      <c r="I109" s="13"/>
      <c r="J109" s="47"/>
    </row>
    <row r="110" s="1" customFormat="1" ht="15.75" customHeight="1" spans="1:10">
      <c r="A110" s="25"/>
      <c r="B110" s="26"/>
      <c r="C110" s="26"/>
      <c r="D110" s="26"/>
      <c r="E110" s="26"/>
      <c r="F110" s="39"/>
      <c r="G110" s="27"/>
      <c r="H110" s="27"/>
      <c r="I110" s="13"/>
      <c r="J110" s="47"/>
    </row>
    <row r="111" s="1" customFormat="1" ht="15.75" customHeight="1" spans="1:10">
      <c r="A111" s="25"/>
      <c r="B111" s="26"/>
      <c r="C111" s="26"/>
      <c r="D111" s="26"/>
      <c r="E111" s="26"/>
      <c r="F111" s="39"/>
      <c r="G111" s="27"/>
      <c r="H111" s="27"/>
      <c r="I111" s="13"/>
      <c r="J111" s="47"/>
    </row>
    <row r="112" s="1" customFormat="1" ht="15.75" customHeight="1" spans="1:10">
      <c r="A112" s="25"/>
      <c r="B112" s="26"/>
      <c r="C112" s="26"/>
      <c r="D112" s="26"/>
      <c r="E112" s="26"/>
      <c r="F112" s="39"/>
      <c r="G112" s="27"/>
      <c r="H112" s="27"/>
      <c r="I112" s="13"/>
      <c r="J112" s="47"/>
    </row>
    <row r="113" s="1" customFormat="1" ht="15.75" customHeight="1" spans="1:11">
      <c r="A113" s="25"/>
      <c r="B113" s="26"/>
      <c r="C113" s="26"/>
      <c r="D113" s="26"/>
      <c r="E113" s="26"/>
      <c r="F113" s="39"/>
      <c r="G113" s="27"/>
      <c r="H113" s="27"/>
      <c r="I113" s="13"/>
      <c r="J113" s="47"/>
    </row>
    <row r="114" s="1" customFormat="1" ht="15.75" customHeight="1" spans="1:11">
      <c r="A114" s="25"/>
      <c r="B114" s="26"/>
      <c r="C114" s="26"/>
      <c r="D114" s="26"/>
      <c r="E114" s="26"/>
      <c r="F114" s="39"/>
      <c r="G114" s="27"/>
      <c r="H114" s="27"/>
      <c r="I114" s="13"/>
      <c r="J114" s="47"/>
    </row>
    <row r="115" s="1" customFormat="1" ht="15.75" customHeight="1" spans="1:11">
      <c r="A115" s="25"/>
      <c r="B115" s="26"/>
      <c r="C115" s="26"/>
      <c r="D115" s="26"/>
      <c r="E115" s="26"/>
      <c r="F115" s="39"/>
      <c r="G115" s="27"/>
      <c r="H115" s="27"/>
      <c r="I115" s="13"/>
      <c r="J115" s="47"/>
    </row>
    <row r="116" s="1" customFormat="1" ht="18" customHeight="1" spans="1:11">
      <c r="A116" s="9" t="s">
        <v>5101</v>
      </c>
      <c r="B116" s="10"/>
      <c r="C116" s="10"/>
      <c r="D116" s="10"/>
      <c r="E116" s="10"/>
      <c r="F116" s="10"/>
      <c r="G116" s="10"/>
      <c r="H116" s="10"/>
      <c r="I116" s="10"/>
      <c r="J116" s="47"/>
    </row>
    <row r="117" s="1" customFormat="1" ht="18" customHeight="1" spans="1:11">
      <c r="A117" s="15" t="s">
        <v>6843</v>
      </c>
      <c r="B117" s="16"/>
      <c r="C117" s="16"/>
      <c r="D117" s="16"/>
      <c r="E117" s="16"/>
      <c r="F117" s="16"/>
      <c r="G117" s="16"/>
      <c r="H117" s="16"/>
      <c r="I117" s="16"/>
      <c r="J117" s="48"/>
    </row>
    <row r="118" s="1" customFormat="1" ht="18" customHeight="1" spans="1:11">
      <c r="A118" s="49" t="s">
        <v>5102</v>
      </c>
      <c r="B118" s="49"/>
      <c r="C118" s="49"/>
      <c r="D118" s="49"/>
      <c r="E118" s="49"/>
      <c r="F118" s="49"/>
      <c r="G118" s="49"/>
      <c r="H118" s="49"/>
      <c r="I118" s="49"/>
      <c r="J118" s="49"/>
      <c r="K118" s="49"/>
    </row>
  </sheetData>
  <mergeCells count="244">
    <mergeCell ref="A1:K1"/>
    <mergeCell ref="A2:D2"/>
    <mergeCell ref="E2:G2"/>
    <mergeCell ref="H2:K2"/>
    <mergeCell ref="I3:J3"/>
    <mergeCell ref="D5:E5"/>
    <mergeCell ref="G5:H5"/>
    <mergeCell ref="D6:E6"/>
    <mergeCell ref="G6:H6"/>
    <mergeCell ref="D7:E7"/>
    <mergeCell ref="G7:H7"/>
    <mergeCell ref="A8:I8"/>
    <mergeCell ref="A9:K9"/>
    <mergeCell ref="A10:K10"/>
    <mergeCell ref="A11:D11"/>
    <mergeCell ref="E11:G11"/>
    <mergeCell ref="H11:K11"/>
    <mergeCell ref="I12:J12"/>
    <mergeCell ref="D14:E14"/>
    <mergeCell ref="G14:H14"/>
    <mergeCell ref="A15:I15"/>
    <mergeCell ref="A16:K16"/>
    <mergeCell ref="A17:K17"/>
    <mergeCell ref="A18:D18"/>
    <mergeCell ref="E18:G18"/>
    <mergeCell ref="H18:K18"/>
    <mergeCell ref="I19:J19"/>
    <mergeCell ref="A21:I21"/>
    <mergeCell ref="D22:E22"/>
    <mergeCell ref="G22:H22"/>
    <mergeCell ref="A23:I23"/>
    <mergeCell ref="A24:K24"/>
    <mergeCell ref="A25:K25"/>
    <mergeCell ref="A26:D26"/>
    <mergeCell ref="E26:G26"/>
    <mergeCell ref="H26:K26"/>
    <mergeCell ref="I27:J27"/>
    <mergeCell ref="D29:E29"/>
    <mergeCell ref="G29:H29"/>
    <mergeCell ref="D30:E30"/>
    <mergeCell ref="G30:H30"/>
    <mergeCell ref="D31:E31"/>
    <mergeCell ref="G31:H31"/>
    <mergeCell ref="D32:E32"/>
    <mergeCell ref="G32:H32"/>
    <mergeCell ref="D33:E33"/>
    <mergeCell ref="G33:H33"/>
    <mergeCell ref="D34:E34"/>
    <mergeCell ref="G34:H34"/>
    <mergeCell ref="A35:I35"/>
    <mergeCell ref="A36:K36"/>
    <mergeCell ref="A37:K37"/>
    <mergeCell ref="A38:D38"/>
    <mergeCell ref="E38:G38"/>
    <mergeCell ref="H38:K38"/>
    <mergeCell ref="I39:J39"/>
    <mergeCell ref="D41:E41"/>
    <mergeCell ref="G41:H41"/>
    <mergeCell ref="D42:E42"/>
    <mergeCell ref="G42:H42"/>
    <mergeCell ref="D43:E43"/>
    <mergeCell ref="G43:H43"/>
    <mergeCell ref="D44:E44"/>
    <mergeCell ref="G44:H44"/>
    <mergeCell ref="D45:E45"/>
    <mergeCell ref="G45:H45"/>
    <mergeCell ref="D46:E46"/>
    <mergeCell ref="G46:H46"/>
    <mergeCell ref="D47:E47"/>
    <mergeCell ref="G47:H47"/>
    <mergeCell ref="A48:I48"/>
    <mergeCell ref="A49:K49"/>
    <mergeCell ref="A50:K50"/>
    <mergeCell ref="A51:D51"/>
    <mergeCell ref="E51:G51"/>
    <mergeCell ref="H51:K51"/>
    <mergeCell ref="I52:J52"/>
    <mergeCell ref="D54:E54"/>
    <mergeCell ref="G54:H54"/>
    <mergeCell ref="D55:E55"/>
    <mergeCell ref="G55:H55"/>
    <mergeCell ref="D56:E56"/>
    <mergeCell ref="G56:H56"/>
    <mergeCell ref="D57:E57"/>
    <mergeCell ref="G57:H57"/>
    <mergeCell ref="D58:E58"/>
    <mergeCell ref="G58:H58"/>
    <mergeCell ref="D59:E59"/>
    <mergeCell ref="G59:H59"/>
    <mergeCell ref="D60:E60"/>
    <mergeCell ref="G60:H60"/>
    <mergeCell ref="D61:E61"/>
    <mergeCell ref="G61:H61"/>
    <mergeCell ref="D62:E62"/>
    <mergeCell ref="G62:H62"/>
    <mergeCell ref="D63:E63"/>
    <mergeCell ref="G63:H63"/>
    <mergeCell ref="A64:I64"/>
    <mergeCell ref="A65:K65"/>
    <mergeCell ref="A66:K66"/>
    <mergeCell ref="A67:D67"/>
    <mergeCell ref="E67:G67"/>
    <mergeCell ref="H67:K67"/>
    <mergeCell ref="I68:J68"/>
    <mergeCell ref="D70:E70"/>
    <mergeCell ref="G70:H70"/>
    <mergeCell ref="A71:I71"/>
    <mergeCell ref="A72:K72"/>
    <mergeCell ref="A73:K73"/>
    <mergeCell ref="A74:D74"/>
    <mergeCell ref="E74:G74"/>
    <mergeCell ref="H74:K74"/>
    <mergeCell ref="I75:J75"/>
    <mergeCell ref="D77:E77"/>
    <mergeCell ref="G77:H77"/>
    <mergeCell ref="D78:E78"/>
    <mergeCell ref="G78:H78"/>
    <mergeCell ref="A79:I79"/>
    <mergeCell ref="A80:K80"/>
    <mergeCell ref="A81:K81"/>
    <mergeCell ref="A82:D82"/>
    <mergeCell ref="E82:G82"/>
    <mergeCell ref="H82:K82"/>
    <mergeCell ref="I83:J83"/>
    <mergeCell ref="D85:E85"/>
    <mergeCell ref="G85:H85"/>
    <mergeCell ref="D86:E86"/>
    <mergeCell ref="G86:H86"/>
    <mergeCell ref="D87:E87"/>
    <mergeCell ref="G87:H87"/>
    <mergeCell ref="D88:E88"/>
    <mergeCell ref="G88:H88"/>
    <mergeCell ref="D89:E89"/>
    <mergeCell ref="G89:H89"/>
    <mergeCell ref="A90:I90"/>
    <mergeCell ref="A91:K91"/>
    <mergeCell ref="A92:K92"/>
    <mergeCell ref="A93:D93"/>
    <mergeCell ref="E93:G93"/>
    <mergeCell ref="H93:K93"/>
    <mergeCell ref="I94:J94"/>
    <mergeCell ref="D96:E96"/>
    <mergeCell ref="G96:H96"/>
    <mergeCell ref="D97:E97"/>
    <mergeCell ref="G97:H97"/>
    <mergeCell ref="D98:E98"/>
    <mergeCell ref="G98:H98"/>
    <mergeCell ref="D99:E99"/>
    <mergeCell ref="G99:H99"/>
    <mergeCell ref="D100:E100"/>
    <mergeCell ref="G100:H100"/>
    <mergeCell ref="D101:E101"/>
    <mergeCell ref="G101:H101"/>
    <mergeCell ref="D102:E102"/>
    <mergeCell ref="G102:H102"/>
    <mergeCell ref="D103:E103"/>
    <mergeCell ref="G103:H103"/>
    <mergeCell ref="D104:E104"/>
    <mergeCell ref="G104:H104"/>
    <mergeCell ref="D105:E105"/>
    <mergeCell ref="G105:H105"/>
    <mergeCell ref="D106:E106"/>
    <mergeCell ref="G106:H106"/>
    <mergeCell ref="D107:E107"/>
    <mergeCell ref="G107:H107"/>
    <mergeCell ref="D108:E108"/>
    <mergeCell ref="G108:H108"/>
    <mergeCell ref="D109:E109"/>
    <mergeCell ref="G109:H109"/>
    <mergeCell ref="D110:E110"/>
    <mergeCell ref="G110:H110"/>
    <mergeCell ref="D111:E111"/>
    <mergeCell ref="G111:H111"/>
    <mergeCell ref="D112:E112"/>
    <mergeCell ref="G112:H112"/>
    <mergeCell ref="D113:E113"/>
    <mergeCell ref="G113:H113"/>
    <mergeCell ref="D114:E114"/>
    <mergeCell ref="G114:H114"/>
    <mergeCell ref="D115:E115"/>
    <mergeCell ref="G115:H115"/>
    <mergeCell ref="A116:I116"/>
    <mergeCell ref="A117:I117"/>
    <mergeCell ref="A118:K118"/>
    <mergeCell ref="A3:A4"/>
    <mergeCell ref="A12:A13"/>
    <mergeCell ref="A19:A20"/>
    <mergeCell ref="A27:A28"/>
    <mergeCell ref="A39:A40"/>
    <mergeCell ref="A52:A53"/>
    <mergeCell ref="A68:A69"/>
    <mergeCell ref="A75:A76"/>
    <mergeCell ref="A83:A84"/>
    <mergeCell ref="A94:A95"/>
    <mergeCell ref="B3:B4"/>
    <mergeCell ref="B12:B13"/>
    <mergeCell ref="B19:B20"/>
    <mergeCell ref="B27:B28"/>
    <mergeCell ref="B39:B40"/>
    <mergeCell ref="B52:B53"/>
    <mergeCell ref="B68:B69"/>
    <mergeCell ref="B75:B76"/>
    <mergeCell ref="B83:B84"/>
    <mergeCell ref="B94:B95"/>
    <mergeCell ref="C3:C4"/>
    <mergeCell ref="C12:C13"/>
    <mergeCell ref="C19:C20"/>
    <mergeCell ref="C27:C28"/>
    <mergeCell ref="C39:C40"/>
    <mergeCell ref="C52:C53"/>
    <mergeCell ref="C68:C69"/>
    <mergeCell ref="C75:C76"/>
    <mergeCell ref="C83:C84"/>
    <mergeCell ref="C94:C95"/>
    <mergeCell ref="F3:F4"/>
    <mergeCell ref="F12:F13"/>
    <mergeCell ref="F19:F20"/>
    <mergeCell ref="F27:F28"/>
    <mergeCell ref="F39:F40"/>
    <mergeCell ref="F52:F53"/>
    <mergeCell ref="F68:F69"/>
    <mergeCell ref="F75:F76"/>
    <mergeCell ref="F83:F84"/>
    <mergeCell ref="F94:F95"/>
    <mergeCell ref="D3:E4"/>
    <mergeCell ref="G3:H4"/>
    <mergeCell ref="D12:E13"/>
    <mergeCell ref="G12:H13"/>
    <mergeCell ref="D19:E20"/>
    <mergeCell ref="G19:H20"/>
    <mergeCell ref="D27:E28"/>
    <mergeCell ref="G27:H28"/>
    <mergeCell ref="D39:E40"/>
    <mergeCell ref="G39:H40"/>
    <mergeCell ref="D52:E53"/>
    <mergeCell ref="G52:H53"/>
    <mergeCell ref="D68:E69"/>
    <mergeCell ref="G68:H69"/>
    <mergeCell ref="D75:E76"/>
    <mergeCell ref="G75:H76"/>
    <mergeCell ref="D83:E84"/>
    <mergeCell ref="G83:H84"/>
    <mergeCell ref="D94:E95"/>
    <mergeCell ref="G94:H95"/>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workbookViewId="0">
      <selection activeCell="P12" sqref="P12"/>
    </sheetView>
  </sheetViews>
  <sheetFormatPr defaultColWidth="10.5" defaultRowHeight="12"/>
  <cols>
    <col min="1" max="1" width="10.8888888888889" style="1" customWidth="1"/>
    <col min="2" max="2" width="2.72222222222222" style="1" customWidth="1"/>
    <col min="3" max="3" width="18.2777777777778" style="1" customWidth="1"/>
    <col min="4" max="4" width="5.25555555555556" style="1" customWidth="1"/>
    <col min="5" max="5" width="13.0333333333333" style="1" customWidth="1"/>
    <col min="6" max="6" width="14" style="1" customWidth="1"/>
    <col min="7" max="7" width="20.4222222222222" style="1" customWidth="1"/>
    <col min="8" max="8" width="7.96666666666667" style="1" customWidth="1"/>
    <col min="9" max="9" width="12.8333333333333" style="1" customWidth="1"/>
    <col min="10" max="10" width="2.33333333333333" style="1" customWidth="1"/>
    <col min="11" max="11" width="24.3" style="1" customWidth="1"/>
    <col min="12" max="16384" width="10.5" style="1"/>
  </cols>
  <sheetData>
    <row r="1" s="1" customFormat="1" ht="26.25" customHeight="1" spans="1:11">
      <c r="A1" s="33"/>
      <c r="B1" s="33"/>
      <c r="C1" s="33"/>
      <c r="D1" s="33"/>
      <c r="E1" s="33"/>
      <c r="F1" s="33"/>
      <c r="G1" s="33"/>
      <c r="H1" s="33"/>
      <c r="I1" s="33"/>
      <c r="J1" s="5"/>
      <c r="K1" s="5"/>
    </row>
    <row r="2" s="1" customFormat="1" ht="26.25" customHeight="1" spans="1:11">
      <c r="A2" s="2" t="s">
        <v>6844</v>
      </c>
      <c r="B2" s="2"/>
      <c r="C2" s="2"/>
      <c r="D2" s="2"/>
      <c r="E2" s="2"/>
      <c r="F2" s="2"/>
      <c r="G2" s="2"/>
      <c r="H2" s="2"/>
      <c r="I2" s="2"/>
      <c r="J2" s="2"/>
      <c r="K2" s="2"/>
    </row>
    <row r="3" s="1" customFormat="1" ht="36.75" customHeight="1" spans="1:11">
      <c r="A3" s="34" t="s">
        <v>7983</v>
      </c>
      <c r="B3" s="34"/>
      <c r="C3" s="34"/>
      <c r="D3" s="34"/>
      <c r="E3" s="34"/>
      <c r="F3" s="34" t="s">
        <v>5043</v>
      </c>
      <c r="G3" s="34"/>
      <c r="H3" s="34"/>
      <c r="I3" s="34"/>
      <c r="J3" s="35" t="s">
        <v>6845</v>
      </c>
      <c r="K3" s="35"/>
    </row>
    <row r="4" s="1" customFormat="1" ht="17.25" customHeight="1" spans="1:11">
      <c r="A4" s="6" t="s">
        <v>2</v>
      </c>
      <c r="B4" s="7" t="s">
        <v>6846</v>
      </c>
      <c r="C4" s="7"/>
      <c r="D4" s="7" t="s">
        <v>5088</v>
      </c>
      <c r="E4" s="7"/>
      <c r="F4" s="7"/>
      <c r="G4" s="7" t="s">
        <v>6847</v>
      </c>
      <c r="H4" s="7"/>
      <c r="I4" s="7" t="s">
        <v>8089</v>
      </c>
      <c r="J4" s="7"/>
      <c r="K4" s="8" t="s">
        <v>5</v>
      </c>
    </row>
    <row r="5" s="1" customFormat="1" ht="25.5" customHeight="1" spans="1:11">
      <c r="A5" s="9">
        <v>1</v>
      </c>
      <c r="B5" s="12" t="s">
        <v>8090</v>
      </c>
      <c r="C5" s="12"/>
      <c r="D5" s="12" t="s">
        <v>6850</v>
      </c>
      <c r="E5" s="12"/>
      <c r="F5" s="12"/>
      <c r="G5" s="12" t="s">
        <v>6851</v>
      </c>
      <c r="H5" s="12"/>
      <c r="I5" s="13"/>
      <c r="J5" s="13"/>
      <c r="K5" s="14" t="s">
        <v>6852</v>
      </c>
    </row>
    <row r="6" s="1" customFormat="1" ht="25.5" customHeight="1" spans="1:11">
      <c r="A6" s="9">
        <v>2</v>
      </c>
      <c r="B6" s="12" t="s">
        <v>8091</v>
      </c>
      <c r="C6" s="12"/>
      <c r="D6" s="12" t="s">
        <v>6854</v>
      </c>
      <c r="E6" s="12"/>
      <c r="F6" s="12"/>
      <c r="G6" s="12" t="s">
        <v>6855</v>
      </c>
      <c r="H6" s="12"/>
      <c r="I6" s="13"/>
      <c r="J6" s="13"/>
      <c r="K6" s="14" t="s">
        <v>6852</v>
      </c>
    </row>
    <row r="7" s="1" customFormat="1" ht="25.5" customHeight="1" spans="1:11">
      <c r="A7" s="9">
        <v>3</v>
      </c>
      <c r="B7" s="12" t="s">
        <v>8092</v>
      </c>
      <c r="C7" s="12"/>
      <c r="D7" s="12" t="s">
        <v>6857</v>
      </c>
      <c r="E7" s="12"/>
      <c r="F7" s="12"/>
      <c r="G7" s="12" t="s">
        <v>6858</v>
      </c>
      <c r="H7" s="12"/>
      <c r="I7" s="13"/>
      <c r="J7" s="13"/>
      <c r="K7" s="14" t="s">
        <v>6852</v>
      </c>
    </row>
    <row r="8" s="1" customFormat="1" ht="93" customHeight="1" spans="1:11">
      <c r="A8" s="9">
        <v>4</v>
      </c>
      <c r="B8" s="12" t="s">
        <v>8093</v>
      </c>
      <c r="C8" s="12"/>
      <c r="D8" s="12" t="s">
        <v>6860</v>
      </c>
      <c r="E8" s="12"/>
      <c r="F8" s="12"/>
      <c r="G8" s="12" t="s">
        <v>6861</v>
      </c>
      <c r="H8" s="12"/>
      <c r="I8" s="13"/>
      <c r="J8" s="13"/>
      <c r="K8" s="14" t="s">
        <v>6852</v>
      </c>
    </row>
    <row r="9" s="1" customFormat="1" ht="59.25" customHeight="1" spans="1:11">
      <c r="A9" s="9">
        <v>5</v>
      </c>
      <c r="B9" s="12" t="s">
        <v>8094</v>
      </c>
      <c r="C9" s="12"/>
      <c r="D9" s="12" t="s">
        <v>6863</v>
      </c>
      <c r="E9" s="12"/>
      <c r="F9" s="12"/>
      <c r="G9" s="12" t="s">
        <v>6864</v>
      </c>
      <c r="H9" s="12"/>
      <c r="I9" s="13"/>
      <c r="J9" s="13"/>
      <c r="K9" s="14" t="s">
        <v>6852</v>
      </c>
    </row>
    <row r="10" s="1" customFormat="1" ht="15.75" customHeight="1" spans="1:11">
      <c r="A10" s="9"/>
      <c r="B10" s="12"/>
      <c r="C10" s="12"/>
      <c r="D10" s="12"/>
      <c r="E10" s="12"/>
      <c r="F10" s="12"/>
      <c r="G10" s="12"/>
      <c r="H10" s="12"/>
      <c r="I10" s="13"/>
      <c r="J10" s="13"/>
      <c r="K10" s="14"/>
    </row>
    <row r="11" s="1" customFormat="1" ht="15.75" customHeight="1" spans="1:11">
      <c r="A11" s="9"/>
      <c r="B11" s="12"/>
      <c r="C11" s="12"/>
      <c r="D11" s="12"/>
      <c r="E11" s="12"/>
      <c r="F11" s="12"/>
      <c r="G11" s="12"/>
      <c r="H11" s="12"/>
      <c r="I11" s="13"/>
      <c r="J11" s="13"/>
      <c r="K11" s="14"/>
    </row>
    <row r="12" s="1" customFormat="1" ht="15.75" customHeight="1" spans="1:11">
      <c r="A12" s="9"/>
      <c r="B12" s="12"/>
      <c r="C12" s="12"/>
      <c r="D12" s="12"/>
      <c r="E12" s="12"/>
      <c r="F12" s="12"/>
      <c r="G12" s="12"/>
      <c r="H12" s="12"/>
      <c r="I12" s="13"/>
      <c r="J12" s="13"/>
      <c r="K12" s="14"/>
    </row>
    <row r="13" s="1" customFormat="1" ht="15.75" customHeight="1" spans="1:11">
      <c r="A13" s="9"/>
      <c r="B13" s="12"/>
      <c r="C13" s="12"/>
      <c r="D13" s="12"/>
      <c r="E13" s="12"/>
      <c r="F13" s="12"/>
      <c r="G13" s="12"/>
      <c r="H13" s="12"/>
      <c r="I13" s="13"/>
      <c r="J13" s="13"/>
      <c r="K13" s="14"/>
    </row>
    <row r="14" s="1" customFormat="1" ht="15.75" customHeight="1" spans="1:11">
      <c r="A14" s="9"/>
      <c r="B14" s="12"/>
      <c r="C14" s="12"/>
      <c r="D14" s="12"/>
      <c r="E14" s="12"/>
      <c r="F14" s="12"/>
      <c r="G14" s="12"/>
      <c r="H14" s="12"/>
      <c r="I14" s="13"/>
      <c r="J14" s="13"/>
      <c r="K14" s="14"/>
    </row>
    <row r="15" s="1" customFormat="1" ht="15.75" customHeight="1" spans="1:11">
      <c r="A15" s="9"/>
      <c r="B15" s="12"/>
      <c r="C15" s="12"/>
      <c r="D15" s="12"/>
      <c r="E15" s="12"/>
      <c r="F15" s="12"/>
      <c r="G15" s="12"/>
      <c r="H15" s="12"/>
      <c r="I15" s="13"/>
      <c r="J15" s="13"/>
      <c r="K15" s="14"/>
    </row>
    <row r="16" s="1" customFormat="1" ht="15.75" customHeight="1" spans="1:11">
      <c r="A16" s="9"/>
      <c r="B16" s="12"/>
      <c r="C16" s="12"/>
      <c r="D16" s="12"/>
      <c r="E16" s="12"/>
      <c r="F16" s="12"/>
      <c r="G16" s="12"/>
      <c r="H16" s="12"/>
      <c r="I16" s="13"/>
      <c r="J16" s="13"/>
      <c r="K16" s="14"/>
    </row>
    <row r="17" s="1" customFormat="1" ht="15.75" customHeight="1" spans="1:11">
      <c r="A17" s="9"/>
      <c r="B17" s="12"/>
      <c r="C17" s="12"/>
      <c r="D17" s="12"/>
      <c r="E17" s="12"/>
      <c r="F17" s="12"/>
      <c r="G17" s="12"/>
      <c r="H17" s="12"/>
      <c r="I17" s="13"/>
      <c r="J17" s="13"/>
      <c r="K17" s="14"/>
    </row>
    <row r="18" s="1" customFormat="1" ht="15.75" customHeight="1" spans="1:11">
      <c r="A18" s="9"/>
      <c r="B18" s="12"/>
      <c r="C18" s="12"/>
      <c r="D18" s="12"/>
      <c r="E18" s="12"/>
      <c r="F18" s="12"/>
      <c r="G18" s="12"/>
      <c r="H18" s="12"/>
      <c r="I18" s="13"/>
      <c r="J18" s="13"/>
      <c r="K18" s="14"/>
    </row>
    <row r="19" s="1" customFormat="1" ht="15.75" customHeight="1" spans="1:11">
      <c r="A19" s="9"/>
      <c r="B19" s="12"/>
      <c r="C19" s="12"/>
      <c r="D19" s="12"/>
      <c r="E19" s="12"/>
      <c r="F19" s="12"/>
      <c r="G19" s="12"/>
      <c r="H19" s="12"/>
      <c r="I19" s="13"/>
      <c r="J19" s="13"/>
      <c r="K19" s="14"/>
    </row>
    <row r="20" s="1" customFormat="1" ht="15.75" customHeight="1" spans="1:11">
      <c r="A20" s="9"/>
      <c r="B20" s="12"/>
      <c r="C20" s="12"/>
      <c r="D20" s="12"/>
      <c r="E20" s="12"/>
      <c r="F20" s="12"/>
      <c r="G20" s="12"/>
      <c r="H20" s="12"/>
      <c r="I20" s="13"/>
      <c r="J20" s="13"/>
      <c r="K20" s="14"/>
    </row>
    <row r="21" s="1" customFormat="1" ht="15.75" customHeight="1" spans="1:11">
      <c r="A21" s="9"/>
      <c r="B21" s="12"/>
      <c r="C21" s="12"/>
      <c r="D21" s="12"/>
      <c r="E21" s="12"/>
      <c r="F21" s="12"/>
      <c r="G21" s="12"/>
      <c r="H21" s="12"/>
      <c r="I21" s="13"/>
      <c r="J21" s="13"/>
      <c r="K21" s="14"/>
    </row>
    <row r="22" s="1" customFormat="1" ht="15.75" customHeight="1" spans="1:11">
      <c r="A22" s="9"/>
      <c r="B22" s="12"/>
      <c r="C22" s="12"/>
      <c r="D22" s="12"/>
      <c r="E22" s="12"/>
      <c r="F22" s="12"/>
      <c r="G22" s="12"/>
      <c r="H22" s="12"/>
      <c r="I22" s="13"/>
      <c r="J22" s="13"/>
      <c r="K22" s="14"/>
    </row>
    <row r="23" s="1" customFormat="1" ht="15.75" customHeight="1" spans="1:11">
      <c r="A23" s="9"/>
      <c r="B23" s="12"/>
      <c r="C23" s="12"/>
      <c r="D23" s="12"/>
      <c r="E23" s="12"/>
      <c r="F23" s="12"/>
      <c r="G23" s="12"/>
      <c r="H23" s="12"/>
      <c r="I23" s="13"/>
      <c r="J23" s="13"/>
      <c r="K23" s="14"/>
    </row>
    <row r="24" s="1" customFormat="1" ht="15.75" customHeight="1" spans="1:11">
      <c r="A24" s="9"/>
      <c r="B24" s="12"/>
      <c r="C24" s="12"/>
      <c r="D24" s="12"/>
      <c r="E24" s="12"/>
      <c r="F24" s="12"/>
      <c r="G24" s="12"/>
      <c r="H24" s="12"/>
      <c r="I24" s="13"/>
      <c r="J24" s="13"/>
      <c r="K24" s="14"/>
    </row>
    <row r="25" s="1" customFormat="1" ht="15.75" customHeight="1" spans="1:11">
      <c r="A25" s="9"/>
      <c r="B25" s="12"/>
      <c r="C25" s="12"/>
      <c r="D25" s="12"/>
      <c r="E25" s="12"/>
      <c r="F25" s="12"/>
      <c r="G25" s="12"/>
      <c r="H25" s="12"/>
      <c r="I25" s="13"/>
      <c r="J25" s="13"/>
      <c r="K25" s="14"/>
    </row>
    <row r="26" s="1" customFormat="1" ht="15.75" customHeight="1" spans="1:11">
      <c r="A26" s="9"/>
      <c r="B26" s="12"/>
      <c r="C26" s="12"/>
      <c r="D26" s="12"/>
      <c r="E26" s="12"/>
      <c r="F26" s="12"/>
      <c r="G26" s="12"/>
      <c r="H26" s="12"/>
      <c r="I26" s="13"/>
      <c r="J26" s="13"/>
      <c r="K26" s="14"/>
    </row>
    <row r="27" s="1" customFormat="1" ht="15.75" customHeight="1" spans="1:11">
      <c r="A27" s="9"/>
      <c r="B27" s="12"/>
      <c r="C27" s="12"/>
      <c r="D27" s="12"/>
      <c r="E27" s="12"/>
      <c r="F27" s="12"/>
      <c r="G27" s="12"/>
      <c r="H27" s="12"/>
      <c r="I27" s="13"/>
      <c r="J27" s="13"/>
      <c r="K27" s="14"/>
    </row>
    <row r="28" s="1" customFormat="1" ht="15.75" customHeight="1" spans="1:11">
      <c r="A28" s="9"/>
      <c r="B28" s="12"/>
      <c r="C28" s="12"/>
      <c r="D28" s="12"/>
      <c r="E28" s="12"/>
      <c r="F28" s="12"/>
      <c r="G28" s="12"/>
      <c r="H28" s="12"/>
      <c r="I28" s="13"/>
      <c r="J28" s="13"/>
      <c r="K28" s="14"/>
    </row>
    <row r="29" s="1" customFormat="1" ht="15.75" customHeight="1" spans="1:11">
      <c r="A29" s="9"/>
      <c r="B29" s="12"/>
      <c r="C29" s="12"/>
      <c r="D29" s="12"/>
      <c r="E29" s="12"/>
      <c r="F29" s="12"/>
      <c r="G29" s="12"/>
      <c r="H29" s="12"/>
      <c r="I29" s="13"/>
      <c r="J29" s="13"/>
      <c r="K29" s="14"/>
    </row>
    <row r="30" s="1" customFormat="1" ht="15.75" customHeight="1" spans="1:11">
      <c r="A30" s="9"/>
      <c r="B30" s="12"/>
      <c r="C30" s="12"/>
      <c r="D30" s="12"/>
      <c r="E30" s="12"/>
      <c r="F30" s="12"/>
      <c r="G30" s="12"/>
      <c r="H30" s="12"/>
      <c r="I30" s="13"/>
      <c r="J30" s="13"/>
      <c r="K30" s="14"/>
    </row>
    <row r="31" s="1" customFormat="1" ht="18" customHeight="1" spans="1:11">
      <c r="A31" s="9" t="s">
        <v>5101</v>
      </c>
      <c r="B31" s="10"/>
      <c r="C31" s="10"/>
      <c r="D31" s="10"/>
      <c r="E31" s="10"/>
      <c r="F31" s="10"/>
      <c r="G31" s="10"/>
      <c r="H31" s="10"/>
      <c r="I31" s="13">
        <v>7878.33</v>
      </c>
      <c r="J31" s="13"/>
      <c r="K31" s="11" t="s">
        <v>6865</v>
      </c>
    </row>
    <row r="32" s="1" customFormat="1" ht="14.25" customHeight="1" spans="1:11">
      <c r="A32" s="15" t="s">
        <v>26</v>
      </c>
      <c r="B32" s="16"/>
      <c r="C32" s="16"/>
      <c r="D32" s="16"/>
      <c r="E32" s="16"/>
      <c r="F32" s="16"/>
      <c r="G32" s="16"/>
      <c r="H32" s="16"/>
      <c r="I32" s="17">
        <v>7878.33</v>
      </c>
      <c r="J32" s="17"/>
      <c r="K32" s="36" t="s">
        <v>6865</v>
      </c>
    </row>
    <row r="33" s="1" customFormat="1" ht="24" customHeight="1" spans="1:11">
      <c r="A33" s="37" t="s">
        <v>6866</v>
      </c>
      <c r="B33" s="37"/>
      <c r="C33" s="37"/>
      <c r="D33" s="37"/>
      <c r="E33" s="37"/>
      <c r="F33" s="37"/>
      <c r="G33" s="37"/>
      <c r="H33" s="37"/>
      <c r="I33" s="37"/>
      <c r="J33" s="37"/>
      <c r="K33" s="37"/>
    </row>
  </sheetData>
  <mergeCells count="119">
    <mergeCell ref="A1:I1"/>
    <mergeCell ref="J1:K1"/>
    <mergeCell ref="A2:K2"/>
    <mergeCell ref="A3:E3"/>
    <mergeCell ref="F3:I3"/>
    <mergeCell ref="J3:K3"/>
    <mergeCell ref="B4:C4"/>
    <mergeCell ref="D4:F4"/>
    <mergeCell ref="G4:H4"/>
    <mergeCell ref="I4:J4"/>
    <mergeCell ref="B5:C5"/>
    <mergeCell ref="D5:F5"/>
    <mergeCell ref="G5:H5"/>
    <mergeCell ref="I5:J5"/>
    <mergeCell ref="B6:C6"/>
    <mergeCell ref="D6:F6"/>
    <mergeCell ref="G6:H6"/>
    <mergeCell ref="I6:J6"/>
    <mergeCell ref="B7:C7"/>
    <mergeCell ref="D7:F7"/>
    <mergeCell ref="G7:H7"/>
    <mergeCell ref="I7:J7"/>
    <mergeCell ref="B8:C8"/>
    <mergeCell ref="D8:F8"/>
    <mergeCell ref="G8:H8"/>
    <mergeCell ref="I8:J8"/>
    <mergeCell ref="B9:C9"/>
    <mergeCell ref="D9:F9"/>
    <mergeCell ref="G9:H9"/>
    <mergeCell ref="I9:J9"/>
    <mergeCell ref="B10:C10"/>
    <mergeCell ref="D10:F10"/>
    <mergeCell ref="G10:H10"/>
    <mergeCell ref="I10:J10"/>
    <mergeCell ref="B11:C11"/>
    <mergeCell ref="D11:F11"/>
    <mergeCell ref="G11:H11"/>
    <mergeCell ref="I11:J11"/>
    <mergeCell ref="B12:C12"/>
    <mergeCell ref="D12:F12"/>
    <mergeCell ref="G12:H12"/>
    <mergeCell ref="I12:J12"/>
    <mergeCell ref="B13:C13"/>
    <mergeCell ref="D13:F13"/>
    <mergeCell ref="G13:H13"/>
    <mergeCell ref="I13:J13"/>
    <mergeCell ref="B14:C14"/>
    <mergeCell ref="D14:F14"/>
    <mergeCell ref="G14:H14"/>
    <mergeCell ref="I14:J14"/>
    <mergeCell ref="B15:C15"/>
    <mergeCell ref="D15:F15"/>
    <mergeCell ref="G15:H15"/>
    <mergeCell ref="I15:J15"/>
    <mergeCell ref="B16:C16"/>
    <mergeCell ref="D16:F16"/>
    <mergeCell ref="G16:H16"/>
    <mergeCell ref="I16:J16"/>
    <mergeCell ref="B17:C17"/>
    <mergeCell ref="D17:F17"/>
    <mergeCell ref="G17:H17"/>
    <mergeCell ref="I17:J17"/>
    <mergeCell ref="B18:C18"/>
    <mergeCell ref="D18:F18"/>
    <mergeCell ref="G18:H18"/>
    <mergeCell ref="I18:J18"/>
    <mergeCell ref="B19:C19"/>
    <mergeCell ref="D19:F19"/>
    <mergeCell ref="G19:H19"/>
    <mergeCell ref="I19:J19"/>
    <mergeCell ref="B20:C20"/>
    <mergeCell ref="D20:F20"/>
    <mergeCell ref="G20:H20"/>
    <mergeCell ref="I20:J20"/>
    <mergeCell ref="B21:C21"/>
    <mergeCell ref="D21:F21"/>
    <mergeCell ref="G21:H21"/>
    <mergeCell ref="I21:J21"/>
    <mergeCell ref="B22:C22"/>
    <mergeCell ref="D22:F22"/>
    <mergeCell ref="G22:H22"/>
    <mergeCell ref="I22:J22"/>
    <mergeCell ref="B23:C23"/>
    <mergeCell ref="D23:F23"/>
    <mergeCell ref="G23:H23"/>
    <mergeCell ref="I23:J23"/>
    <mergeCell ref="B24:C24"/>
    <mergeCell ref="D24:F24"/>
    <mergeCell ref="G24:H24"/>
    <mergeCell ref="I24:J24"/>
    <mergeCell ref="B25:C25"/>
    <mergeCell ref="D25:F25"/>
    <mergeCell ref="G25:H25"/>
    <mergeCell ref="I25:J25"/>
    <mergeCell ref="B26:C26"/>
    <mergeCell ref="D26:F26"/>
    <mergeCell ref="G26:H26"/>
    <mergeCell ref="I26:J26"/>
    <mergeCell ref="B27:C27"/>
    <mergeCell ref="D27:F27"/>
    <mergeCell ref="G27:H27"/>
    <mergeCell ref="I27:J27"/>
    <mergeCell ref="B28:C28"/>
    <mergeCell ref="D28:F28"/>
    <mergeCell ref="G28:H28"/>
    <mergeCell ref="I28:J28"/>
    <mergeCell ref="B29:C29"/>
    <mergeCell ref="D29:F29"/>
    <mergeCell ref="G29:H29"/>
    <mergeCell ref="I29:J29"/>
    <mergeCell ref="B30:C30"/>
    <mergeCell ref="D30:F30"/>
    <mergeCell ref="G30:H30"/>
    <mergeCell ref="I30:J30"/>
    <mergeCell ref="A31:H31"/>
    <mergeCell ref="I31:J31"/>
    <mergeCell ref="A32:H32"/>
    <mergeCell ref="I32:J32"/>
    <mergeCell ref="A33:K33"/>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8"/>
  <sheetViews>
    <sheetView workbookViewId="0">
      <selection activeCell="M18" sqref="M18"/>
    </sheetView>
  </sheetViews>
  <sheetFormatPr defaultColWidth="10.5" defaultRowHeight="12" outlineLevelCol="7"/>
  <cols>
    <col min="1" max="1" width="10.5" style="1" customWidth="1"/>
    <col min="2" max="2" width="35.2" style="1" customWidth="1"/>
    <col min="3" max="3" width="0.966666666666667" style="1" customWidth="1"/>
    <col min="4" max="4" width="20.4222222222222" style="1" customWidth="1"/>
    <col min="5" max="5" width="20.0333333333333" style="1" customWidth="1"/>
    <col min="6" max="6" width="14.2" style="1" customWidth="1"/>
    <col min="7" max="7" width="6.22222222222222" style="1" customWidth="1"/>
    <col min="8" max="8" width="27.4222222222222" style="1" customWidth="1"/>
    <col min="9" max="16384" width="10.5" style="1"/>
  </cols>
  <sheetData>
    <row r="1" s="1" customFormat="1" ht="33.75" customHeight="1" spans="1:8">
      <c r="A1" s="2" t="s">
        <v>6867</v>
      </c>
      <c r="B1" s="2"/>
      <c r="C1" s="2"/>
      <c r="D1" s="2"/>
      <c r="E1" s="2"/>
      <c r="F1" s="2"/>
      <c r="G1" s="19"/>
      <c r="H1" s="19"/>
    </row>
    <row r="2" s="1" customFormat="1" ht="28.5" customHeight="1" spans="1:8">
      <c r="A2" s="20" t="s">
        <v>8095</v>
      </c>
      <c r="B2" s="20"/>
      <c r="C2" s="20"/>
      <c r="D2" s="20" t="s">
        <v>5043</v>
      </c>
      <c r="E2" s="20"/>
      <c r="F2" s="20"/>
      <c r="G2" s="21" t="s">
        <v>5044</v>
      </c>
      <c r="H2" s="21"/>
    </row>
    <row r="3" s="1" customFormat="1" ht="28.5" customHeight="1" spans="1:8">
      <c r="A3" s="22" t="s">
        <v>2</v>
      </c>
      <c r="B3" s="23" t="s">
        <v>5088</v>
      </c>
      <c r="C3" s="23" t="s">
        <v>6869</v>
      </c>
      <c r="D3" s="23"/>
      <c r="E3" s="23" t="s">
        <v>6870</v>
      </c>
      <c r="F3" s="23" t="s">
        <v>6871</v>
      </c>
      <c r="G3" s="23"/>
      <c r="H3" s="24" t="s">
        <v>5</v>
      </c>
    </row>
    <row r="4" s="1" customFormat="1" ht="18" customHeight="1" spans="1:8">
      <c r="A4" s="25" t="s">
        <v>4502</v>
      </c>
      <c r="B4" s="26" t="s">
        <v>6872</v>
      </c>
      <c r="C4" s="27">
        <v>0</v>
      </c>
      <c r="D4" s="27"/>
      <c r="E4" s="27">
        <v>0</v>
      </c>
      <c r="F4" s="27">
        <v>0</v>
      </c>
      <c r="G4" s="27"/>
      <c r="H4" s="28" t="s">
        <v>6873</v>
      </c>
    </row>
    <row r="5" s="1" customFormat="1" ht="18" customHeight="1" spans="1:8">
      <c r="A5" s="25" t="s">
        <v>4506</v>
      </c>
      <c r="B5" s="26" t="s">
        <v>6874</v>
      </c>
      <c r="C5" s="27">
        <v>0</v>
      </c>
      <c r="D5" s="27"/>
      <c r="E5" s="27">
        <v>0</v>
      </c>
      <c r="F5" s="27">
        <v>0</v>
      </c>
      <c r="G5" s="27"/>
      <c r="H5" s="28" t="s">
        <v>6875</v>
      </c>
    </row>
    <row r="6" s="1" customFormat="1" ht="18" customHeight="1" spans="1:8">
      <c r="A6" s="25" t="s">
        <v>4510</v>
      </c>
      <c r="B6" s="26" t="s">
        <v>6876</v>
      </c>
      <c r="C6" s="27">
        <v>0</v>
      </c>
      <c r="D6" s="27"/>
      <c r="E6" s="27">
        <v>0</v>
      </c>
      <c r="F6" s="27">
        <v>0</v>
      </c>
      <c r="G6" s="27"/>
      <c r="H6" s="28" t="s">
        <v>6877</v>
      </c>
    </row>
    <row r="7" s="1" customFormat="1" ht="18" customHeight="1" spans="1:8">
      <c r="A7" s="25" t="s">
        <v>4559</v>
      </c>
      <c r="B7" s="26" t="s">
        <v>6878</v>
      </c>
      <c r="C7" s="27">
        <v>0</v>
      </c>
      <c r="D7" s="27"/>
      <c r="E7" s="27">
        <v>0</v>
      </c>
      <c r="F7" s="27">
        <v>0</v>
      </c>
      <c r="G7" s="27"/>
      <c r="H7" s="28" t="s">
        <v>6879</v>
      </c>
    </row>
    <row r="8" s="1" customFormat="1" ht="18" customHeight="1" spans="1:8">
      <c r="A8" s="25" t="s">
        <v>4515</v>
      </c>
      <c r="B8" s="26" t="s">
        <v>6880</v>
      </c>
      <c r="C8" s="27">
        <v>0</v>
      </c>
      <c r="D8" s="27"/>
      <c r="E8" s="27">
        <v>0</v>
      </c>
      <c r="F8" s="27">
        <v>0</v>
      </c>
      <c r="G8" s="27"/>
      <c r="H8" s="28"/>
    </row>
    <row r="9" s="1" customFormat="1" ht="18" customHeight="1" spans="1:8">
      <c r="A9" s="25"/>
      <c r="B9" s="26"/>
      <c r="C9" s="27"/>
      <c r="D9" s="27"/>
      <c r="E9" s="27"/>
      <c r="F9" s="27"/>
      <c r="G9" s="27"/>
      <c r="H9" s="28"/>
    </row>
    <row r="10" s="1" customFormat="1" ht="18" customHeight="1" spans="1:8">
      <c r="A10" s="25"/>
      <c r="B10" s="26"/>
      <c r="C10" s="27"/>
      <c r="D10" s="27"/>
      <c r="E10" s="27"/>
      <c r="F10" s="27"/>
      <c r="G10" s="27"/>
      <c r="H10" s="28"/>
    </row>
    <row r="11" s="1" customFormat="1" ht="18" customHeight="1" spans="1:8">
      <c r="A11" s="25"/>
      <c r="B11" s="26"/>
      <c r="C11" s="27"/>
      <c r="D11" s="27"/>
      <c r="E11" s="27"/>
      <c r="F11" s="27"/>
      <c r="G11" s="27"/>
      <c r="H11" s="28"/>
    </row>
    <row r="12" s="1" customFormat="1" ht="18" customHeight="1" spans="1:8">
      <c r="A12" s="25"/>
      <c r="B12" s="26"/>
      <c r="C12" s="27"/>
      <c r="D12" s="27"/>
      <c r="E12" s="27"/>
      <c r="F12" s="27"/>
      <c r="G12" s="27"/>
      <c r="H12" s="28"/>
    </row>
    <row r="13" s="1" customFormat="1" ht="18" customHeight="1" spans="1:8">
      <c r="A13" s="25"/>
      <c r="B13" s="26"/>
      <c r="C13" s="27"/>
      <c r="D13" s="27"/>
      <c r="E13" s="27"/>
      <c r="F13" s="27"/>
      <c r="G13" s="27"/>
      <c r="H13" s="28"/>
    </row>
    <row r="14" s="1" customFormat="1" ht="18" customHeight="1" spans="1:8">
      <c r="A14" s="25"/>
      <c r="B14" s="26"/>
      <c r="C14" s="27"/>
      <c r="D14" s="27"/>
      <c r="E14" s="27"/>
      <c r="F14" s="27"/>
      <c r="G14" s="27"/>
      <c r="H14" s="28"/>
    </row>
    <row r="15" s="1" customFormat="1" ht="18" customHeight="1" spans="1:8">
      <c r="A15" s="25"/>
      <c r="B15" s="26"/>
      <c r="C15" s="27"/>
      <c r="D15" s="27"/>
      <c r="E15" s="27"/>
      <c r="F15" s="27"/>
      <c r="G15" s="27"/>
      <c r="H15" s="28"/>
    </row>
    <row r="16" s="1" customFormat="1" ht="18" customHeight="1" spans="1:8">
      <c r="A16" s="25"/>
      <c r="B16" s="26"/>
      <c r="C16" s="27"/>
      <c r="D16" s="27"/>
      <c r="E16" s="27"/>
      <c r="F16" s="27"/>
      <c r="G16" s="27"/>
      <c r="H16" s="28"/>
    </row>
    <row r="17" s="1" customFormat="1" ht="18" customHeight="1" spans="1:8">
      <c r="A17" s="25"/>
      <c r="B17" s="26"/>
      <c r="C17" s="27"/>
      <c r="D17" s="27"/>
      <c r="E17" s="27"/>
      <c r="F17" s="27"/>
      <c r="G17" s="27"/>
      <c r="H17" s="28"/>
    </row>
    <row r="18" s="1" customFormat="1" ht="18" customHeight="1" spans="1:8">
      <c r="A18" s="25"/>
      <c r="B18" s="26"/>
      <c r="C18" s="27"/>
      <c r="D18" s="27"/>
      <c r="E18" s="27"/>
      <c r="F18" s="27"/>
      <c r="G18" s="27"/>
      <c r="H18" s="28"/>
    </row>
    <row r="19" s="1" customFormat="1" ht="18" customHeight="1" spans="1:8">
      <c r="A19" s="25"/>
      <c r="B19" s="26"/>
      <c r="C19" s="27"/>
      <c r="D19" s="27"/>
      <c r="E19" s="27"/>
      <c r="F19" s="27"/>
      <c r="G19" s="27"/>
      <c r="H19" s="28"/>
    </row>
    <row r="20" s="1" customFormat="1" ht="18" customHeight="1" spans="1:8">
      <c r="A20" s="25"/>
      <c r="B20" s="26"/>
      <c r="C20" s="27"/>
      <c r="D20" s="27"/>
      <c r="E20" s="27"/>
      <c r="F20" s="27"/>
      <c r="G20" s="27"/>
      <c r="H20" s="28"/>
    </row>
    <row r="21" s="1" customFormat="1" ht="18" customHeight="1" spans="1:8">
      <c r="A21" s="25"/>
      <c r="B21" s="26"/>
      <c r="C21" s="27"/>
      <c r="D21" s="27"/>
      <c r="E21" s="27"/>
      <c r="F21" s="27"/>
      <c r="G21" s="27"/>
      <c r="H21" s="28"/>
    </row>
    <row r="22" s="1" customFormat="1" ht="18" customHeight="1" spans="1:8">
      <c r="A22" s="25"/>
      <c r="B22" s="26"/>
      <c r="C22" s="27"/>
      <c r="D22" s="27"/>
      <c r="E22" s="27"/>
      <c r="F22" s="27"/>
      <c r="G22" s="27"/>
      <c r="H22" s="28"/>
    </row>
    <row r="23" s="1" customFormat="1" ht="18" customHeight="1" spans="1:8">
      <c r="A23" s="25"/>
      <c r="B23" s="26"/>
      <c r="C23" s="27"/>
      <c r="D23" s="27"/>
      <c r="E23" s="27"/>
      <c r="F23" s="27"/>
      <c r="G23" s="27"/>
      <c r="H23" s="28"/>
    </row>
    <row r="24" s="1" customFormat="1" ht="18" customHeight="1" spans="1:8">
      <c r="A24" s="25"/>
      <c r="B24" s="26"/>
      <c r="C24" s="27"/>
      <c r="D24" s="27"/>
      <c r="E24" s="27"/>
      <c r="F24" s="27"/>
      <c r="G24" s="27"/>
      <c r="H24" s="28"/>
    </row>
    <row r="25" s="1" customFormat="1" ht="18" customHeight="1" spans="1:8">
      <c r="A25" s="25"/>
      <c r="B25" s="26"/>
      <c r="C25" s="27"/>
      <c r="D25" s="27"/>
      <c r="E25" s="27"/>
      <c r="F25" s="27"/>
      <c r="G25" s="27"/>
      <c r="H25" s="28"/>
    </row>
    <row r="26" s="1" customFormat="1" ht="18" customHeight="1" spans="1:8">
      <c r="A26" s="25"/>
      <c r="B26" s="26"/>
      <c r="C26" s="27"/>
      <c r="D26" s="27"/>
      <c r="E26" s="27"/>
      <c r="F26" s="27"/>
      <c r="G26" s="27"/>
      <c r="H26" s="28"/>
    </row>
    <row r="27" s="1" customFormat="1" ht="18" customHeight="1" spans="1:8">
      <c r="A27" s="25"/>
      <c r="B27" s="26"/>
      <c r="C27" s="27"/>
      <c r="D27" s="27"/>
      <c r="E27" s="27"/>
      <c r="F27" s="27"/>
      <c r="G27" s="27"/>
      <c r="H27" s="28"/>
    </row>
    <row r="28" s="1" customFormat="1" ht="18" customHeight="1" spans="1:8">
      <c r="A28" s="25"/>
      <c r="B28" s="26"/>
      <c r="C28" s="27"/>
      <c r="D28" s="27"/>
      <c r="E28" s="27"/>
      <c r="F28" s="27"/>
      <c r="G28" s="27"/>
      <c r="H28" s="28"/>
    </row>
    <row r="29" s="1" customFormat="1" ht="18" customHeight="1" spans="1:8">
      <c r="A29" s="25"/>
      <c r="B29" s="26"/>
      <c r="C29" s="27"/>
      <c r="D29" s="27"/>
      <c r="E29" s="27"/>
      <c r="F29" s="27"/>
      <c r="G29" s="27"/>
      <c r="H29" s="28"/>
    </row>
    <row r="30" s="1" customFormat="1" ht="18" customHeight="1" spans="1:8">
      <c r="A30" s="25"/>
      <c r="B30" s="26"/>
      <c r="C30" s="27"/>
      <c r="D30" s="27"/>
      <c r="E30" s="27"/>
      <c r="F30" s="27"/>
      <c r="G30" s="27"/>
      <c r="H30" s="28"/>
    </row>
    <row r="31" s="1" customFormat="1" ht="18" customHeight="1" spans="1:8">
      <c r="A31" s="25"/>
      <c r="B31" s="26"/>
      <c r="C31" s="27"/>
      <c r="D31" s="27"/>
      <c r="E31" s="27"/>
      <c r="F31" s="27"/>
      <c r="G31" s="27"/>
      <c r="H31" s="28"/>
    </row>
    <row r="32" s="1" customFormat="1" ht="18" customHeight="1" spans="1:8">
      <c r="A32" s="25"/>
      <c r="B32" s="26"/>
      <c r="C32" s="27"/>
      <c r="D32" s="27"/>
      <c r="E32" s="27"/>
      <c r="F32" s="27"/>
      <c r="G32" s="27"/>
      <c r="H32" s="28"/>
    </row>
    <row r="33" s="1" customFormat="1" ht="18" customHeight="1" spans="1:8">
      <c r="A33" s="25"/>
      <c r="B33" s="26"/>
      <c r="C33" s="27"/>
      <c r="D33" s="27"/>
      <c r="E33" s="27"/>
      <c r="F33" s="27"/>
      <c r="G33" s="27"/>
      <c r="H33" s="28"/>
    </row>
    <row r="34" s="1" customFormat="1" ht="18" customHeight="1" spans="1:8">
      <c r="A34" s="25"/>
      <c r="B34" s="26"/>
      <c r="C34" s="27"/>
      <c r="D34" s="27"/>
      <c r="E34" s="27"/>
      <c r="F34" s="27"/>
      <c r="G34" s="27"/>
      <c r="H34" s="28"/>
    </row>
    <row r="35" s="1" customFormat="1" ht="18" customHeight="1" spans="1:8">
      <c r="A35" s="25"/>
      <c r="B35" s="26"/>
      <c r="C35" s="27"/>
      <c r="D35" s="27"/>
      <c r="E35" s="27"/>
      <c r="F35" s="27"/>
      <c r="G35" s="27"/>
      <c r="H35" s="28"/>
    </row>
    <row r="36" s="1" customFormat="1" ht="18" customHeight="1" spans="1:8">
      <c r="A36" s="25"/>
      <c r="B36" s="26"/>
      <c r="C36" s="27"/>
      <c r="D36" s="27"/>
      <c r="E36" s="27"/>
      <c r="F36" s="27"/>
      <c r="G36" s="27"/>
      <c r="H36" s="28"/>
    </row>
    <row r="37" s="1" customFormat="1" ht="18" customHeight="1" spans="1:8">
      <c r="A37" s="25"/>
      <c r="B37" s="26"/>
      <c r="C37" s="27"/>
      <c r="D37" s="27"/>
      <c r="E37" s="27"/>
      <c r="F37" s="27"/>
      <c r="G37" s="27"/>
      <c r="H37" s="28"/>
    </row>
    <row r="38" s="1" customFormat="1" ht="18" customHeight="1" spans="1:8">
      <c r="A38" s="29" t="s">
        <v>6881</v>
      </c>
      <c r="B38" s="30"/>
      <c r="C38" s="31">
        <v>0</v>
      </c>
      <c r="D38" s="31"/>
      <c r="E38" s="31">
        <v>0</v>
      </c>
      <c r="F38" s="31">
        <v>0</v>
      </c>
      <c r="G38" s="31"/>
      <c r="H38" s="32" t="s">
        <v>6865</v>
      </c>
    </row>
  </sheetData>
  <mergeCells count="77">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A38:B38"/>
    <mergeCell ref="C38:D38"/>
    <mergeCell ref="F38:G38"/>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7"/>
  <sheetViews>
    <sheetView workbookViewId="0">
      <selection activeCell="S17" sqref="S17"/>
    </sheetView>
  </sheetViews>
  <sheetFormatPr defaultColWidth="10.5" defaultRowHeight="12"/>
  <cols>
    <col min="1" max="1" width="10.3" style="1" customWidth="1"/>
    <col min="2" max="2" width="14.2" style="1" customWidth="1"/>
    <col min="3" max="3" width="18.4666666666667" style="1" customWidth="1"/>
    <col min="4" max="4" width="14.9666666666667" style="1" customWidth="1"/>
    <col min="5" max="5" width="14.3888888888889" style="1" customWidth="1"/>
    <col min="6" max="6" width="9.72222222222222" style="1" customWidth="1"/>
    <col min="7" max="7" width="4.46666666666667" style="1" customWidth="1"/>
    <col min="8" max="10" width="13.8" style="1" customWidth="1"/>
    <col min="11" max="16384" width="10.5" style="1"/>
  </cols>
  <sheetData>
    <row r="1" s="1" customFormat="1" ht="36" customHeight="1" spans="1:10">
      <c r="A1" s="2" t="s">
        <v>6882</v>
      </c>
      <c r="B1" s="2"/>
      <c r="C1" s="2"/>
      <c r="D1" s="2"/>
      <c r="E1" s="2"/>
      <c r="F1" s="2"/>
      <c r="G1" s="2"/>
      <c r="H1" s="2"/>
      <c r="I1" s="2"/>
      <c r="J1" s="2"/>
    </row>
    <row r="2" s="1" customFormat="1" ht="25.5" customHeight="1" spans="1:10">
      <c r="A2" s="3" t="s">
        <v>8095</v>
      </c>
      <c r="B2" s="3"/>
      <c r="C2" s="3"/>
      <c r="D2" s="4" t="s">
        <v>5043</v>
      </c>
      <c r="E2" s="4"/>
      <c r="F2" s="4"/>
      <c r="G2" s="5" t="s">
        <v>8096</v>
      </c>
      <c r="H2" s="5"/>
      <c r="I2" s="5"/>
      <c r="J2" s="5"/>
    </row>
    <row r="3" s="1" customFormat="1" ht="18" customHeight="1" spans="1:10">
      <c r="A3" s="6" t="s">
        <v>2</v>
      </c>
      <c r="B3" s="7" t="s">
        <v>6884</v>
      </c>
      <c r="C3" s="7" t="s">
        <v>6885</v>
      </c>
      <c r="D3" s="7"/>
      <c r="E3" s="7" t="s">
        <v>23</v>
      </c>
      <c r="F3" s="7" t="s">
        <v>24</v>
      </c>
      <c r="G3" s="7"/>
      <c r="H3" s="7" t="s">
        <v>4500</v>
      </c>
      <c r="I3" s="7" t="s">
        <v>6886</v>
      </c>
      <c r="J3" s="8" t="s">
        <v>5</v>
      </c>
    </row>
    <row r="4" s="1" customFormat="1" ht="18" customHeight="1" spans="1:10">
      <c r="A4" s="9"/>
      <c r="B4" s="10"/>
      <c r="C4" s="10"/>
      <c r="D4" s="10"/>
      <c r="E4" s="10"/>
      <c r="F4" s="10"/>
      <c r="G4" s="10"/>
      <c r="H4" s="10"/>
      <c r="I4" s="10"/>
      <c r="J4" s="11"/>
    </row>
    <row r="5" s="1" customFormat="1" ht="25.5" customHeight="1" spans="1:10">
      <c r="A5" s="9">
        <v>1</v>
      </c>
      <c r="B5" s="12" t="s">
        <v>6894</v>
      </c>
      <c r="C5" s="12" t="s">
        <v>6895</v>
      </c>
      <c r="D5" s="12"/>
      <c r="E5" s="10" t="s">
        <v>6889</v>
      </c>
      <c r="F5" s="13">
        <v>65039.818</v>
      </c>
      <c r="G5" s="13"/>
      <c r="H5" s="13"/>
      <c r="I5" s="13"/>
      <c r="J5" s="14" t="s">
        <v>6896</v>
      </c>
    </row>
    <row r="6" s="1" customFormat="1" ht="18" customHeight="1" spans="1:10">
      <c r="A6" s="9">
        <v>2</v>
      </c>
      <c r="B6" s="12" t="s">
        <v>6900</v>
      </c>
      <c r="C6" s="12" t="s">
        <v>6901</v>
      </c>
      <c r="D6" s="12"/>
      <c r="E6" s="10" t="s">
        <v>6899</v>
      </c>
      <c r="F6" s="13">
        <v>0.792</v>
      </c>
      <c r="G6" s="13"/>
      <c r="H6" s="13"/>
      <c r="I6" s="13"/>
      <c r="J6" s="14"/>
    </row>
    <row r="7" s="1" customFormat="1" ht="18" customHeight="1" spans="1:10">
      <c r="A7" s="9">
        <v>3</v>
      </c>
      <c r="B7" s="12" t="s">
        <v>8097</v>
      </c>
      <c r="C7" s="12" t="s">
        <v>6920</v>
      </c>
      <c r="D7" s="12"/>
      <c r="E7" s="10" t="s">
        <v>6899</v>
      </c>
      <c r="F7" s="13">
        <v>0.36</v>
      </c>
      <c r="G7" s="13"/>
      <c r="H7" s="13"/>
      <c r="I7" s="13"/>
      <c r="J7" s="14"/>
    </row>
    <row r="8" s="1" customFormat="1" ht="18" customHeight="1" spans="1:10">
      <c r="A8" s="9">
        <v>4</v>
      </c>
      <c r="B8" s="12" t="s">
        <v>6923</v>
      </c>
      <c r="C8" s="12" t="s">
        <v>6924</v>
      </c>
      <c r="D8" s="12"/>
      <c r="E8" s="10" t="s">
        <v>6899</v>
      </c>
      <c r="F8" s="13">
        <v>1.045</v>
      </c>
      <c r="G8" s="13"/>
      <c r="H8" s="13"/>
      <c r="I8" s="13"/>
      <c r="J8" s="14"/>
    </row>
    <row r="9" s="1" customFormat="1" ht="18" customHeight="1" spans="1:10">
      <c r="A9" s="9">
        <v>5</v>
      </c>
      <c r="B9" s="12" t="s">
        <v>8098</v>
      </c>
      <c r="C9" s="12" t="s">
        <v>6930</v>
      </c>
      <c r="D9" s="12"/>
      <c r="E9" s="10" t="s">
        <v>92</v>
      </c>
      <c r="F9" s="13">
        <v>40</v>
      </c>
      <c r="G9" s="13"/>
      <c r="H9" s="13"/>
      <c r="I9" s="13"/>
      <c r="J9" s="14"/>
    </row>
    <row r="10" s="1" customFormat="1" ht="18" customHeight="1" spans="1:10">
      <c r="A10" s="9">
        <v>6</v>
      </c>
      <c r="B10" s="12" t="s">
        <v>8099</v>
      </c>
      <c r="C10" s="12" t="s">
        <v>8100</v>
      </c>
      <c r="D10" s="12"/>
      <c r="E10" s="10" t="s">
        <v>92</v>
      </c>
      <c r="F10" s="13">
        <v>652.8</v>
      </c>
      <c r="G10" s="13"/>
      <c r="H10" s="13"/>
      <c r="I10" s="13"/>
      <c r="J10" s="14"/>
    </row>
    <row r="11" s="1" customFormat="1" ht="25.5" customHeight="1" spans="1:10">
      <c r="A11" s="9">
        <v>7</v>
      </c>
      <c r="B11" s="12" t="s">
        <v>6948</v>
      </c>
      <c r="C11" s="12" t="s">
        <v>6949</v>
      </c>
      <c r="D11" s="12"/>
      <c r="E11" s="10" t="s">
        <v>75</v>
      </c>
      <c r="F11" s="13">
        <v>138.312</v>
      </c>
      <c r="G11" s="13"/>
      <c r="H11" s="13"/>
      <c r="I11" s="13"/>
      <c r="J11" s="14"/>
    </row>
    <row r="12" s="1" customFormat="1" ht="25.5" customHeight="1" spans="1:10">
      <c r="A12" s="9">
        <v>8</v>
      </c>
      <c r="B12" s="12" t="s">
        <v>6950</v>
      </c>
      <c r="C12" s="12" t="s">
        <v>6951</v>
      </c>
      <c r="D12" s="12"/>
      <c r="E12" s="10" t="s">
        <v>75</v>
      </c>
      <c r="F12" s="13">
        <v>6.3</v>
      </c>
      <c r="G12" s="13"/>
      <c r="H12" s="13"/>
      <c r="I12" s="13"/>
      <c r="J12" s="14"/>
    </row>
    <row r="13" s="1" customFormat="1" ht="18" customHeight="1" spans="1:10">
      <c r="A13" s="9">
        <v>9</v>
      </c>
      <c r="B13" s="12" t="s">
        <v>8101</v>
      </c>
      <c r="C13" s="12" t="s">
        <v>8102</v>
      </c>
      <c r="D13" s="12"/>
      <c r="E13" s="10" t="s">
        <v>6899</v>
      </c>
      <c r="F13" s="13">
        <v>16.473</v>
      </c>
      <c r="G13" s="13"/>
      <c r="H13" s="13"/>
      <c r="I13" s="13"/>
      <c r="J13" s="14"/>
    </row>
    <row r="14" s="1" customFormat="1" ht="18" customHeight="1" spans="1:10">
      <c r="A14" s="9">
        <v>10</v>
      </c>
      <c r="B14" s="12" t="s">
        <v>8103</v>
      </c>
      <c r="C14" s="12" t="s">
        <v>8104</v>
      </c>
      <c r="D14" s="12"/>
      <c r="E14" s="10" t="s">
        <v>75</v>
      </c>
      <c r="F14" s="13">
        <v>8.16</v>
      </c>
      <c r="G14" s="13"/>
      <c r="H14" s="13"/>
      <c r="I14" s="13"/>
      <c r="J14" s="14"/>
    </row>
    <row r="15" s="1" customFormat="1" ht="18" customHeight="1" spans="1:10">
      <c r="A15" s="9">
        <v>11</v>
      </c>
      <c r="B15" s="12" t="s">
        <v>6965</v>
      </c>
      <c r="C15" s="12" t="s">
        <v>6966</v>
      </c>
      <c r="D15" s="12"/>
      <c r="E15" s="10" t="s">
        <v>75</v>
      </c>
      <c r="F15" s="13">
        <v>244.8</v>
      </c>
      <c r="G15" s="13"/>
      <c r="H15" s="13"/>
      <c r="I15" s="13"/>
      <c r="J15" s="14"/>
    </row>
    <row r="16" s="1" customFormat="1" ht="18" customHeight="1" spans="1:10">
      <c r="A16" s="9">
        <v>12</v>
      </c>
      <c r="B16" s="12" t="s">
        <v>6968</v>
      </c>
      <c r="C16" s="12" t="s">
        <v>6969</v>
      </c>
      <c r="D16" s="12"/>
      <c r="E16" s="10" t="s">
        <v>75</v>
      </c>
      <c r="F16" s="13">
        <v>244.8</v>
      </c>
      <c r="G16" s="13"/>
      <c r="H16" s="13"/>
      <c r="I16" s="13"/>
      <c r="J16" s="14"/>
    </row>
    <row r="17" s="1" customFormat="1" ht="18" customHeight="1" spans="1:10">
      <c r="A17" s="9">
        <v>13</v>
      </c>
      <c r="B17" s="12" t="s">
        <v>6973</v>
      </c>
      <c r="C17" s="12" t="s">
        <v>6974</v>
      </c>
      <c r="D17" s="12"/>
      <c r="E17" s="10" t="s">
        <v>75</v>
      </c>
      <c r="F17" s="13">
        <v>40.8</v>
      </c>
      <c r="G17" s="13"/>
      <c r="H17" s="13"/>
      <c r="I17" s="13"/>
      <c r="J17" s="14"/>
    </row>
    <row r="18" s="1" customFormat="1" ht="18" customHeight="1" spans="1:10">
      <c r="A18" s="9">
        <v>14</v>
      </c>
      <c r="B18" s="12" t="s">
        <v>8105</v>
      </c>
      <c r="C18" s="12" t="s">
        <v>6978</v>
      </c>
      <c r="D18" s="12"/>
      <c r="E18" s="10" t="s">
        <v>2492</v>
      </c>
      <c r="F18" s="13">
        <v>0.85</v>
      </c>
      <c r="G18" s="13"/>
      <c r="H18" s="13"/>
      <c r="I18" s="13"/>
      <c r="J18" s="14"/>
    </row>
    <row r="19" s="1" customFormat="1" ht="18" customHeight="1" spans="1:10">
      <c r="A19" s="9">
        <v>15</v>
      </c>
      <c r="B19" s="12" t="s">
        <v>8106</v>
      </c>
      <c r="C19" s="12" t="s">
        <v>6980</v>
      </c>
      <c r="D19" s="12"/>
      <c r="E19" s="10" t="s">
        <v>2492</v>
      </c>
      <c r="F19" s="13">
        <v>2.55</v>
      </c>
      <c r="G19" s="13"/>
      <c r="H19" s="13"/>
      <c r="I19" s="13"/>
      <c r="J19" s="14"/>
    </row>
    <row r="20" s="1" customFormat="1" ht="18" customHeight="1" spans="1:10">
      <c r="A20" s="9">
        <v>16</v>
      </c>
      <c r="B20" s="12" t="s">
        <v>8107</v>
      </c>
      <c r="C20" s="12" t="s">
        <v>6982</v>
      </c>
      <c r="D20" s="12"/>
      <c r="E20" s="10" t="s">
        <v>78</v>
      </c>
      <c r="F20" s="13">
        <v>2.4</v>
      </c>
      <c r="G20" s="13"/>
      <c r="H20" s="13"/>
      <c r="I20" s="13"/>
      <c r="J20" s="14"/>
    </row>
    <row r="21" s="1" customFormat="1" ht="18" customHeight="1" spans="1:10">
      <c r="A21" s="9">
        <v>17</v>
      </c>
      <c r="B21" s="12" t="s">
        <v>8108</v>
      </c>
      <c r="C21" s="12" t="s">
        <v>6988</v>
      </c>
      <c r="D21" s="12"/>
      <c r="E21" s="10" t="s">
        <v>6899</v>
      </c>
      <c r="F21" s="13">
        <v>11.577</v>
      </c>
      <c r="G21" s="13"/>
      <c r="H21" s="13"/>
      <c r="I21" s="13"/>
      <c r="J21" s="14"/>
    </row>
    <row r="22" s="1" customFormat="1" ht="18" customHeight="1" spans="1:10">
      <c r="A22" s="9">
        <v>18</v>
      </c>
      <c r="B22" s="12" t="s">
        <v>6996</v>
      </c>
      <c r="C22" s="12" t="s">
        <v>6997</v>
      </c>
      <c r="D22" s="12"/>
      <c r="E22" s="10" t="s">
        <v>6899</v>
      </c>
      <c r="F22" s="13">
        <v>1.128</v>
      </c>
      <c r="G22" s="13"/>
      <c r="H22" s="13"/>
      <c r="I22" s="13"/>
      <c r="J22" s="14"/>
    </row>
    <row r="23" s="1" customFormat="1" ht="18" customHeight="1" spans="1:10">
      <c r="A23" s="9">
        <v>19</v>
      </c>
      <c r="B23" s="12" t="s">
        <v>8109</v>
      </c>
      <c r="C23" s="12" t="s">
        <v>7001</v>
      </c>
      <c r="D23" s="12"/>
      <c r="E23" s="10" t="s">
        <v>6899</v>
      </c>
      <c r="F23" s="13">
        <v>0.4</v>
      </c>
      <c r="G23" s="13"/>
      <c r="H23" s="13"/>
      <c r="I23" s="13"/>
      <c r="J23" s="14"/>
    </row>
    <row r="24" s="1" customFormat="1" ht="18" customHeight="1" spans="1:10">
      <c r="A24" s="9">
        <v>20</v>
      </c>
      <c r="B24" s="12" t="s">
        <v>7002</v>
      </c>
      <c r="C24" s="12" t="s">
        <v>7003</v>
      </c>
      <c r="D24" s="12"/>
      <c r="E24" s="10" t="s">
        <v>6899</v>
      </c>
      <c r="F24" s="13">
        <v>0.296</v>
      </c>
      <c r="G24" s="13"/>
      <c r="H24" s="13"/>
      <c r="I24" s="13"/>
      <c r="J24" s="14"/>
    </row>
    <row r="25" s="1" customFormat="1" ht="18" customHeight="1" spans="1:10">
      <c r="A25" s="9">
        <v>21</v>
      </c>
      <c r="B25" s="12" t="s">
        <v>7007</v>
      </c>
      <c r="C25" s="12" t="s">
        <v>7008</v>
      </c>
      <c r="D25" s="12"/>
      <c r="E25" s="10" t="s">
        <v>92</v>
      </c>
      <c r="F25" s="13">
        <v>0.723</v>
      </c>
      <c r="G25" s="13"/>
      <c r="H25" s="13"/>
      <c r="I25" s="13"/>
      <c r="J25" s="14"/>
    </row>
    <row r="26" s="1" customFormat="1" ht="18" customHeight="1" spans="1:10">
      <c r="A26" s="9">
        <v>22</v>
      </c>
      <c r="B26" s="12" t="s">
        <v>7025</v>
      </c>
      <c r="C26" s="12" t="s">
        <v>7026</v>
      </c>
      <c r="D26" s="12"/>
      <c r="E26" s="10" t="s">
        <v>6899</v>
      </c>
      <c r="F26" s="13">
        <v>3.39</v>
      </c>
      <c r="G26" s="13"/>
      <c r="H26" s="13"/>
      <c r="I26" s="13"/>
      <c r="J26" s="14"/>
    </row>
    <row r="27" s="1" customFormat="1" ht="18" customHeight="1" spans="1:10">
      <c r="A27" s="9">
        <v>23</v>
      </c>
      <c r="B27" s="12" t="s">
        <v>7029</v>
      </c>
      <c r="C27" s="12" t="s">
        <v>7030</v>
      </c>
      <c r="D27" s="12"/>
      <c r="E27" s="10" t="s">
        <v>6899</v>
      </c>
      <c r="F27" s="13">
        <v>1.446</v>
      </c>
      <c r="G27" s="13"/>
      <c r="H27" s="13"/>
      <c r="I27" s="13"/>
      <c r="J27" s="14"/>
    </row>
    <row r="28" s="1" customFormat="1" ht="18" customHeight="1" spans="1:10">
      <c r="A28" s="9">
        <v>24</v>
      </c>
      <c r="B28" s="12" t="s">
        <v>8110</v>
      </c>
      <c r="C28" s="12" t="s">
        <v>7033</v>
      </c>
      <c r="D28" s="12"/>
      <c r="E28" s="10" t="s">
        <v>6899</v>
      </c>
      <c r="F28" s="13">
        <v>8.064</v>
      </c>
      <c r="G28" s="13"/>
      <c r="H28" s="13"/>
      <c r="I28" s="13"/>
      <c r="J28" s="14"/>
    </row>
    <row r="29" s="1" customFormat="1" ht="18" customHeight="1" spans="1:10">
      <c r="A29" s="9">
        <v>25</v>
      </c>
      <c r="B29" s="12" t="s">
        <v>7052</v>
      </c>
      <c r="C29" s="12" t="s">
        <v>7053</v>
      </c>
      <c r="D29" s="12"/>
      <c r="E29" s="10" t="s">
        <v>92</v>
      </c>
      <c r="F29" s="13">
        <v>27.12</v>
      </c>
      <c r="G29" s="13"/>
      <c r="H29" s="13"/>
      <c r="I29" s="13"/>
      <c r="J29" s="14"/>
    </row>
    <row r="30" s="1" customFormat="1" ht="18" customHeight="1" spans="1:10">
      <c r="A30" s="9">
        <v>26</v>
      </c>
      <c r="B30" s="12" t="s">
        <v>8111</v>
      </c>
      <c r="C30" s="12" t="s">
        <v>7058</v>
      </c>
      <c r="D30" s="12"/>
      <c r="E30" s="10" t="s">
        <v>6899</v>
      </c>
      <c r="F30" s="13">
        <v>0.03</v>
      </c>
      <c r="G30" s="13"/>
      <c r="H30" s="13"/>
      <c r="I30" s="13"/>
      <c r="J30" s="14"/>
    </row>
    <row r="31" s="1" customFormat="1" ht="18" customHeight="1" spans="1:10">
      <c r="A31" s="9">
        <v>27</v>
      </c>
      <c r="B31" s="12" t="s">
        <v>8112</v>
      </c>
      <c r="C31" s="12" t="s">
        <v>8113</v>
      </c>
      <c r="D31" s="12"/>
      <c r="E31" s="10" t="s">
        <v>6899</v>
      </c>
      <c r="F31" s="13">
        <v>5.1</v>
      </c>
      <c r="G31" s="13"/>
      <c r="H31" s="13"/>
      <c r="I31" s="13"/>
      <c r="J31" s="14"/>
    </row>
    <row r="32" s="1" customFormat="1" ht="18" customHeight="1" spans="1:10">
      <c r="A32" s="9">
        <v>28</v>
      </c>
      <c r="B32" s="12" t="s">
        <v>8114</v>
      </c>
      <c r="C32" s="12" t="s">
        <v>7060</v>
      </c>
      <c r="D32" s="12"/>
      <c r="E32" s="10" t="s">
        <v>6899</v>
      </c>
      <c r="F32" s="13">
        <v>0.06</v>
      </c>
      <c r="G32" s="13"/>
      <c r="H32" s="13"/>
      <c r="I32" s="13"/>
      <c r="J32" s="14"/>
    </row>
    <row r="33" s="1" customFormat="1" ht="18" customHeight="1" spans="1:10">
      <c r="A33" s="9">
        <v>29</v>
      </c>
      <c r="B33" s="12" t="s">
        <v>8115</v>
      </c>
      <c r="C33" s="12" t="s">
        <v>7062</v>
      </c>
      <c r="D33" s="12"/>
      <c r="E33" s="10" t="s">
        <v>6899</v>
      </c>
      <c r="F33" s="13">
        <v>10.2</v>
      </c>
      <c r="G33" s="13"/>
      <c r="H33" s="13"/>
      <c r="I33" s="13"/>
      <c r="J33" s="14"/>
    </row>
    <row r="34" s="1" customFormat="1" ht="18" customHeight="1" spans="1:10">
      <c r="A34" s="9">
        <v>30</v>
      </c>
      <c r="B34" s="12" t="s">
        <v>8116</v>
      </c>
      <c r="C34" s="12" t="s">
        <v>8117</v>
      </c>
      <c r="D34" s="12"/>
      <c r="E34" s="10" t="s">
        <v>6899</v>
      </c>
      <c r="F34" s="13">
        <v>7.174</v>
      </c>
      <c r="G34" s="13"/>
      <c r="H34" s="13"/>
      <c r="I34" s="13"/>
      <c r="J34" s="14"/>
    </row>
    <row r="35" s="1" customFormat="1" ht="18" customHeight="1" spans="1:10">
      <c r="A35" s="9">
        <v>31</v>
      </c>
      <c r="B35" s="12" t="s">
        <v>7065</v>
      </c>
      <c r="C35" s="12" t="s">
        <v>7066</v>
      </c>
      <c r="D35" s="12"/>
      <c r="E35" s="10" t="s">
        <v>6899</v>
      </c>
      <c r="F35" s="13">
        <v>15.834</v>
      </c>
      <c r="G35" s="13"/>
      <c r="H35" s="13"/>
      <c r="I35" s="13"/>
      <c r="J35" s="14"/>
    </row>
    <row r="36" s="1" customFormat="1" ht="18" customHeight="1" spans="1:10">
      <c r="A36" s="15" t="s">
        <v>5101</v>
      </c>
      <c r="B36" s="16"/>
      <c r="C36" s="16"/>
      <c r="D36" s="16"/>
      <c r="E36" s="16" t="s">
        <v>6889</v>
      </c>
      <c r="F36" s="16" t="s">
        <v>6865</v>
      </c>
      <c r="G36" s="16"/>
      <c r="H36" s="16" t="s">
        <v>6865</v>
      </c>
      <c r="I36" s="17"/>
      <c r="J36" s="18"/>
    </row>
    <row r="37" s="1" customFormat="1" ht="36" customHeight="1" spans="1:10">
      <c r="A37" s="2" t="s">
        <v>6882</v>
      </c>
      <c r="B37" s="2"/>
      <c r="C37" s="2"/>
      <c r="D37" s="2"/>
      <c r="E37" s="2"/>
      <c r="F37" s="2"/>
      <c r="G37" s="2"/>
      <c r="H37" s="2"/>
      <c r="I37" s="2"/>
      <c r="J37" s="2"/>
    </row>
    <row r="38" s="1" customFormat="1" ht="25.5" customHeight="1" spans="1:10">
      <c r="A38" s="3" t="s">
        <v>8095</v>
      </c>
      <c r="B38" s="3"/>
      <c r="C38" s="3"/>
      <c r="D38" s="4" t="s">
        <v>5043</v>
      </c>
      <c r="E38" s="4"/>
      <c r="F38" s="4"/>
      <c r="G38" s="5" t="s">
        <v>8118</v>
      </c>
      <c r="H38" s="5"/>
      <c r="I38" s="5"/>
      <c r="J38" s="5"/>
    </row>
    <row r="39" s="1" customFormat="1" ht="18" customHeight="1" spans="1:10">
      <c r="A39" s="6" t="s">
        <v>2</v>
      </c>
      <c r="B39" s="7" t="s">
        <v>6884</v>
      </c>
      <c r="C39" s="7" t="s">
        <v>6885</v>
      </c>
      <c r="D39" s="7"/>
      <c r="E39" s="7" t="s">
        <v>23</v>
      </c>
      <c r="F39" s="7" t="s">
        <v>24</v>
      </c>
      <c r="G39" s="7"/>
      <c r="H39" s="7" t="s">
        <v>4500</v>
      </c>
      <c r="I39" s="7" t="s">
        <v>6886</v>
      </c>
      <c r="J39" s="8" t="s">
        <v>5</v>
      </c>
    </row>
    <row r="40" s="1" customFormat="1" ht="25.5" customHeight="1" spans="1:10">
      <c r="A40" s="9"/>
      <c r="B40" s="10"/>
      <c r="C40" s="10"/>
      <c r="D40" s="10"/>
      <c r="E40" s="10"/>
      <c r="F40" s="10"/>
      <c r="G40" s="10"/>
      <c r="H40" s="10"/>
      <c r="I40" s="10"/>
      <c r="J40" s="11"/>
    </row>
    <row r="41" s="1" customFormat="1" ht="25.5" customHeight="1" spans="1:10">
      <c r="A41" s="9">
        <v>32</v>
      </c>
      <c r="B41" s="12" t="s">
        <v>8119</v>
      </c>
      <c r="C41" s="12" t="s">
        <v>7070</v>
      </c>
      <c r="D41" s="12"/>
      <c r="E41" s="10" t="s">
        <v>6899</v>
      </c>
      <c r="F41" s="13">
        <v>0.06</v>
      </c>
      <c r="G41" s="13"/>
      <c r="H41" s="13"/>
      <c r="I41" s="13"/>
      <c r="J41" s="14"/>
    </row>
    <row r="42" s="1" customFormat="1" ht="18" customHeight="1" spans="1:10">
      <c r="A42" s="9">
        <v>33</v>
      </c>
      <c r="B42" s="12" t="s">
        <v>8120</v>
      </c>
      <c r="C42" s="12" t="s">
        <v>8121</v>
      </c>
      <c r="D42" s="12"/>
      <c r="E42" s="10" t="s">
        <v>6899</v>
      </c>
      <c r="F42" s="13">
        <v>1.387</v>
      </c>
      <c r="G42" s="13"/>
      <c r="H42" s="13"/>
      <c r="I42" s="13"/>
      <c r="J42" s="14"/>
    </row>
    <row r="43" s="1" customFormat="1" ht="18" customHeight="1" spans="1:10">
      <c r="A43" s="9">
        <v>34</v>
      </c>
      <c r="B43" s="12" t="s">
        <v>8122</v>
      </c>
      <c r="C43" s="12" t="s">
        <v>8123</v>
      </c>
      <c r="D43" s="12"/>
      <c r="E43" s="10" t="s">
        <v>5111</v>
      </c>
      <c r="F43" s="13">
        <v>4.165</v>
      </c>
      <c r="G43" s="13"/>
      <c r="H43" s="13"/>
      <c r="I43" s="13"/>
      <c r="J43" s="14"/>
    </row>
    <row r="44" s="1" customFormat="1" ht="18" customHeight="1" spans="1:10">
      <c r="A44" s="9">
        <v>35</v>
      </c>
      <c r="B44" s="12" t="s">
        <v>7077</v>
      </c>
      <c r="C44" s="12" t="s">
        <v>7078</v>
      </c>
      <c r="D44" s="12"/>
      <c r="E44" s="10" t="s">
        <v>785</v>
      </c>
      <c r="F44" s="13">
        <v>33.9</v>
      </c>
      <c r="G44" s="13"/>
      <c r="H44" s="13"/>
      <c r="I44" s="13"/>
      <c r="J44" s="14"/>
    </row>
    <row r="45" s="1" customFormat="1" ht="18" customHeight="1" spans="1:10">
      <c r="A45" s="9">
        <v>36</v>
      </c>
      <c r="B45" s="12" t="s">
        <v>7079</v>
      </c>
      <c r="C45" s="12" t="s">
        <v>7080</v>
      </c>
      <c r="D45" s="12"/>
      <c r="E45" s="10" t="s">
        <v>785</v>
      </c>
      <c r="F45" s="13">
        <v>9.664</v>
      </c>
      <c r="G45" s="13"/>
      <c r="H45" s="13"/>
      <c r="I45" s="13"/>
      <c r="J45" s="14"/>
    </row>
    <row r="46" s="1" customFormat="1" ht="25.5" customHeight="1" spans="1:10">
      <c r="A46" s="9">
        <v>37</v>
      </c>
      <c r="B46" s="12" t="s">
        <v>8124</v>
      </c>
      <c r="C46" s="12" t="s">
        <v>7083</v>
      </c>
      <c r="D46" s="12"/>
      <c r="E46" s="10" t="s">
        <v>785</v>
      </c>
      <c r="F46" s="13">
        <v>0.45</v>
      </c>
      <c r="G46" s="13"/>
      <c r="H46" s="13"/>
      <c r="I46" s="13"/>
      <c r="J46" s="14"/>
    </row>
    <row r="47" s="1" customFormat="1" ht="18" customHeight="1" spans="1:10">
      <c r="A47" s="9">
        <v>38</v>
      </c>
      <c r="B47" s="12" t="s">
        <v>7088</v>
      </c>
      <c r="C47" s="12" t="s">
        <v>8125</v>
      </c>
      <c r="D47" s="12"/>
      <c r="E47" s="10" t="s">
        <v>5125</v>
      </c>
      <c r="F47" s="13">
        <v>0.31</v>
      </c>
      <c r="G47" s="13"/>
      <c r="H47" s="13"/>
      <c r="I47" s="13"/>
      <c r="J47" s="14"/>
    </row>
    <row r="48" s="1" customFormat="1" ht="18" customHeight="1" spans="1:10">
      <c r="A48" s="9">
        <v>39</v>
      </c>
      <c r="B48" s="12" t="s">
        <v>8126</v>
      </c>
      <c r="C48" s="12" t="s">
        <v>8127</v>
      </c>
      <c r="D48" s="12"/>
      <c r="E48" s="10" t="s">
        <v>5125</v>
      </c>
      <c r="F48" s="13">
        <v>0.54</v>
      </c>
      <c r="G48" s="13"/>
      <c r="H48" s="13"/>
      <c r="I48" s="13"/>
      <c r="J48" s="14"/>
    </row>
    <row r="49" s="1" customFormat="1" ht="18" customHeight="1" spans="1:10">
      <c r="A49" s="9">
        <v>40</v>
      </c>
      <c r="B49" s="12" t="s">
        <v>8128</v>
      </c>
      <c r="C49" s="12" t="s">
        <v>7098</v>
      </c>
      <c r="D49" s="12"/>
      <c r="E49" s="10" t="s">
        <v>5125</v>
      </c>
      <c r="F49" s="13">
        <v>153</v>
      </c>
      <c r="G49" s="13"/>
      <c r="H49" s="13"/>
      <c r="I49" s="13"/>
      <c r="J49" s="14"/>
    </row>
    <row r="50" s="1" customFormat="1" ht="18" customHeight="1" spans="1:10">
      <c r="A50" s="9">
        <v>41</v>
      </c>
      <c r="B50" s="12" t="s">
        <v>7101</v>
      </c>
      <c r="C50" s="12" t="s">
        <v>7102</v>
      </c>
      <c r="D50" s="12"/>
      <c r="E50" s="10" t="s">
        <v>5125</v>
      </c>
      <c r="F50" s="13">
        <v>1.95</v>
      </c>
      <c r="G50" s="13"/>
      <c r="H50" s="13"/>
      <c r="I50" s="13"/>
      <c r="J50" s="14"/>
    </row>
    <row r="51" s="1" customFormat="1" ht="18" customHeight="1" spans="1:10">
      <c r="A51" s="9">
        <v>42</v>
      </c>
      <c r="B51" s="12" t="s">
        <v>7103</v>
      </c>
      <c r="C51" s="12" t="s">
        <v>7104</v>
      </c>
      <c r="D51" s="12"/>
      <c r="E51" s="10" t="s">
        <v>6899</v>
      </c>
      <c r="F51" s="13">
        <v>0.54</v>
      </c>
      <c r="G51" s="13"/>
      <c r="H51" s="13"/>
      <c r="I51" s="13"/>
      <c r="J51" s="14"/>
    </row>
    <row r="52" s="1" customFormat="1" ht="25.5" customHeight="1" spans="1:10">
      <c r="A52" s="9">
        <v>43</v>
      </c>
      <c r="B52" s="12" t="s">
        <v>7111</v>
      </c>
      <c r="C52" s="12" t="s">
        <v>7112</v>
      </c>
      <c r="D52" s="12"/>
      <c r="E52" s="10" t="s">
        <v>5125</v>
      </c>
      <c r="F52" s="13">
        <v>55.08</v>
      </c>
      <c r="G52" s="13"/>
      <c r="H52" s="13"/>
      <c r="I52" s="13"/>
      <c r="J52" s="14"/>
    </row>
    <row r="53" s="1" customFormat="1" ht="18" customHeight="1" spans="1:10">
      <c r="A53" s="9">
        <v>44</v>
      </c>
      <c r="B53" s="12" t="s">
        <v>7116</v>
      </c>
      <c r="C53" s="12" t="s">
        <v>7117</v>
      </c>
      <c r="D53" s="12"/>
      <c r="E53" s="10" t="s">
        <v>92</v>
      </c>
      <c r="F53" s="13">
        <v>105.768</v>
      </c>
      <c r="G53" s="13"/>
      <c r="H53" s="13"/>
      <c r="I53" s="13"/>
      <c r="J53" s="14"/>
    </row>
    <row r="54" s="1" customFormat="1" ht="18" customHeight="1" spans="1:10">
      <c r="A54" s="9">
        <v>45</v>
      </c>
      <c r="B54" s="12" t="s">
        <v>8129</v>
      </c>
      <c r="C54" s="12" t="s">
        <v>7121</v>
      </c>
      <c r="D54" s="12"/>
      <c r="E54" s="10" t="s">
        <v>92</v>
      </c>
      <c r="F54" s="13">
        <v>162.893</v>
      </c>
      <c r="G54" s="13"/>
      <c r="H54" s="13"/>
      <c r="I54" s="13"/>
      <c r="J54" s="14"/>
    </row>
    <row r="55" s="1" customFormat="1" ht="18" customHeight="1" spans="1:10">
      <c r="A55" s="9">
        <v>46</v>
      </c>
      <c r="B55" s="12" t="s">
        <v>8130</v>
      </c>
      <c r="C55" s="12" t="s">
        <v>7123</v>
      </c>
      <c r="D55" s="12"/>
      <c r="E55" s="10" t="s">
        <v>75</v>
      </c>
      <c r="F55" s="13">
        <v>892.5</v>
      </c>
      <c r="G55" s="13"/>
      <c r="H55" s="13"/>
      <c r="I55" s="13"/>
      <c r="J55" s="14"/>
    </row>
    <row r="56" s="1" customFormat="1" ht="18" customHeight="1" spans="1:10">
      <c r="A56" s="9">
        <v>47</v>
      </c>
      <c r="B56" s="12" t="s">
        <v>7126</v>
      </c>
      <c r="C56" s="12" t="s">
        <v>7127</v>
      </c>
      <c r="D56" s="12"/>
      <c r="E56" s="10" t="s">
        <v>92</v>
      </c>
      <c r="F56" s="13">
        <v>3.3</v>
      </c>
      <c r="G56" s="13"/>
      <c r="H56" s="13"/>
      <c r="I56" s="13"/>
      <c r="J56" s="14"/>
    </row>
    <row r="57" s="1" customFormat="1" ht="18" customHeight="1" spans="1:10">
      <c r="A57" s="9">
        <v>48</v>
      </c>
      <c r="B57" s="12" t="s">
        <v>7128</v>
      </c>
      <c r="C57" s="12" t="s">
        <v>7129</v>
      </c>
      <c r="D57" s="12"/>
      <c r="E57" s="10" t="s">
        <v>92</v>
      </c>
      <c r="F57" s="13">
        <v>55.08</v>
      </c>
      <c r="G57" s="13"/>
      <c r="H57" s="13"/>
      <c r="I57" s="13"/>
      <c r="J57" s="14"/>
    </row>
    <row r="58" s="1" customFormat="1" ht="18" customHeight="1" spans="1:10">
      <c r="A58" s="9">
        <v>49</v>
      </c>
      <c r="B58" s="12" t="s">
        <v>8131</v>
      </c>
      <c r="C58" s="12" t="s">
        <v>7133</v>
      </c>
      <c r="D58" s="12"/>
      <c r="E58" s="10" t="s">
        <v>92</v>
      </c>
      <c r="F58" s="13">
        <v>6.12</v>
      </c>
      <c r="G58" s="13"/>
      <c r="H58" s="13"/>
      <c r="I58" s="13"/>
      <c r="J58" s="14"/>
    </row>
    <row r="59" s="1" customFormat="1" ht="18" customHeight="1" spans="1:10">
      <c r="A59" s="9">
        <v>50</v>
      </c>
      <c r="B59" s="12" t="s">
        <v>7147</v>
      </c>
      <c r="C59" s="12" t="s">
        <v>7148</v>
      </c>
      <c r="D59" s="12"/>
      <c r="E59" s="10" t="s">
        <v>7149</v>
      </c>
      <c r="F59" s="13">
        <v>93.5</v>
      </c>
      <c r="G59" s="13"/>
      <c r="H59" s="13"/>
      <c r="I59" s="13"/>
      <c r="J59" s="14"/>
    </row>
    <row r="60" s="1" customFormat="1" ht="18" customHeight="1" spans="1:10">
      <c r="A60" s="9">
        <v>51</v>
      </c>
      <c r="B60" s="12" t="s">
        <v>7155</v>
      </c>
      <c r="C60" s="12" t="s">
        <v>7156</v>
      </c>
      <c r="D60" s="12"/>
      <c r="E60" s="10" t="s">
        <v>6889</v>
      </c>
      <c r="F60" s="13">
        <v>421.17</v>
      </c>
      <c r="G60" s="13"/>
      <c r="H60" s="13"/>
      <c r="I60" s="13"/>
      <c r="J60" s="14"/>
    </row>
    <row r="61" s="1" customFormat="1" ht="18" customHeight="1" spans="1:10">
      <c r="A61" s="9">
        <v>52</v>
      </c>
      <c r="B61" s="12" t="s">
        <v>7157</v>
      </c>
      <c r="C61" s="12" t="s">
        <v>7158</v>
      </c>
      <c r="D61" s="12"/>
      <c r="E61" s="10" t="s">
        <v>6889</v>
      </c>
      <c r="F61" s="13">
        <v>1.56</v>
      </c>
      <c r="G61" s="13"/>
      <c r="H61" s="13"/>
      <c r="I61" s="13"/>
      <c r="J61" s="14"/>
    </row>
    <row r="62" s="1" customFormat="1" ht="18" customHeight="1" spans="1:10">
      <c r="A62" s="9">
        <v>53</v>
      </c>
      <c r="B62" s="12" t="s">
        <v>8132</v>
      </c>
      <c r="C62" s="12" t="s">
        <v>8133</v>
      </c>
      <c r="D62" s="12"/>
      <c r="E62" s="10" t="s">
        <v>92</v>
      </c>
      <c r="F62" s="13">
        <v>6</v>
      </c>
      <c r="G62" s="13"/>
      <c r="H62" s="13"/>
      <c r="I62" s="13"/>
      <c r="J62" s="14"/>
    </row>
    <row r="63" s="1" customFormat="1" ht="18" customHeight="1" spans="1:10">
      <c r="A63" s="9">
        <v>54</v>
      </c>
      <c r="B63" s="12" t="s">
        <v>8134</v>
      </c>
      <c r="C63" s="12" t="s">
        <v>8135</v>
      </c>
      <c r="D63" s="12"/>
      <c r="E63" s="10" t="s">
        <v>138</v>
      </c>
      <c r="F63" s="13">
        <v>12</v>
      </c>
      <c r="G63" s="13"/>
      <c r="H63" s="13"/>
      <c r="I63" s="13"/>
      <c r="J63" s="14"/>
    </row>
    <row r="64" s="1" customFormat="1" ht="18" customHeight="1" spans="1:10">
      <c r="A64" s="9">
        <v>55</v>
      </c>
      <c r="B64" s="12" t="s">
        <v>8136</v>
      </c>
      <c r="C64" s="12" t="s">
        <v>8137</v>
      </c>
      <c r="D64" s="12"/>
      <c r="E64" s="10" t="s">
        <v>138</v>
      </c>
      <c r="F64" s="13">
        <v>160</v>
      </c>
      <c r="G64" s="13"/>
      <c r="H64" s="13"/>
      <c r="I64" s="13"/>
      <c r="J64" s="14"/>
    </row>
    <row r="65" s="1" customFormat="1" ht="18" customHeight="1" spans="1:10">
      <c r="A65" s="9">
        <v>56</v>
      </c>
      <c r="B65" s="12" t="s">
        <v>8138</v>
      </c>
      <c r="C65" s="12" t="s">
        <v>8139</v>
      </c>
      <c r="D65" s="12"/>
      <c r="E65" s="10" t="s">
        <v>138</v>
      </c>
      <c r="F65" s="13">
        <v>160</v>
      </c>
      <c r="G65" s="13"/>
      <c r="H65" s="13"/>
      <c r="I65" s="13"/>
      <c r="J65" s="14"/>
    </row>
    <row r="66" s="1" customFormat="1" ht="18" customHeight="1" spans="1:10">
      <c r="A66" s="9">
        <v>57</v>
      </c>
      <c r="B66" s="12" t="s">
        <v>8140</v>
      </c>
      <c r="C66" s="12" t="s">
        <v>8141</v>
      </c>
      <c r="D66" s="12"/>
      <c r="E66" s="10" t="s">
        <v>78</v>
      </c>
      <c r="F66" s="13">
        <v>1600</v>
      </c>
      <c r="G66" s="13"/>
      <c r="H66" s="13"/>
      <c r="I66" s="13"/>
      <c r="J66" s="14"/>
    </row>
    <row r="67" s="1" customFormat="1" ht="18" customHeight="1" spans="1:10">
      <c r="A67" s="9">
        <v>58</v>
      </c>
      <c r="B67" s="12" t="s">
        <v>8142</v>
      </c>
      <c r="C67" s="12" t="s">
        <v>8143</v>
      </c>
      <c r="D67" s="12"/>
      <c r="E67" s="10" t="s">
        <v>6899</v>
      </c>
      <c r="F67" s="13">
        <v>357</v>
      </c>
      <c r="G67" s="13"/>
      <c r="H67" s="13"/>
      <c r="I67" s="13"/>
      <c r="J67" s="14"/>
    </row>
    <row r="68" s="1" customFormat="1" ht="18" customHeight="1" spans="1:10">
      <c r="A68" s="9">
        <v>59</v>
      </c>
      <c r="B68" s="12" t="s">
        <v>8144</v>
      </c>
      <c r="C68" s="12" t="s">
        <v>8145</v>
      </c>
      <c r="D68" s="12"/>
      <c r="E68" s="10" t="s">
        <v>81</v>
      </c>
      <c r="F68" s="13">
        <v>20.2</v>
      </c>
      <c r="G68" s="13"/>
      <c r="H68" s="13"/>
      <c r="I68" s="13"/>
      <c r="J68" s="14"/>
    </row>
    <row r="69" s="1" customFormat="1" ht="18" customHeight="1" spans="1:10">
      <c r="A69" s="9">
        <v>60</v>
      </c>
      <c r="B69" s="12" t="s">
        <v>8146</v>
      </c>
      <c r="C69" s="12" t="s">
        <v>8147</v>
      </c>
      <c r="D69" s="12"/>
      <c r="E69" s="10" t="s">
        <v>5125</v>
      </c>
      <c r="F69" s="13">
        <v>86.4</v>
      </c>
      <c r="G69" s="13"/>
      <c r="H69" s="13"/>
      <c r="I69" s="13"/>
      <c r="J69" s="14"/>
    </row>
    <row r="70" s="1" customFormat="1" ht="18" customHeight="1" spans="1:10">
      <c r="A70" s="9">
        <v>61</v>
      </c>
      <c r="B70" s="12" t="s">
        <v>7300</v>
      </c>
      <c r="C70" s="12" t="s">
        <v>8148</v>
      </c>
      <c r="D70" s="12"/>
      <c r="E70" s="10" t="s">
        <v>5125</v>
      </c>
      <c r="F70" s="13">
        <v>864</v>
      </c>
      <c r="G70" s="13"/>
      <c r="H70" s="13"/>
      <c r="I70" s="13"/>
      <c r="J70" s="14"/>
    </row>
    <row r="71" s="1" customFormat="1" ht="18" customHeight="1" spans="1:10">
      <c r="A71" s="9">
        <v>62</v>
      </c>
      <c r="B71" s="12" t="s">
        <v>8149</v>
      </c>
      <c r="C71" s="12" t="s">
        <v>8150</v>
      </c>
      <c r="D71" s="12"/>
      <c r="E71" s="10" t="s">
        <v>5125</v>
      </c>
      <c r="F71" s="13">
        <v>2282.6</v>
      </c>
      <c r="G71" s="13"/>
      <c r="H71" s="13"/>
      <c r="I71" s="13"/>
      <c r="J71" s="14"/>
    </row>
    <row r="72" s="1" customFormat="1" ht="18" customHeight="1" spans="1:10">
      <c r="A72" s="15" t="s">
        <v>5101</v>
      </c>
      <c r="B72" s="16"/>
      <c r="C72" s="16"/>
      <c r="D72" s="16"/>
      <c r="E72" s="16" t="s">
        <v>6889</v>
      </c>
      <c r="F72" s="16" t="s">
        <v>6865</v>
      </c>
      <c r="G72" s="16"/>
      <c r="H72" s="16" t="s">
        <v>6865</v>
      </c>
      <c r="I72" s="17"/>
      <c r="J72" s="18"/>
    </row>
    <row r="73" s="1" customFormat="1" ht="36" customHeight="1" spans="1:10">
      <c r="A73" s="2" t="s">
        <v>6882</v>
      </c>
      <c r="B73" s="2"/>
      <c r="C73" s="2"/>
      <c r="D73" s="2"/>
      <c r="E73" s="2"/>
      <c r="F73" s="2"/>
      <c r="G73" s="2"/>
      <c r="H73" s="2"/>
      <c r="I73" s="2"/>
      <c r="J73" s="2"/>
    </row>
    <row r="74" s="1" customFormat="1" ht="25.5" customHeight="1" spans="1:10">
      <c r="A74" s="3" t="s">
        <v>8095</v>
      </c>
      <c r="B74" s="3"/>
      <c r="C74" s="3"/>
      <c r="D74" s="4" t="s">
        <v>5043</v>
      </c>
      <c r="E74" s="4"/>
      <c r="F74" s="4"/>
      <c r="G74" s="5" t="s">
        <v>8151</v>
      </c>
      <c r="H74" s="5"/>
      <c r="I74" s="5"/>
      <c r="J74" s="5"/>
    </row>
    <row r="75" s="1" customFormat="1" ht="18" customHeight="1" spans="1:10">
      <c r="A75" s="6" t="s">
        <v>2</v>
      </c>
      <c r="B75" s="7" t="s">
        <v>6884</v>
      </c>
      <c r="C75" s="7" t="s">
        <v>6885</v>
      </c>
      <c r="D75" s="7"/>
      <c r="E75" s="7" t="s">
        <v>23</v>
      </c>
      <c r="F75" s="7" t="s">
        <v>24</v>
      </c>
      <c r="G75" s="7"/>
      <c r="H75" s="7" t="s">
        <v>4500</v>
      </c>
      <c r="I75" s="7" t="s">
        <v>6886</v>
      </c>
      <c r="J75" s="8" t="s">
        <v>5</v>
      </c>
    </row>
    <row r="76" s="1" customFormat="1" ht="25.5" customHeight="1" spans="1:10">
      <c r="A76" s="9"/>
      <c r="B76" s="10"/>
      <c r="C76" s="10"/>
      <c r="D76" s="10"/>
      <c r="E76" s="10"/>
      <c r="F76" s="10"/>
      <c r="G76" s="10"/>
      <c r="H76" s="10"/>
      <c r="I76" s="10"/>
      <c r="J76" s="11"/>
    </row>
    <row r="77" s="1" customFormat="1" ht="18" customHeight="1" spans="1:10">
      <c r="A77" s="9">
        <v>63</v>
      </c>
      <c r="B77" s="12" t="s">
        <v>7326</v>
      </c>
      <c r="C77" s="12" t="s">
        <v>8152</v>
      </c>
      <c r="D77" s="12"/>
      <c r="E77" s="10" t="s">
        <v>5125</v>
      </c>
      <c r="F77" s="13">
        <v>4233.6</v>
      </c>
      <c r="G77" s="13"/>
      <c r="H77" s="13"/>
      <c r="I77" s="13"/>
      <c r="J77" s="14"/>
    </row>
    <row r="78" s="1" customFormat="1" ht="18" customHeight="1" spans="1:10">
      <c r="A78" s="9">
        <v>64</v>
      </c>
      <c r="B78" s="12" t="s">
        <v>7329</v>
      </c>
      <c r="C78" s="12" t="s">
        <v>8153</v>
      </c>
      <c r="D78" s="12"/>
      <c r="E78" s="10" t="s">
        <v>5125</v>
      </c>
      <c r="F78" s="13">
        <v>854.25</v>
      </c>
      <c r="G78" s="13"/>
      <c r="H78" s="13"/>
      <c r="I78" s="13"/>
      <c r="J78" s="14"/>
    </row>
    <row r="79" s="1" customFormat="1" ht="18" customHeight="1" spans="1:10">
      <c r="A79" s="9">
        <v>65</v>
      </c>
      <c r="B79" s="12" t="s">
        <v>7331</v>
      </c>
      <c r="C79" s="12" t="s">
        <v>8154</v>
      </c>
      <c r="D79" s="12"/>
      <c r="E79" s="10" t="s">
        <v>5125</v>
      </c>
      <c r="F79" s="13">
        <v>1152.6</v>
      </c>
      <c r="G79" s="13"/>
      <c r="H79" s="13"/>
      <c r="I79" s="13"/>
      <c r="J79" s="14"/>
    </row>
    <row r="80" s="1" customFormat="1" ht="18" customHeight="1" spans="1:10">
      <c r="A80" s="9">
        <v>66</v>
      </c>
      <c r="B80" s="12" t="s">
        <v>7333</v>
      </c>
      <c r="C80" s="12" t="s">
        <v>8155</v>
      </c>
      <c r="D80" s="12"/>
      <c r="E80" s="10" t="s">
        <v>92</v>
      </c>
      <c r="F80" s="13">
        <v>10</v>
      </c>
      <c r="G80" s="13"/>
      <c r="H80" s="13"/>
      <c r="I80" s="13"/>
      <c r="J80" s="14"/>
    </row>
    <row r="81" s="1" customFormat="1" ht="25.5" customHeight="1" spans="1:10">
      <c r="A81" s="9">
        <v>67</v>
      </c>
      <c r="B81" s="12" t="s">
        <v>7356</v>
      </c>
      <c r="C81" s="12" t="s">
        <v>8156</v>
      </c>
      <c r="D81" s="12"/>
      <c r="E81" s="10" t="s">
        <v>138</v>
      </c>
      <c r="F81" s="13">
        <v>58</v>
      </c>
      <c r="G81" s="13"/>
      <c r="H81" s="13"/>
      <c r="I81" s="13"/>
      <c r="J81" s="14"/>
    </row>
    <row r="82" s="1" customFormat="1" ht="18" customHeight="1" spans="1:10">
      <c r="A82" s="9">
        <v>68</v>
      </c>
      <c r="B82" s="12" t="s">
        <v>7358</v>
      </c>
      <c r="C82" s="12" t="s">
        <v>8157</v>
      </c>
      <c r="D82" s="12"/>
      <c r="E82" s="10" t="s">
        <v>138</v>
      </c>
      <c r="F82" s="13">
        <v>2</v>
      </c>
      <c r="G82" s="13"/>
      <c r="H82" s="13"/>
      <c r="I82" s="13"/>
      <c r="J82" s="14"/>
    </row>
    <row r="83" s="1" customFormat="1" ht="25.5" customHeight="1" spans="1:10">
      <c r="A83" s="9">
        <v>69</v>
      </c>
      <c r="B83" s="12" t="s">
        <v>8158</v>
      </c>
      <c r="C83" s="12" t="s">
        <v>8159</v>
      </c>
      <c r="D83" s="12"/>
      <c r="E83" s="10" t="s">
        <v>138</v>
      </c>
      <c r="F83" s="13">
        <v>2</v>
      </c>
      <c r="G83" s="13"/>
      <c r="H83" s="13"/>
      <c r="I83" s="13"/>
      <c r="J83" s="14"/>
    </row>
    <row r="84" s="1" customFormat="1" ht="18" customHeight="1" spans="1:10">
      <c r="A84" s="9">
        <v>70</v>
      </c>
      <c r="B84" s="12" t="s">
        <v>7360</v>
      </c>
      <c r="C84" s="12" t="s">
        <v>8160</v>
      </c>
      <c r="D84" s="12"/>
      <c r="E84" s="10" t="s">
        <v>863</v>
      </c>
      <c r="F84" s="13">
        <v>24</v>
      </c>
      <c r="G84" s="13"/>
      <c r="H84" s="13"/>
      <c r="I84" s="13"/>
      <c r="J84" s="14"/>
    </row>
    <row r="85" s="1" customFormat="1" ht="18" customHeight="1" spans="1:10">
      <c r="A85" s="9">
        <v>71</v>
      </c>
      <c r="B85" s="12" t="s">
        <v>8161</v>
      </c>
      <c r="C85" s="12" t="s">
        <v>8162</v>
      </c>
      <c r="D85" s="12"/>
      <c r="E85" s="10" t="s">
        <v>75</v>
      </c>
      <c r="F85" s="13">
        <v>2</v>
      </c>
      <c r="G85" s="13"/>
      <c r="H85" s="13"/>
      <c r="I85" s="13"/>
      <c r="J85" s="14"/>
    </row>
    <row r="86" s="1" customFormat="1" ht="18" customHeight="1" spans="1:10">
      <c r="A86" s="9">
        <v>72</v>
      </c>
      <c r="B86" s="12" t="s">
        <v>7368</v>
      </c>
      <c r="C86" s="12" t="s">
        <v>8163</v>
      </c>
      <c r="D86" s="12"/>
      <c r="E86" s="10" t="s">
        <v>138</v>
      </c>
      <c r="F86" s="13">
        <v>3</v>
      </c>
      <c r="G86" s="13"/>
      <c r="H86" s="13"/>
      <c r="I86" s="13"/>
      <c r="J86" s="14"/>
    </row>
    <row r="87" s="1" customFormat="1" ht="18" customHeight="1" spans="1:10">
      <c r="A87" s="9">
        <v>73</v>
      </c>
      <c r="B87" s="12" t="s">
        <v>7370</v>
      </c>
      <c r="C87" s="12" t="s">
        <v>7478</v>
      </c>
      <c r="D87" s="12"/>
      <c r="E87" s="10" t="s">
        <v>138</v>
      </c>
      <c r="F87" s="13">
        <v>10</v>
      </c>
      <c r="G87" s="13"/>
      <c r="H87" s="13"/>
      <c r="I87" s="13"/>
      <c r="J87" s="14"/>
    </row>
    <row r="88" s="1" customFormat="1" ht="18" customHeight="1" spans="1:10">
      <c r="A88" s="9">
        <v>74</v>
      </c>
      <c r="B88" s="12" t="s">
        <v>7372</v>
      </c>
      <c r="C88" s="12" t="s">
        <v>8164</v>
      </c>
      <c r="D88" s="12"/>
      <c r="E88" s="10" t="s">
        <v>138</v>
      </c>
      <c r="F88" s="13">
        <v>10</v>
      </c>
      <c r="G88" s="13"/>
      <c r="H88" s="13"/>
      <c r="I88" s="13"/>
      <c r="J88" s="14"/>
    </row>
    <row r="89" s="1" customFormat="1" ht="18" customHeight="1" spans="1:10">
      <c r="A89" s="9">
        <v>75</v>
      </c>
      <c r="B89" s="12" t="s">
        <v>7374</v>
      </c>
      <c r="C89" s="12" t="s">
        <v>7218</v>
      </c>
      <c r="D89" s="12"/>
      <c r="E89" s="10" t="s">
        <v>92</v>
      </c>
      <c r="F89" s="13">
        <v>24</v>
      </c>
      <c r="G89" s="13"/>
      <c r="H89" s="13"/>
      <c r="I89" s="13"/>
      <c r="J89" s="14"/>
    </row>
    <row r="90" s="1" customFormat="1" ht="18" customHeight="1" spans="1:10">
      <c r="A90" s="9">
        <v>76</v>
      </c>
      <c r="B90" s="12" t="s">
        <v>7376</v>
      </c>
      <c r="C90" s="12" t="s">
        <v>7729</v>
      </c>
      <c r="D90" s="12"/>
      <c r="E90" s="10" t="s">
        <v>138</v>
      </c>
      <c r="F90" s="13">
        <v>6</v>
      </c>
      <c r="G90" s="13"/>
      <c r="H90" s="13"/>
      <c r="I90" s="13"/>
      <c r="J90" s="14"/>
    </row>
    <row r="91" s="1" customFormat="1" ht="18" customHeight="1" spans="1:10">
      <c r="A91" s="9">
        <v>77</v>
      </c>
      <c r="B91" s="12" t="s">
        <v>7383</v>
      </c>
      <c r="C91" s="12" t="s">
        <v>8165</v>
      </c>
      <c r="D91" s="12"/>
      <c r="E91" s="10" t="s">
        <v>138</v>
      </c>
      <c r="F91" s="13">
        <v>2</v>
      </c>
      <c r="G91" s="13"/>
      <c r="H91" s="13"/>
      <c r="I91" s="13"/>
      <c r="J91" s="14"/>
    </row>
    <row r="92" s="1" customFormat="1" ht="18" customHeight="1" spans="1:10">
      <c r="A92" s="9">
        <v>78</v>
      </c>
      <c r="B92" s="12" t="s">
        <v>7385</v>
      </c>
      <c r="C92" s="12" t="s">
        <v>8166</v>
      </c>
      <c r="D92" s="12"/>
      <c r="E92" s="10" t="s">
        <v>138</v>
      </c>
      <c r="F92" s="13">
        <v>3</v>
      </c>
      <c r="G92" s="13"/>
      <c r="H92" s="13"/>
      <c r="I92" s="13"/>
      <c r="J92" s="14"/>
    </row>
    <row r="93" s="1" customFormat="1" ht="18" customHeight="1" spans="1:10">
      <c r="A93" s="9">
        <v>79</v>
      </c>
      <c r="B93" s="12" t="s">
        <v>7389</v>
      </c>
      <c r="C93" s="12" t="s">
        <v>8167</v>
      </c>
      <c r="D93" s="12"/>
      <c r="E93" s="10" t="s">
        <v>92</v>
      </c>
      <c r="F93" s="13">
        <v>6</v>
      </c>
      <c r="G93" s="13"/>
      <c r="H93" s="13"/>
      <c r="I93" s="13"/>
      <c r="J93" s="14"/>
    </row>
    <row r="94" s="1" customFormat="1" ht="25.5" customHeight="1" spans="1:10">
      <c r="A94" s="9">
        <v>80</v>
      </c>
      <c r="B94" s="12" t="s">
        <v>7393</v>
      </c>
      <c r="C94" s="12" t="s">
        <v>8168</v>
      </c>
      <c r="D94" s="12"/>
      <c r="E94" s="10" t="s">
        <v>138</v>
      </c>
      <c r="F94" s="13">
        <v>1</v>
      </c>
      <c r="G94" s="13"/>
      <c r="H94" s="13"/>
      <c r="I94" s="13"/>
      <c r="J94" s="14"/>
    </row>
    <row r="95" s="1" customFormat="1" ht="18" customHeight="1" spans="1:10">
      <c r="A95" s="9">
        <v>81</v>
      </c>
      <c r="B95" s="12" t="s">
        <v>7395</v>
      </c>
      <c r="C95" s="12" t="s">
        <v>8169</v>
      </c>
      <c r="D95" s="12"/>
      <c r="E95" s="10" t="s">
        <v>138</v>
      </c>
      <c r="F95" s="13">
        <v>160</v>
      </c>
      <c r="G95" s="13"/>
      <c r="H95" s="13"/>
      <c r="I95" s="13"/>
      <c r="J95" s="14"/>
    </row>
    <row r="96" s="1" customFormat="1" ht="25.5" customHeight="1" spans="1:10">
      <c r="A96" s="9">
        <v>82</v>
      </c>
      <c r="B96" s="12" t="s">
        <v>8170</v>
      </c>
      <c r="C96" s="12" t="s">
        <v>8171</v>
      </c>
      <c r="D96" s="12"/>
      <c r="E96" s="10" t="s">
        <v>138</v>
      </c>
      <c r="F96" s="13">
        <v>2</v>
      </c>
      <c r="G96" s="13"/>
      <c r="H96" s="13"/>
      <c r="I96" s="13"/>
      <c r="J96" s="14"/>
    </row>
    <row r="97" s="1" customFormat="1" ht="18" customHeight="1" spans="1:10">
      <c r="A97" s="9">
        <v>83</v>
      </c>
      <c r="B97" s="12" t="s">
        <v>7399</v>
      </c>
      <c r="C97" s="12" t="s">
        <v>8172</v>
      </c>
      <c r="D97" s="12"/>
      <c r="E97" s="10" t="s">
        <v>138</v>
      </c>
      <c r="F97" s="13">
        <v>2</v>
      </c>
      <c r="G97" s="13"/>
      <c r="H97" s="13"/>
      <c r="I97" s="13"/>
      <c r="J97" s="14"/>
    </row>
    <row r="98" s="1" customFormat="1" ht="18" customHeight="1" spans="1:10">
      <c r="A98" s="9">
        <v>84</v>
      </c>
      <c r="B98" s="12" t="s">
        <v>7406</v>
      </c>
      <c r="C98" s="12" t="s">
        <v>8173</v>
      </c>
      <c r="D98" s="12"/>
      <c r="E98" s="10" t="s">
        <v>138</v>
      </c>
      <c r="F98" s="13">
        <v>2</v>
      </c>
      <c r="G98" s="13"/>
      <c r="H98" s="13"/>
      <c r="I98" s="13"/>
      <c r="J98" s="14"/>
    </row>
    <row r="99" s="1" customFormat="1" ht="18" customHeight="1" spans="1:10">
      <c r="A99" s="9">
        <v>85</v>
      </c>
      <c r="B99" s="12" t="s">
        <v>7408</v>
      </c>
      <c r="C99" s="12" t="s">
        <v>7670</v>
      </c>
      <c r="D99" s="12"/>
      <c r="E99" s="10" t="s">
        <v>138</v>
      </c>
      <c r="F99" s="13">
        <v>1</v>
      </c>
      <c r="G99" s="13"/>
      <c r="H99" s="13"/>
      <c r="I99" s="13"/>
      <c r="J99" s="14"/>
    </row>
    <row r="100" s="1" customFormat="1" ht="18" customHeight="1" spans="1:10">
      <c r="A100" s="9">
        <v>86</v>
      </c>
      <c r="B100" s="12" t="s">
        <v>7505</v>
      </c>
      <c r="C100" s="12" t="s">
        <v>7506</v>
      </c>
      <c r="D100" s="12"/>
      <c r="E100" s="10" t="s">
        <v>75</v>
      </c>
      <c r="F100" s="13">
        <v>58</v>
      </c>
      <c r="G100" s="13"/>
      <c r="H100" s="13"/>
      <c r="I100" s="13"/>
      <c r="J100" s="14"/>
    </row>
    <row r="101" s="1" customFormat="1" ht="18" customHeight="1" spans="1:10">
      <c r="A101" s="9">
        <v>87</v>
      </c>
      <c r="B101" s="12" t="s">
        <v>8174</v>
      </c>
      <c r="C101" s="12" t="s">
        <v>8175</v>
      </c>
      <c r="D101" s="12"/>
      <c r="E101" s="10" t="s">
        <v>7864</v>
      </c>
      <c r="F101" s="13">
        <v>2.309</v>
      </c>
      <c r="G101" s="13"/>
      <c r="H101" s="13"/>
      <c r="I101" s="13"/>
      <c r="J101" s="14"/>
    </row>
    <row r="102" s="1" customFormat="1" ht="25.5" customHeight="1" spans="1:10">
      <c r="A102" s="9">
        <v>88</v>
      </c>
      <c r="B102" s="12" t="s">
        <v>7871</v>
      </c>
      <c r="C102" s="12" t="s">
        <v>7872</v>
      </c>
      <c r="D102" s="12"/>
      <c r="E102" s="10" t="s">
        <v>7864</v>
      </c>
      <c r="F102" s="13">
        <v>0.045</v>
      </c>
      <c r="G102" s="13"/>
      <c r="H102" s="13"/>
      <c r="I102" s="13"/>
      <c r="J102" s="14"/>
    </row>
    <row r="103" s="1" customFormat="1" ht="18" customHeight="1" spans="1:10">
      <c r="A103" s="9">
        <v>89</v>
      </c>
      <c r="B103" s="12" t="s">
        <v>7894</v>
      </c>
      <c r="C103" s="12" t="s">
        <v>7895</v>
      </c>
      <c r="D103" s="12"/>
      <c r="E103" s="10" t="s">
        <v>7864</v>
      </c>
      <c r="F103" s="13">
        <v>1.797</v>
      </c>
      <c r="G103" s="13"/>
      <c r="H103" s="13"/>
      <c r="I103" s="13"/>
      <c r="J103" s="14"/>
    </row>
    <row r="104" s="1" customFormat="1" ht="25.5" customHeight="1" spans="1:10">
      <c r="A104" s="9">
        <v>90</v>
      </c>
      <c r="B104" s="12" t="s">
        <v>8176</v>
      </c>
      <c r="C104" s="12" t="s">
        <v>8177</v>
      </c>
      <c r="D104" s="12"/>
      <c r="E104" s="10" t="s">
        <v>7864</v>
      </c>
      <c r="F104" s="13">
        <v>1.714</v>
      </c>
      <c r="G104" s="13"/>
      <c r="H104" s="13"/>
      <c r="I104" s="13"/>
      <c r="J104" s="14"/>
    </row>
    <row r="105" s="1" customFormat="1" ht="25.5" customHeight="1" spans="1:10">
      <c r="A105" s="9">
        <v>91</v>
      </c>
      <c r="B105" s="12" t="s">
        <v>7913</v>
      </c>
      <c r="C105" s="12" t="s">
        <v>7914</v>
      </c>
      <c r="D105" s="12"/>
      <c r="E105" s="10" t="s">
        <v>7864</v>
      </c>
      <c r="F105" s="13">
        <v>0.85</v>
      </c>
      <c r="G105" s="13"/>
      <c r="H105" s="13"/>
      <c r="I105" s="13"/>
      <c r="J105" s="14"/>
    </row>
    <row r="106" s="1" customFormat="1" ht="18" customHeight="1" spans="1:10">
      <c r="A106" s="15" t="s">
        <v>5101</v>
      </c>
      <c r="B106" s="16"/>
      <c r="C106" s="16"/>
      <c r="D106" s="16"/>
      <c r="E106" s="16" t="s">
        <v>6889</v>
      </c>
      <c r="F106" s="16" t="s">
        <v>6865</v>
      </c>
      <c r="G106" s="16"/>
      <c r="H106" s="16" t="s">
        <v>6865</v>
      </c>
      <c r="I106" s="17"/>
      <c r="J106" s="18"/>
    </row>
    <row r="107" s="1" customFormat="1" ht="36" customHeight="1" spans="1:10">
      <c r="A107" s="2" t="s">
        <v>6882</v>
      </c>
      <c r="B107" s="2"/>
      <c r="C107" s="2"/>
      <c r="D107" s="2"/>
      <c r="E107" s="2"/>
      <c r="F107" s="2"/>
      <c r="G107" s="2"/>
      <c r="H107" s="2"/>
      <c r="I107" s="2"/>
      <c r="J107" s="2"/>
    </row>
    <row r="108" s="1" customFormat="1" ht="25.5" customHeight="1" spans="1:10">
      <c r="A108" s="3" t="s">
        <v>8095</v>
      </c>
      <c r="B108" s="3"/>
      <c r="C108" s="3"/>
      <c r="D108" s="4" t="s">
        <v>5043</v>
      </c>
      <c r="E108" s="4"/>
      <c r="F108" s="4"/>
      <c r="G108" s="5" t="s">
        <v>8178</v>
      </c>
      <c r="H108" s="5"/>
      <c r="I108" s="5"/>
      <c r="J108" s="5"/>
    </row>
    <row r="109" s="1" customFormat="1" ht="18" customHeight="1" spans="1:10">
      <c r="A109" s="6" t="s">
        <v>2</v>
      </c>
      <c r="B109" s="7" t="s">
        <v>6884</v>
      </c>
      <c r="C109" s="7" t="s">
        <v>6885</v>
      </c>
      <c r="D109" s="7"/>
      <c r="E109" s="7" t="s">
        <v>23</v>
      </c>
      <c r="F109" s="7" t="s">
        <v>24</v>
      </c>
      <c r="G109" s="7"/>
      <c r="H109" s="7" t="s">
        <v>4500</v>
      </c>
      <c r="I109" s="7" t="s">
        <v>6886</v>
      </c>
      <c r="J109" s="8" t="s">
        <v>5</v>
      </c>
    </row>
    <row r="110" s="1" customFormat="1" ht="25.5" customHeight="1" spans="1:10">
      <c r="A110" s="9"/>
      <c r="B110" s="10"/>
      <c r="C110" s="10"/>
      <c r="D110" s="10"/>
      <c r="E110" s="10"/>
      <c r="F110" s="10"/>
      <c r="G110" s="10"/>
      <c r="H110" s="10"/>
      <c r="I110" s="10"/>
      <c r="J110" s="11"/>
    </row>
    <row r="111" s="1" customFormat="1" ht="18" customHeight="1" spans="1:10">
      <c r="A111" s="9">
        <v>92</v>
      </c>
      <c r="B111" s="12" t="s">
        <v>8179</v>
      </c>
      <c r="C111" s="12" t="s">
        <v>8180</v>
      </c>
      <c r="D111" s="12"/>
      <c r="E111" s="10" t="s">
        <v>7864</v>
      </c>
      <c r="F111" s="13">
        <v>0.408</v>
      </c>
      <c r="G111" s="13"/>
      <c r="H111" s="13"/>
      <c r="I111" s="13"/>
      <c r="J111" s="14"/>
    </row>
    <row r="112" s="1" customFormat="1" ht="25.5" customHeight="1" spans="1:10">
      <c r="A112" s="9">
        <v>93</v>
      </c>
      <c r="B112" s="12" t="s">
        <v>7939</v>
      </c>
      <c r="C112" s="12" t="s">
        <v>7940</v>
      </c>
      <c r="D112" s="12"/>
      <c r="E112" s="10" t="s">
        <v>7864</v>
      </c>
      <c r="F112" s="13">
        <v>0.96</v>
      </c>
      <c r="G112" s="13"/>
      <c r="H112" s="13"/>
      <c r="I112" s="13"/>
      <c r="J112" s="14"/>
    </row>
    <row r="113" s="1" customFormat="1" ht="36.75" customHeight="1" spans="1:10">
      <c r="A113" s="9">
        <v>94</v>
      </c>
      <c r="B113" s="12" t="s">
        <v>7944</v>
      </c>
      <c r="C113" s="12" t="s">
        <v>7945</v>
      </c>
      <c r="D113" s="12"/>
      <c r="E113" s="10" t="s">
        <v>7864</v>
      </c>
      <c r="F113" s="13">
        <v>0.791</v>
      </c>
      <c r="G113" s="13"/>
      <c r="H113" s="13"/>
      <c r="I113" s="13"/>
      <c r="J113" s="14"/>
    </row>
    <row r="114" s="1" customFormat="1" ht="25.5" customHeight="1" spans="1:10">
      <c r="A114" s="9">
        <v>95</v>
      </c>
      <c r="B114" s="12" t="s">
        <v>8181</v>
      </c>
      <c r="C114" s="12" t="s">
        <v>8182</v>
      </c>
      <c r="D114" s="12"/>
      <c r="E114" s="10" t="s">
        <v>7864</v>
      </c>
      <c r="F114" s="13">
        <v>16</v>
      </c>
      <c r="G114" s="13"/>
      <c r="H114" s="13"/>
      <c r="I114" s="13"/>
      <c r="J114" s="14"/>
    </row>
    <row r="115" s="1" customFormat="1" ht="25.5" customHeight="1" spans="1:10">
      <c r="A115" s="9">
        <v>96</v>
      </c>
      <c r="B115" s="12" t="s">
        <v>7948</v>
      </c>
      <c r="C115" s="12" t="s">
        <v>7949</v>
      </c>
      <c r="D115" s="12"/>
      <c r="E115" s="10" t="s">
        <v>7864</v>
      </c>
      <c r="F115" s="13">
        <v>0.452</v>
      </c>
      <c r="G115" s="13"/>
      <c r="H115" s="13"/>
      <c r="I115" s="13"/>
      <c r="J115" s="14"/>
    </row>
    <row r="116" s="1" customFormat="1" ht="25.5" customHeight="1" spans="1:10">
      <c r="A116" s="9">
        <v>97</v>
      </c>
      <c r="B116" s="12" t="s">
        <v>7954</v>
      </c>
      <c r="C116" s="12" t="s">
        <v>7955</v>
      </c>
      <c r="D116" s="12"/>
      <c r="E116" s="10" t="s">
        <v>7864</v>
      </c>
      <c r="F116" s="13">
        <v>0.076</v>
      </c>
      <c r="G116" s="13"/>
      <c r="H116" s="13"/>
      <c r="I116" s="13"/>
      <c r="J116" s="14"/>
    </row>
    <row r="117" s="1" customFormat="1" ht="18" customHeight="1" spans="1:10">
      <c r="A117" s="9">
        <v>98</v>
      </c>
      <c r="B117" s="12" t="s">
        <v>7956</v>
      </c>
      <c r="C117" s="12" t="s">
        <v>7957</v>
      </c>
      <c r="D117" s="12"/>
      <c r="E117" s="10" t="s">
        <v>7864</v>
      </c>
      <c r="F117" s="13">
        <v>32</v>
      </c>
      <c r="G117" s="13"/>
      <c r="H117" s="13"/>
      <c r="I117" s="13"/>
      <c r="J117" s="14"/>
    </row>
    <row r="118" s="1" customFormat="1" ht="25.5" customHeight="1" spans="1:10">
      <c r="A118" s="9">
        <v>99</v>
      </c>
      <c r="B118" s="12" t="s">
        <v>7958</v>
      </c>
      <c r="C118" s="12" t="s">
        <v>7959</v>
      </c>
      <c r="D118" s="12"/>
      <c r="E118" s="10" t="s">
        <v>7864</v>
      </c>
      <c r="F118" s="13">
        <v>47.927</v>
      </c>
      <c r="G118" s="13"/>
      <c r="H118" s="13"/>
      <c r="I118" s="13"/>
      <c r="J118" s="14"/>
    </row>
    <row r="119" s="1" customFormat="1" ht="25.5" customHeight="1" spans="1:10">
      <c r="A119" s="9">
        <v>100</v>
      </c>
      <c r="B119" s="12" t="s">
        <v>8183</v>
      </c>
      <c r="C119" s="12" t="s">
        <v>8184</v>
      </c>
      <c r="D119" s="12"/>
      <c r="E119" s="10" t="s">
        <v>7864</v>
      </c>
      <c r="F119" s="13">
        <v>0.4</v>
      </c>
      <c r="G119" s="13"/>
      <c r="H119" s="13"/>
      <c r="I119" s="13"/>
      <c r="J119" s="14"/>
    </row>
    <row r="120" s="1" customFormat="1" ht="25.5" customHeight="1" spans="1:10">
      <c r="A120" s="9">
        <v>101</v>
      </c>
      <c r="B120" s="12" t="s">
        <v>7968</v>
      </c>
      <c r="C120" s="12" t="s">
        <v>7969</v>
      </c>
      <c r="D120" s="12"/>
      <c r="E120" s="10" t="s">
        <v>7864</v>
      </c>
      <c r="F120" s="13">
        <v>7</v>
      </c>
      <c r="G120" s="13"/>
      <c r="H120" s="13"/>
      <c r="I120" s="13"/>
      <c r="J120" s="14"/>
    </row>
    <row r="121" s="1" customFormat="1" ht="36.75" customHeight="1" spans="1:10">
      <c r="A121" s="9">
        <v>102</v>
      </c>
      <c r="B121" s="12" t="s">
        <v>7974</v>
      </c>
      <c r="C121" s="12" t="s">
        <v>7975</v>
      </c>
      <c r="D121" s="12"/>
      <c r="E121" s="10" t="s">
        <v>7864</v>
      </c>
      <c r="F121" s="13">
        <v>27</v>
      </c>
      <c r="G121" s="13"/>
      <c r="H121" s="13"/>
      <c r="I121" s="13"/>
      <c r="J121" s="14"/>
    </row>
    <row r="122" s="1" customFormat="1" ht="25.5" customHeight="1" spans="1:10">
      <c r="A122" s="9">
        <v>103</v>
      </c>
      <c r="B122" s="12" t="s">
        <v>7976</v>
      </c>
      <c r="C122" s="12" t="s">
        <v>7977</v>
      </c>
      <c r="D122" s="12"/>
      <c r="E122" s="10" t="s">
        <v>7864</v>
      </c>
      <c r="F122" s="13">
        <v>21.932</v>
      </c>
      <c r="G122" s="13"/>
      <c r="H122" s="13"/>
      <c r="I122" s="13"/>
      <c r="J122" s="14"/>
    </row>
    <row r="123" s="1" customFormat="1" ht="25.5" customHeight="1" spans="1:10">
      <c r="A123" s="9">
        <v>104</v>
      </c>
      <c r="B123" s="12" t="s">
        <v>7978</v>
      </c>
      <c r="C123" s="12" t="s">
        <v>7979</v>
      </c>
      <c r="D123" s="12"/>
      <c r="E123" s="10" t="s">
        <v>7864</v>
      </c>
      <c r="F123" s="13">
        <v>0.156</v>
      </c>
      <c r="G123" s="13"/>
      <c r="H123" s="13"/>
      <c r="I123" s="13"/>
      <c r="J123" s="14"/>
    </row>
    <row r="124" s="1" customFormat="1" ht="18" customHeight="1" spans="1:10">
      <c r="A124" s="9"/>
      <c r="B124" s="12"/>
      <c r="C124" s="12"/>
      <c r="D124" s="12"/>
      <c r="E124" s="10"/>
      <c r="F124" s="13"/>
      <c r="G124" s="13"/>
      <c r="H124" s="13"/>
      <c r="I124" s="13"/>
      <c r="J124" s="14"/>
    </row>
    <row r="125" s="1" customFormat="1" ht="18" customHeight="1" spans="1:10">
      <c r="A125" s="9"/>
      <c r="B125" s="12"/>
      <c r="C125" s="12"/>
      <c r="D125" s="12"/>
      <c r="E125" s="10"/>
      <c r="F125" s="13"/>
      <c r="G125" s="13"/>
      <c r="H125" s="13"/>
      <c r="I125" s="13"/>
      <c r="J125" s="14"/>
    </row>
    <row r="126" s="1" customFormat="1" ht="18" customHeight="1" spans="1:10">
      <c r="A126" s="9"/>
      <c r="B126" s="12"/>
      <c r="C126" s="12"/>
      <c r="D126" s="12"/>
      <c r="E126" s="10"/>
      <c r="F126" s="13"/>
      <c r="G126" s="13"/>
      <c r="H126" s="13"/>
      <c r="I126" s="13"/>
      <c r="J126" s="14"/>
    </row>
    <row r="127" s="1" customFormat="1" ht="18" customHeight="1" spans="1:10">
      <c r="A127" s="9"/>
      <c r="B127" s="12"/>
      <c r="C127" s="12"/>
      <c r="D127" s="12"/>
      <c r="E127" s="10"/>
      <c r="F127" s="13"/>
      <c r="G127" s="13"/>
      <c r="H127" s="13"/>
      <c r="I127" s="13"/>
      <c r="J127" s="14"/>
    </row>
    <row r="128" s="1" customFormat="1" ht="18" customHeight="1" spans="1:10">
      <c r="A128" s="9"/>
      <c r="B128" s="12"/>
      <c r="C128" s="12"/>
      <c r="D128" s="12"/>
      <c r="E128" s="10"/>
      <c r="F128" s="13"/>
      <c r="G128" s="13"/>
      <c r="H128" s="13"/>
      <c r="I128" s="13"/>
      <c r="J128" s="14"/>
    </row>
    <row r="129" s="1" customFormat="1" ht="18" customHeight="1" spans="1:10">
      <c r="A129" s="9"/>
      <c r="B129" s="12"/>
      <c r="C129" s="12"/>
      <c r="D129" s="12"/>
      <c r="E129" s="10"/>
      <c r="F129" s="13"/>
      <c r="G129" s="13"/>
      <c r="H129" s="13"/>
      <c r="I129" s="13"/>
      <c r="J129" s="14"/>
    </row>
    <row r="130" s="1" customFormat="1" ht="18" customHeight="1" spans="1:10">
      <c r="A130" s="9"/>
      <c r="B130" s="12"/>
      <c r="C130" s="12"/>
      <c r="D130" s="12"/>
      <c r="E130" s="10"/>
      <c r="F130" s="13"/>
      <c r="G130" s="13"/>
      <c r="H130" s="13"/>
      <c r="I130" s="13"/>
      <c r="J130" s="14"/>
    </row>
    <row r="131" s="1" customFormat="1" ht="18" customHeight="1" spans="1:10">
      <c r="A131" s="9"/>
      <c r="B131" s="12"/>
      <c r="C131" s="12"/>
      <c r="D131" s="12"/>
      <c r="E131" s="10"/>
      <c r="F131" s="13"/>
      <c r="G131" s="13"/>
      <c r="H131" s="13"/>
      <c r="I131" s="13"/>
      <c r="J131" s="14"/>
    </row>
    <row r="132" s="1" customFormat="1" ht="18" customHeight="1" spans="1:10">
      <c r="A132" s="9"/>
      <c r="B132" s="12"/>
      <c r="C132" s="12"/>
      <c r="D132" s="12"/>
      <c r="E132" s="10"/>
      <c r="F132" s="13"/>
      <c r="G132" s="13"/>
      <c r="H132" s="13"/>
      <c r="I132" s="13"/>
      <c r="J132" s="14"/>
    </row>
    <row r="133" s="1" customFormat="1" ht="18" customHeight="1" spans="1:10">
      <c r="A133" s="9"/>
      <c r="B133" s="12"/>
      <c r="C133" s="12"/>
      <c r="D133" s="12"/>
      <c r="E133" s="10"/>
      <c r="F133" s="13"/>
      <c r="G133" s="13"/>
      <c r="H133" s="13"/>
      <c r="I133" s="13"/>
      <c r="J133" s="14"/>
    </row>
    <row r="134" s="1" customFormat="1" ht="18" customHeight="1" spans="1:10">
      <c r="A134" s="9"/>
      <c r="B134" s="12"/>
      <c r="C134" s="12"/>
      <c r="D134" s="12"/>
      <c r="E134" s="10"/>
      <c r="F134" s="13"/>
      <c r="G134" s="13"/>
      <c r="H134" s="13"/>
      <c r="I134" s="13"/>
      <c r="J134" s="14"/>
    </row>
    <row r="135" s="1" customFormat="1" ht="18" customHeight="1" spans="1:10">
      <c r="A135" s="9"/>
      <c r="B135" s="12"/>
      <c r="C135" s="12"/>
      <c r="D135" s="12"/>
      <c r="E135" s="10"/>
      <c r="F135" s="13"/>
      <c r="G135" s="13"/>
      <c r="H135" s="13"/>
      <c r="I135" s="13"/>
      <c r="J135" s="14"/>
    </row>
    <row r="136" s="1" customFormat="1" ht="18" customHeight="1" spans="1:10">
      <c r="A136" s="9" t="s">
        <v>5101</v>
      </c>
      <c r="B136" s="10"/>
      <c r="C136" s="10"/>
      <c r="D136" s="10"/>
      <c r="E136" s="10" t="s">
        <v>6889</v>
      </c>
      <c r="F136" s="10" t="s">
        <v>6865</v>
      </c>
      <c r="G136" s="10"/>
      <c r="H136" s="10" t="s">
        <v>6865</v>
      </c>
      <c r="I136" s="13"/>
      <c r="J136" s="14"/>
    </row>
    <row r="137" s="1" customFormat="1" ht="18" customHeight="1" spans="1:10">
      <c r="A137" s="15" t="s">
        <v>7982</v>
      </c>
      <c r="B137" s="16"/>
      <c r="C137" s="16"/>
      <c r="D137" s="16"/>
      <c r="E137" s="16" t="s">
        <v>6889</v>
      </c>
      <c r="F137" s="16" t="s">
        <v>6865</v>
      </c>
      <c r="G137" s="16"/>
      <c r="H137" s="16" t="s">
        <v>6865</v>
      </c>
      <c r="I137" s="17"/>
      <c r="J137" s="18"/>
    </row>
  </sheetData>
  <mergeCells count="290">
    <mergeCell ref="A1:J1"/>
    <mergeCell ref="A2:C2"/>
    <mergeCell ref="D2:F2"/>
    <mergeCell ref="G2:J2"/>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A36:D36"/>
    <mergeCell ref="F36:G36"/>
    <mergeCell ref="A37:J37"/>
    <mergeCell ref="A38:C38"/>
    <mergeCell ref="D38:F38"/>
    <mergeCell ref="G38:J38"/>
    <mergeCell ref="C41:D41"/>
    <mergeCell ref="F41:G41"/>
    <mergeCell ref="C42:D42"/>
    <mergeCell ref="F42:G42"/>
    <mergeCell ref="C43:D43"/>
    <mergeCell ref="F43:G43"/>
    <mergeCell ref="C44:D44"/>
    <mergeCell ref="F44:G44"/>
    <mergeCell ref="C45:D45"/>
    <mergeCell ref="F45:G45"/>
    <mergeCell ref="C46:D46"/>
    <mergeCell ref="F46:G46"/>
    <mergeCell ref="C47:D47"/>
    <mergeCell ref="F47:G47"/>
    <mergeCell ref="C48:D48"/>
    <mergeCell ref="F48:G48"/>
    <mergeCell ref="C49:D49"/>
    <mergeCell ref="F49:G49"/>
    <mergeCell ref="C50:D50"/>
    <mergeCell ref="F50:G50"/>
    <mergeCell ref="C51:D51"/>
    <mergeCell ref="F51:G51"/>
    <mergeCell ref="C52:D52"/>
    <mergeCell ref="F52:G52"/>
    <mergeCell ref="C53:D53"/>
    <mergeCell ref="F53:G53"/>
    <mergeCell ref="C54:D54"/>
    <mergeCell ref="F54:G54"/>
    <mergeCell ref="C55:D55"/>
    <mergeCell ref="F55:G55"/>
    <mergeCell ref="C56:D56"/>
    <mergeCell ref="F56:G56"/>
    <mergeCell ref="C57:D57"/>
    <mergeCell ref="F57:G57"/>
    <mergeCell ref="C58:D58"/>
    <mergeCell ref="F58:G58"/>
    <mergeCell ref="C59:D59"/>
    <mergeCell ref="F59:G59"/>
    <mergeCell ref="C60:D60"/>
    <mergeCell ref="F60:G60"/>
    <mergeCell ref="C61:D61"/>
    <mergeCell ref="F61:G61"/>
    <mergeCell ref="C62:D62"/>
    <mergeCell ref="F62:G62"/>
    <mergeCell ref="C63:D63"/>
    <mergeCell ref="F63:G63"/>
    <mergeCell ref="C64:D64"/>
    <mergeCell ref="F64:G64"/>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A72:D72"/>
    <mergeCell ref="F72:G72"/>
    <mergeCell ref="A73:J73"/>
    <mergeCell ref="A74:C74"/>
    <mergeCell ref="D74:F74"/>
    <mergeCell ref="G74:J74"/>
    <mergeCell ref="C77:D77"/>
    <mergeCell ref="F77:G77"/>
    <mergeCell ref="C78:D78"/>
    <mergeCell ref="F78:G78"/>
    <mergeCell ref="C79:D79"/>
    <mergeCell ref="F79:G79"/>
    <mergeCell ref="C80:D80"/>
    <mergeCell ref="F80:G80"/>
    <mergeCell ref="C81:D81"/>
    <mergeCell ref="F81:G81"/>
    <mergeCell ref="C82:D82"/>
    <mergeCell ref="F82:G82"/>
    <mergeCell ref="C83:D83"/>
    <mergeCell ref="F83:G83"/>
    <mergeCell ref="C84:D84"/>
    <mergeCell ref="F84:G84"/>
    <mergeCell ref="C85:D85"/>
    <mergeCell ref="F85:G85"/>
    <mergeCell ref="C86:D86"/>
    <mergeCell ref="F86:G86"/>
    <mergeCell ref="C87:D87"/>
    <mergeCell ref="F87:G87"/>
    <mergeCell ref="C88:D88"/>
    <mergeCell ref="F88:G88"/>
    <mergeCell ref="C89:D89"/>
    <mergeCell ref="F89:G89"/>
    <mergeCell ref="C90:D90"/>
    <mergeCell ref="F90:G90"/>
    <mergeCell ref="C91:D91"/>
    <mergeCell ref="F91:G91"/>
    <mergeCell ref="C92:D92"/>
    <mergeCell ref="F92:G92"/>
    <mergeCell ref="C93:D93"/>
    <mergeCell ref="F93:G93"/>
    <mergeCell ref="C94:D94"/>
    <mergeCell ref="F94:G94"/>
    <mergeCell ref="C95:D95"/>
    <mergeCell ref="F95:G95"/>
    <mergeCell ref="C96:D96"/>
    <mergeCell ref="F96:G96"/>
    <mergeCell ref="C97:D97"/>
    <mergeCell ref="F97:G97"/>
    <mergeCell ref="C98:D98"/>
    <mergeCell ref="F98:G98"/>
    <mergeCell ref="C99:D99"/>
    <mergeCell ref="F99:G99"/>
    <mergeCell ref="C100:D100"/>
    <mergeCell ref="F100:G100"/>
    <mergeCell ref="C101:D101"/>
    <mergeCell ref="F101:G101"/>
    <mergeCell ref="C102:D102"/>
    <mergeCell ref="F102:G102"/>
    <mergeCell ref="C103:D103"/>
    <mergeCell ref="F103:G103"/>
    <mergeCell ref="C104:D104"/>
    <mergeCell ref="F104:G104"/>
    <mergeCell ref="C105:D105"/>
    <mergeCell ref="F105:G105"/>
    <mergeCell ref="A106:D106"/>
    <mergeCell ref="F106:G106"/>
    <mergeCell ref="A107:J107"/>
    <mergeCell ref="A108:C108"/>
    <mergeCell ref="D108:F108"/>
    <mergeCell ref="G108:J108"/>
    <mergeCell ref="C111:D111"/>
    <mergeCell ref="F111:G111"/>
    <mergeCell ref="C112:D112"/>
    <mergeCell ref="F112:G112"/>
    <mergeCell ref="C113:D113"/>
    <mergeCell ref="F113:G113"/>
    <mergeCell ref="C114:D114"/>
    <mergeCell ref="F114:G114"/>
    <mergeCell ref="C115:D115"/>
    <mergeCell ref="F115:G115"/>
    <mergeCell ref="C116:D116"/>
    <mergeCell ref="F116:G116"/>
    <mergeCell ref="C117:D117"/>
    <mergeCell ref="F117:G117"/>
    <mergeCell ref="C118:D118"/>
    <mergeCell ref="F118:G118"/>
    <mergeCell ref="C119:D119"/>
    <mergeCell ref="F119:G119"/>
    <mergeCell ref="C120:D120"/>
    <mergeCell ref="F120:G120"/>
    <mergeCell ref="C121:D121"/>
    <mergeCell ref="F121:G121"/>
    <mergeCell ref="C122:D122"/>
    <mergeCell ref="F122:G122"/>
    <mergeCell ref="C123:D123"/>
    <mergeCell ref="F123:G123"/>
    <mergeCell ref="C124:D124"/>
    <mergeCell ref="F124:G124"/>
    <mergeCell ref="C125:D125"/>
    <mergeCell ref="F125:G125"/>
    <mergeCell ref="C126:D126"/>
    <mergeCell ref="F126:G126"/>
    <mergeCell ref="C127:D127"/>
    <mergeCell ref="F127:G127"/>
    <mergeCell ref="C128:D128"/>
    <mergeCell ref="F128:G128"/>
    <mergeCell ref="C129:D129"/>
    <mergeCell ref="F129:G129"/>
    <mergeCell ref="C130:D130"/>
    <mergeCell ref="F130:G130"/>
    <mergeCell ref="C131:D131"/>
    <mergeCell ref="F131:G131"/>
    <mergeCell ref="C132:D132"/>
    <mergeCell ref="F132:G132"/>
    <mergeCell ref="C133:D133"/>
    <mergeCell ref="F133:G133"/>
    <mergeCell ref="C134:D134"/>
    <mergeCell ref="F134:G134"/>
    <mergeCell ref="C135:D135"/>
    <mergeCell ref="F135:G135"/>
    <mergeCell ref="A136:D136"/>
    <mergeCell ref="F136:G136"/>
    <mergeCell ref="A137:D137"/>
    <mergeCell ref="F137:G137"/>
    <mergeCell ref="A3:A4"/>
    <mergeCell ref="A39:A40"/>
    <mergeCell ref="A75:A76"/>
    <mergeCell ref="A109:A110"/>
    <mergeCell ref="B3:B4"/>
    <mergeCell ref="B39:B40"/>
    <mergeCell ref="B75:B76"/>
    <mergeCell ref="B109:B110"/>
    <mergeCell ref="E3:E4"/>
    <mergeCell ref="E39:E40"/>
    <mergeCell ref="E75:E76"/>
    <mergeCell ref="E109:E110"/>
    <mergeCell ref="H3:H4"/>
    <mergeCell ref="H39:H40"/>
    <mergeCell ref="H75:H76"/>
    <mergeCell ref="H109:H110"/>
    <mergeCell ref="I3:I4"/>
    <mergeCell ref="I39:I40"/>
    <mergeCell ref="I75:I76"/>
    <mergeCell ref="I109:I110"/>
    <mergeCell ref="J3:J4"/>
    <mergeCell ref="J39:J40"/>
    <mergeCell ref="J75:J76"/>
    <mergeCell ref="J109:J110"/>
    <mergeCell ref="C3:D4"/>
    <mergeCell ref="F3:G4"/>
    <mergeCell ref="C39:D40"/>
    <mergeCell ref="F39:G40"/>
    <mergeCell ref="C75:D76"/>
    <mergeCell ref="F75:G76"/>
    <mergeCell ref="C109:D110"/>
    <mergeCell ref="F109:G11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workbookViewId="0">
      <selection activeCell="K18" sqref="K18"/>
    </sheetView>
  </sheetViews>
  <sheetFormatPr defaultColWidth="10.5" defaultRowHeight="12" outlineLevelCol="7"/>
  <cols>
    <col min="1" max="1" width="21.1888888888889" style="1" customWidth="1"/>
    <col min="2" max="2" width="8.16666666666667" style="1" customWidth="1"/>
    <col min="3" max="3" width="28.9777777777778" style="1" customWidth="1"/>
    <col min="4" max="4" width="0.2" style="1" customWidth="1"/>
    <col min="5" max="5" width="29.7555555555556" style="1" customWidth="1"/>
    <col min="6" max="6" width="15.7555555555556" style="1" customWidth="1"/>
    <col min="7" max="7" width="11.4666666666667" style="1" customWidth="1"/>
    <col min="8" max="8" width="16.3333333333333" style="1" customWidth="1"/>
    <col min="9" max="16384" width="10.5" style="1"/>
  </cols>
  <sheetData>
    <row r="1" s="1" customFormat="1" ht="14.25" customHeight="1" spans="1:8">
      <c r="A1" s="3"/>
      <c r="B1" s="3"/>
      <c r="C1" s="3"/>
      <c r="D1" s="3"/>
      <c r="E1" s="3"/>
      <c r="F1" s="5"/>
      <c r="G1" s="5"/>
      <c r="H1" s="5"/>
    </row>
    <row r="2" s="1" customFormat="1" ht="49.5" customHeight="1" spans="1:8">
      <c r="A2" s="2" t="s">
        <v>5041</v>
      </c>
      <c r="B2" s="2"/>
      <c r="C2" s="2"/>
      <c r="D2" s="2"/>
      <c r="E2" s="2"/>
      <c r="F2" s="2"/>
      <c r="G2" s="2"/>
      <c r="H2" s="2"/>
    </row>
    <row r="3" s="1" customFormat="1" ht="25.5" customHeight="1" spans="1:8">
      <c r="A3" s="53" t="s">
        <v>8185</v>
      </c>
      <c r="B3" s="53"/>
      <c r="C3" s="4" t="s">
        <v>5043</v>
      </c>
      <c r="D3" s="4"/>
      <c r="E3" s="4"/>
      <c r="F3" s="5" t="s">
        <v>5044</v>
      </c>
      <c r="G3" s="5"/>
      <c r="H3" s="5"/>
    </row>
    <row r="4" s="1" customFormat="1" ht="25.5" customHeight="1" spans="1:8">
      <c r="A4" s="6" t="s">
        <v>2</v>
      </c>
      <c r="B4" s="7" t="s">
        <v>5045</v>
      </c>
      <c r="C4" s="7"/>
      <c r="D4" s="7" t="s">
        <v>5046</v>
      </c>
      <c r="E4" s="7"/>
      <c r="F4" s="7"/>
      <c r="G4" s="7" t="s">
        <v>5047</v>
      </c>
      <c r="H4" s="8" t="s">
        <v>4059</v>
      </c>
    </row>
    <row r="5" s="1" customFormat="1" ht="20.25" customHeight="1" spans="1:8">
      <c r="A5" s="9" t="s">
        <v>4502</v>
      </c>
      <c r="B5" s="12" t="s">
        <v>5048</v>
      </c>
      <c r="C5" s="12"/>
      <c r="D5" s="10" t="s">
        <v>5049</v>
      </c>
      <c r="E5" s="10"/>
      <c r="F5" s="10"/>
      <c r="G5" s="10"/>
      <c r="H5" s="47"/>
    </row>
    <row r="6" s="1" customFormat="1" ht="25.5" customHeight="1" spans="1:8">
      <c r="A6" s="9" t="s">
        <v>5050</v>
      </c>
      <c r="B6" s="12" t="s">
        <v>5051</v>
      </c>
      <c r="C6" s="12"/>
      <c r="D6" s="10"/>
      <c r="E6" s="10"/>
      <c r="F6" s="10"/>
      <c r="G6" s="10"/>
      <c r="H6" s="47"/>
    </row>
    <row r="7" s="1" customFormat="1" ht="20.25" customHeight="1" spans="1:8">
      <c r="A7" s="9" t="s">
        <v>5052</v>
      </c>
      <c r="B7" s="12" t="s">
        <v>5053</v>
      </c>
      <c r="C7" s="12"/>
      <c r="D7" s="10"/>
      <c r="E7" s="10"/>
      <c r="F7" s="10"/>
      <c r="G7" s="10"/>
      <c r="H7" s="47"/>
    </row>
    <row r="8" s="1" customFormat="1" ht="20.25" customHeight="1" spans="1:8">
      <c r="A8" s="9" t="s">
        <v>5054</v>
      </c>
      <c r="B8" s="12" t="s">
        <v>5055</v>
      </c>
      <c r="C8" s="12"/>
      <c r="D8" s="10"/>
      <c r="E8" s="10"/>
      <c r="F8" s="10"/>
      <c r="G8" s="10"/>
      <c r="H8" s="47"/>
    </row>
    <row r="9" s="1" customFormat="1" ht="20.25" customHeight="1" spans="1:8">
      <c r="A9" s="9" t="s">
        <v>5056</v>
      </c>
      <c r="B9" s="12" t="s">
        <v>5057</v>
      </c>
      <c r="C9" s="12"/>
      <c r="D9" s="10"/>
      <c r="E9" s="10"/>
      <c r="F9" s="10"/>
      <c r="G9" s="10"/>
      <c r="H9" s="47"/>
    </row>
    <row r="10" s="1" customFormat="1" ht="20.25" customHeight="1" spans="1:8">
      <c r="A10" s="9" t="s">
        <v>5058</v>
      </c>
      <c r="B10" s="12" t="s">
        <v>5059</v>
      </c>
      <c r="C10" s="12"/>
      <c r="D10" s="10"/>
      <c r="E10" s="10"/>
      <c r="F10" s="10"/>
      <c r="G10" s="10"/>
      <c r="H10" s="47"/>
    </row>
    <row r="11" s="1" customFormat="1" ht="20.25" customHeight="1" spans="1:8">
      <c r="A11" s="9" t="s">
        <v>5060</v>
      </c>
      <c r="B11" s="12" t="s">
        <v>5061</v>
      </c>
      <c r="C11" s="12"/>
      <c r="D11" s="10"/>
      <c r="E11" s="10"/>
      <c r="F11" s="10"/>
      <c r="G11" s="10">
        <v>32.16</v>
      </c>
      <c r="H11" s="47"/>
    </row>
    <row r="12" s="1" customFormat="1" ht="20.25" customHeight="1" spans="1:8">
      <c r="A12" s="9" t="s">
        <v>5062</v>
      </c>
      <c r="B12" s="12" t="s">
        <v>5063</v>
      </c>
      <c r="C12" s="12"/>
      <c r="D12" s="10"/>
      <c r="E12" s="10"/>
      <c r="F12" s="10"/>
      <c r="G12" s="10">
        <v>20</v>
      </c>
      <c r="H12" s="47"/>
    </row>
    <row r="13" s="1" customFormat="1" ht="25.5" customHeight="1" spans="1:8">
      <c r="A13" s="9" t="s">
        <v>5064</v>
      </c>
      <c r="B13" s="12" t="s">
        <v>5065</v>
      </c>
      <c r="C13" s="12"/>
      <c r="D13" s="10"/>
      <c r="E13" s="10"/>
      <c r="F13" s="10"/>
      <c r="G13" s="10"/>
      <c r="H13" s="47"/>
    </row>
    <row r="14" s="1" customFormat="1" ht="20.25" customHeight="1" spans="1:8">
      <c r="A14" s="9" t="s">
        <v>4506</v>
      </c>
      <c r="B14" s="12" t="s">
        <v>5066</v>
      </c>
      <c r="C14" s="12"/>
      <c r="D14" s="10"/>
      <c r="E14" s="10"/>
      <c r="F14" s="10"/>
      <c r="G14" s="10"/>
      <c r="H14" s="47"/>
    </row>
    <row r="15" s="1" customFormat="1" ht="20.25" customHeight="1" spans="1:8">
      <c r="A15" s="9" t="s">
        <v>5067</v>
      </c>
      <c r="B15" s="12" t="s">
        <v>5068</v>
      </c>
      <c r="C15" s="12"/>
      <c r="D15" s="10"/>
      <c r="E15" s="10"/>
      <c r="F15" s="10"/>
      <c r="G15" s="10">
        <v>5.29</v>
      </c>
      <c r="H15" s="47"/>
    </row>
    <row r="16" s="1" customFormat="1" ht="20.25" customHeight="1" spans="1:8">
      <c r="A16" s="9" t="s">
        <v>4510</v>
      </c>
      <c r="B16" s="12" t="s">
        <v>5069</v>
      </c>
      <c r="C16" s="12"/>
      <c r="D16" s="10"/>
      <c r="E16" s="10"/>
      <c r="F16" s="10"/>
      <c r="G16" s="10"/>
      <c r="H16" s="47"/>
    </row>
    <row r="17" s="1" customFormat="1" ht="20.25" customHeight="1" spans="1:8">
      <c r="A17" s="9" t="s">
        <v>5070</v>
      </c>
      <c r="B17" s="12" t="s">
        <v>5071</v>
      </c>
      <c r="C17" s="12"/>
      <c r="D17" s="10"/>
      <c r="E17" s="10"/>
      <c r="F17" s="10"/>
      <c r="G17" s="10"/>
      <c r="H17" s="47"/>
    </row>
    <row r="18" s="1" customFormat="1" ht="20.25" customHeight="1" spans="1:8">
      <c r="A18" s="9" t="s">
        <v>5072</v>
      </c>
      <c r="B18" s="12" t="s">
        <v>5073</v>
      </c>
      <c r="C18" s="12"/>
      <c r="D18" s="10"/>
      <c r="E18" s="10"/>
      <c r="F18" s="10"/>
      <c r="G18" s="10"/>
      <c r="H18" s="47"/>
    </row>
    <row r="19" s="1" customFormat="1" ht="20.25" customHeight="1" spans="1:8">
      <c r="A19" s="9" t="s">
        <v>5074</v>
      </c>
      <c r="B19" s="12" t="s">
        <v>5075</v>
      </c>
      <c r="C19" s="12"/>
      <c r="D19" s="10"/>
      <c r="E19" s="10"/>
      <c r="F19" s="10"/>
      <c r="G19" s="10"/>
      <c r="H19" s="47"/>
    </row>
    <row r="20" s="1" customFormat="1" ht="20.25" customHeight="1" spans="1:8">
      <c r="A20" s="9" t="s">
        <v>5076</v>
      </c>
      <c r="B20" s="12" t="s">
        <v>5077</v>
      </c>
      <c r="C20" s="12"/>
      <c r="D20" s="10"/>
      <c r="E20" s="10"/>
      <c r="F20" s="10"/>
      <c r="G20" s="10"/>
      <c r="H20" s="47"/>
    </row>
    <row r="21" s="1" customFormat="1" ht="20.25" customHeight="1" spans="1:8">
      <c r="A21" s="9" t="s">
        <v>5078</v>
      </c>
      <c r="B21" s="12" t="s">
        <v>5079</v>
      </c>
      <c r="C21" s="12"/>
      <c r="D21" s="10"/>
      <c r="E21" s="10"/>
      <c r="F21" s="10"/>
      <c r="G21" s="10"/>
      <c r="H21" s="47"/>
    </row>
    <row r="22" s="1" customFormat="1" ht="20.25" customHeight="1" spans="1:8">
      <c r="A22" s="9" t="s">
        <v>4559</v>
      </c>
      <c r="B22" s="12" t="s">
        <v>5080</v>
      </c>
      <c r="C22" s="12"/>
      <c r="D22" s="10" t="s">
        <v>5081</v>
      </c>
      <c r="E22" s="10"/>
      <c r="F22" s="10"/>
      <c r="G22" s="10">
        <v>9</v>
      </c>
      <c r="H22" s="47"/>
    </row>
    <row r="23" s="1" customFormat="1" ht="20.25" customHeight="1" spans="1:8">
      <c r="A23" s="15" t="s">
        <v>5082</v>
      </c>
      <c r="B23" s="16"/>
      <c r="C23" s="16"/>
      <c r="D23" s="16" t="s">
        <v>5083</v>
      </c>
      <c r="E23" s="16"/>
      <c r="F23" s="16"/>
      <c r="G23" s="17"/>
      <c r="H23" s="48"/>
    </row>
    <row r="24" s="1" customFormat="1" ht="25.5" customHeight="1" spans="1:8">
      <c r="A24" s="49" t="s">
        <v>5084</v>
      </c>
      <c r="B24" s="49"/>
      <c r="C24" s="49"/>
      <c r="D24" s="49"/>
      <c r="E24" s="49"/>
      <c r="F24" s="49"/>
      <c r="G24" s="49"/>
      <c r="H24" s="49"/>
    </row>
  </sheetData>
  <mergeCells count="48">
    <mergeCell ref="A1:E1"/>
    <mergeCell ref="F1:H1"/>
    <mergeCell ref="A2:H2"/>
    <mergeCell ref="A3:B3"/>
    <mergeCell ref="C3:E3"/>
    <mergeCell ref="F3:H3"/>
    <mergeCell ref="B4:C4"/>
    <mergeCell ref="D4:F4"/>
    <mergeCell ref="B5:C5"/>
    <mergeCell ref="D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B15:C15"/>
    <mergeCell ref="D15:F15"/>
    <mergeCell ref="B16:C16"/>
    <mergeCell ref="D16:F16"/>
    <mergeCell ref="B17:C17"/>
    <mergeCell ref="D17:F17"/>
    <mergeCell ref="B18:C18"/>
    <mergeCell ref="D18:F18"/>
    <mergeCell ref="B19:C19"/>
    <mergeCell ref="D19:F19"/>
    <mergeCell ref="B20:C20"/>
    <mergeCell ref="D20:F20"/>
    <mergeCell ref="B21:C21"/>
    <mergeCell ref="D21:F21"/>
    <mergeCell ref="B22:C22"/>
    <mergeCell ref="D22:F22"/>
    <mergeCell ref="A23:C23"/>
    <mergeCell ref="D23:F23"/>
    <mergeCell ref="G23:H23"/>
    <mergeCell ref="A24:H24"/>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topLeftCell="A14" workbookViewId="0">
      <selection activeCell="M5" sqref="M5"/>
    </sheetView>
  </sheetViews>
  <sheetFormatPr defaultColWidth="10.5" defaultRowHeight="12"/>
  <cols>
    <col min="1" max="1" width="14.2" style="1" customWidth="1"/>
    <col min="2" max="2" width="22.9444444444444" style="1" customWidth="1"/>
    <col min="3" max="3" width="20.6111111111111" style="1" customWidth="1"/>
    <col min="4" max="4" width="2.53333333333333" style="1" customWidth="1"/>
    <col min="5" max="5" width="91.5" style="1" customWidth="1"/>
    <col min="6" max="6" width="8.35555555555556" style="1" customWidth="1"/>
    <col min="7" max="7" width="7.58888888888889" style="1" customWidth="1"/>
    <col min="8" max="8" width="4.85555555555556" style="1" customWidth="1"/>
    <col min="9" max="10" width="14.2" style="1" customWidth="1"/>
    <col min="11" max="11" width="0.388888888888889" style="1" customWidth="1"/>
    <col min="12" max="16384" width="10.5" style="1"/>
  </cols>
  <sheetData>
    <row r="1" s="1" customFormat="1" ht="39.75" customHeight="1" spans="1:11">
      <c r="A1" s="2" t="s">
        <v>5085</v>
      </c>
      <c r="B1" s="2"/>
      <c r="C1" s="2"/>
      <c r="D1" s="2"/>
      <c r="E1" s="2"/>
      <c r="F1" s="2"/>
      <c r="G1" s="2"/>
      <c r="H1" s="19"/>
      <c r="I1" s="19"/>
      <c r="J1" s="19"/>
      <c r="K1" s="19"/>
    </row>
    <row r="2" s="1" customFormat="1" ht="28.5" customHeight="1" spans="1:11">
      <c r="A2" s="20" t="s">
        <v>8185</v>
      </c>
      <c r="B2" s="20"/>
      <c r="C2" s="20"/>
      <c r="D2" s="20"/>
      <c r="E2" s="20" t="s">
        <v>5043</v>
      </c>
      <c r="F2" s="20"/>
      <c r="G2" s="20"/>
      <c r="H2" s="21" t="s">
        <v>8186</v>
      </c>
      <c r="I2" s="21"/>
      <c r="J2" s="21"/>
      <c r="K2" s="21"/>
    </row>
    <row r="3" s="1" customFormat="1" ht="17.25" customHeight="1" spans="1:11">
      <c r="A3" s="22" t="s">
        <v>2</v>
      </c>
      <c r="B3" s="23" t="s">
        <v>5087</v>
      </c>
      <c r="C3" s="23" t="s">
        <v>5088</v>
      </c>
      <c r="D3" s="23" t="s">
        <v>5089</v>
      </c>
      <c r="E3" s="23"/>
      <c r="F3" s="23" t="s">
        <v>5090</v>
      </c>
      <c r="G3" s="23" t="s">
        <v>5091</v>
      </c>
      <c r="H3" s="23"/>
      <c r="I3" s="23" t="s">
        <v>4985</v>
      </c>
      <c r="J3" s="24"/>
    </row>
    <row r="4" s="1" customFormat="1" ht="17.25" customHeight="1" spans="1:11">
      <c r="A4" s="25"/>
      <c r="B4" s="39"/>
      <c r="C4" s="39"/>
      <c r="D4" s="39"/>
      <c r="E4" s="39"/>
      <c r="F4" s="39"/>
      <c r="G4" s="39"/>
      <c r="H4" s="39"/>
      <c r="I4" s="39" t="s">
        <v>5092</v>
      </c>
      <c r="J4" s="40" t="s">
        <v>5093</v>
      </c>
    </row>
    <row r="5" s="38" customFormat="1" ht="243" customHeight="1" spans="1:11">
      <c r="A5" s="41">
        <v>1</v>
      </c>
      <c r="B5" s="42" t="s">
        <v>8187</v>
      </c>
      <c r="C5" s="42" t="s">
        <v>8188</v>
      </c>
      <c r="D5" s="42" t="s">
        <v>8189</v>
      </c>
      <c r="E5" s="42"/>
      <c r="F5" s="43" t="s">
        <v>75</v>
      </c>
      <c r="G5" s="44">
        <v>87</v>
      </c>
      <c r="H5" s="44"/>
      <c r="I5" s="45"/>
      <c r="J5" s="46"/>
    </row>
    <row r="6" s="38" customFormat="1" ht="283" customHeight="1" spans="1:11">
      <c r="A6" s="41">
        <v>2</v>
      </c>
      <c r="B6" s="42" t="s">
        <v>8190</v>
      </c>
      <c r="C6" s="42" t="s">
        <v>8188</v>
      </c>
      <c r="D6" s="42" t="s">
        <v>8191</v>
      </c>
      <c r="E6" s="42"/>
      <c r="F6" s="43" t="s">
        <v>75</v>
      </c>
      <c r="G6" s="44">
        <v>2</v>
      </c>
      <c r="H6" s="44"/>
      <c r="I6" s="45"/>
      <c r="J6" s="46"/>
    </row>
    <row r="7" s="1" customFormat="1" ht="79.5" customHeight="1" spans="1:11">
      <c r="A7" s="25">
        <v>3</v>
      </c>
      <c r="B7" s="26" t="s">
        <v>8192</v>
      </c>
      <c r="C7" s="26" t="s">
        <v>8193</v>
      </c>
      <c r="D7" s="26" t="s">
        <v>8194</v>
      </c>
      <c r="E7" s="26"/>
      <c r="F7" s="39" t="s">
        <v>5125</v>
      </c>
      <c r="G7" s="27">
        <v>222.5</v>
      </c>
      <c r="H7" s="27"/>
      <c r="I7" s="13"/>
      <c r="J7" s="47"/>
    </row>
    <row r="8" s="1" customFormat="1" ht="41.25" customHeight="1" spans="1:11">
      <c r="A8" s="25">
        <v>4</v>
      </c>
      <c r="B8" s="26" t="s">
        <v>8195</v>
      </c>
      <c r="C8" s="26" t="s">
        <v>8193</v>
      </c>
      <c r="D8" s="26" t="s">
        <v>8196</v>
      </c>
      <c r="E8" s="26"/>
      <c r="F8" s="39" t="s">
        <v>5125</v>
      </c>
      <c r="G8" s="27">
        <v>445</v>
      </c>
      <c r="H8" s="27"/>
      <c r="I8" s="13"/>
      <c r="J8" s="47"/>
    </row>
    <row r="9" s="1" customFormat="1" ht="28.5" customHeight="1" spans="1:11">
      <c r="A9" s="25">
        <v>5</v>
      </c>
      <c r="B9" s="26" t="s">
        <v>8197</v>
      </c>
      <c r="C9" s="26" t="s">
        <v>8198</v>
      </c>
      <c r="D9" s="26" t="s">
        <v>8199</v>
      </c>
      <c r="E9" s="26"/>
      <c r="F9" s="39" t="s">
        <v>138</v>
      </c>
      <c r="G9" s="27">
        <v>89</v>
      </c>
      <c r="H9" s="27"/>
      <c r="I9" s="13"/>
      <c r="J9" s="47"/>
    </row>
    <row r="10" s="1" customFormat="1" ht="54" customHeight="1" spans="1:11">
      <c r="A10" s="25">
        <v>6</v>
      </c>
      <c r="B10" s="26" t="s">
        <v>8200</v>
      </c>
      <c r="C10" s="26" t="s">
        <v>8201</v>
      </c>
      <c r="D10" s="26" t="s">
        <v>8202</v>
      </c>
      <c r="E10" s="26"/>
      <c r="F10" s="39" t="s">
        <v>92</v>
      </c>
      <c r="G10" s="27">
        <v>29</v>
      </c>
      <c r="H10" s="27"/>
      <c r="I10" s="13"/>
      <c r="J10" s="47"/>
    </row>
    <row r="11" s="1" customFormat="1" ht="54" customHeight="1" spans="1:11">
      <c r="A11" s="25">
        <v>7</v>
      </c>
      <c r="B11" s="26" t="s">
        <v>8203</v>
      </c>
      <c r="C11" s="26" t="s">
        <v>8201</v>
      </c>
      <c r="D11" s="26" t="s">
        <v>8204</v>
      </c>
      <c r="E11" s="26"/>
      <c r="F11" s="39" t="s">
        <v>92</v>
      </c>
      <c r="G11" s="27">
        <v>29</v>
      </c>
      <c r="H11" s="27"/>
      <c r="I11" s="13"/>
      <c r="J11" s="47"/>
    </row>
    <row r="12" s="1" customFormat="1" ht="41.25" customHeight="1" spans="1:11">
      <c r="A12" s="25">
        <v>8</v>
      </c>
      <c r="B12" s="26" t="s">
        <v>8205</v>
      </c>
      <c r="C12" s="26" t="s">
        <v>8206</v>
      </c>
      <c r="D12" s="26" t="s">
        <v>8207</v>
      </c>
      <c r="E12" s="26"/>
      <c r="F12" s="39" t="s">
        <v>5125</v>
      </c>
      <c r="G12" s="27">
        <v>178</v>
      </c>
      <c r="H12" s="27"/>
      <c r="I12" s="13"/>
      <c r="J12" s="47"/>
    </row>
    <row r="13" s="1" customFormat="1" ht="41.25" customHeight="1" spans="1:11">
      <c r="A13" s="25">
        <v>9</v>
      </c>
      <c r="B13" s="26" t="s">
        <v>8208</v>
      </c>
      <c r="C13" s="26" t="s">
        <v>8209</v>
      </c>
      <c r="D13" s="26" t="s">
        <v>8210</v>
      </c>
      <c r="E13" s="26"/>
      <c r="F13" s="39" t="s">
        <v>5125</v>
      </c>
      <c r="G13" s="27">
        <v>267</v>
      </c>
      <c r="H13" s="27"/>
      <c r="I13" s="13"/>
      <c r="J13" s="47"/>
    </row>
    <row r="14" s="1" customFormat="1" ht="41.25" customHeight="1" spans="1:11">
      <c r="A14" s="25">
        <v>10</v>
      </c>
      <c r="B14" s="26" t="s">
        <v>8211</v>
      </c>
      <c r="C14" s="26" t="s">
        <v>8069</v>
      </c>
      <c r="D14" s="26" t="s">
        <v>8212</v>
      </c>
      <c r="E14" s="26"/>
      <c r="F14" s="39" t="s">
        <v>5125</v>
      </c>
      <c r="G14" s="27">
        <v>222.5</v>
      </c>
      <c r="H14" s="27"/>
      <c r="I14" s="13"/>
      <c r="J14" s="47"/>
    </row>
    <row r="15" s="1" customFormat="1" ht="41.25" customHeight="1" spans="1:11">
      <c r="A15" s="25">
        <v>11</v>
      </c>
      <c r="B15" s="26" t="s">
        <v>8213</v>
      </c>
      <c r="C15" s="26" t="s">
        <v>8069</v>
      </c>
      <c r="D15" s="26" t="s">
        <v>8214</v>
      </c>
      <c r="E15" s="26"/>
      <c r="F15" s="39" t="s">
        <v>5125</v>
      </c>
      <c r="G15" s="27">
        <v>311.5</v>
      </c>
      <c r="H15" s="27"/>
      <c r="I15" s="13"/>
      <c r="J15" s="47"/>
    </row>
    <row r="16" s="1" customFormat="1" ht="41.25" customHeight="1" spans="1:11">
      <c r="A16" s="25">
        <v>12</v>
      </c>
      <c r="B16" s="26" t="s">
        <v>8215</v>
      </c>
      <c r="C16" s="26" t="s">
        <v>8216</v>
      </c>
      <c r="D16" s="26" t="s">
        <v>8217</v>
      </c>
      <c r="E16" s="26"/>
      <c r="F16" s="39" t="s">
        <v>92</v>
      </c>
      <c r="G16" s="27">
        <v>89</v>
      </c>
      <c r="H16" s="27"/>
      <c r="I16" s="13"/>
      <c r="J16" s="47"/>
    </row>
    <row r="17" s="1" customFormat="1" ht="15.75" customHeight="1" spans="1:11">
      <c r="A17" s="25">
        <v>13</v>
      </c>
      <c r="B17" s="26" t="s">
        <v>8218</v>
      </c>
      <c r="C17" s="26" t="s">
        <v>8219</v>
      </c>
      <c r="D17" s="26" t="s">
        <v>8220</v>
      </c>
      <c r="E17" s="26"/>
      <c r="F17" s="39" t="s">
        <v>156</v>
      </c>
      <c r="G17" s="27">
        <v>89</v>
      </c>
      <c r="H17" s="27"/>
      <c r="I17" s="13"/>
      <c r="J17" s="47"/>
    </row>
    <row r="18" s="1" customFormat="1" ht="18" customHeight="1" spans="1:11">
      <c r="A18" s="15" t="s">
        <v>5101</v>
      </c>
      <c r="B18" s="16"/>
      <c r="C18" s="16"/>
      <c r="D18" s="16"/>
      <c r="E18" s="16"/>
      <c r="F18" s="16"/>
      <c r="G18" s="16"/>
      <c r="H18" s="16"/>
      <c r="I18" s="16"/>
      <c r="J18" s="48"/>
    </row>
    <row r="19" s="1" customFormat="1" ht="18" customHeight="1" spans="1:11">
      <c r="A19" s="49" t="s">
        <v>5102</v>
      </c>
      <c r="B19" s="49"/>
      <c r="C19" s="49"/>
      <c r="D19" s="49"/>
      <c r="E19" s="49"/>
      <c r="F19" s="49"/>
      <c r="G19" s="49"/>
      <c r="H19" s="49"/>
      <c r="I19" s="49"/>
      <c r="J19" s="49"/>
      <c r="K19" s="49"/>
    </row>
    <row r="20" s="1" customFormat="1" ht="39.75" customHeight="1" spans="1:11">
      <c r="A20" s="2" t="s">
        <v>5085</v>
      </c>
      <c r="B20" s="2"/>
      <c r="C20" s="2"/>
      <c r="D20" s="2"/>
      <c r="E20" s="2"/>
      <c r="F20" s="2"/>
      <c r="G20" s="2"/>
      <c r="H20" s="19"/>
      <c r="I20" s="19"/>
      <c r="J20" s="19"/>
      <c r="K20" s="19"/>
    </row>
    <row r="21" s="1" customFormat="1" ht="28.5" customHeight="1" spans="1:11">
      <c r="A21" s="20" t="s">
        <v>8185</v>
      </c>
      <c r="B21" s="20"/>
      <c r="C21" s="20"/>
      <c r="D21" s="20"/>
      <c r="E21" s="20" t="s">
        <v>5043</v>
      </c>
      <c r="F21" s="20"/>
      <c r="G21" s="20"/>
      <c r="H21" s="21" t="s">
        <v>8221</v>
      </c>
      <c r="I21" s="21"/>
      <c r="J21" s="21"/>
      <c r="K21" s="21"/>
    </row>
    <row r="22" s="1" customFormat="1" ht="18" customHeight="1" spans="1:11">
      <c r="A22" s="50" t="s">
        <v>6843</v>
      </c>
      <c r="B22" s="51"/>
      <c r="C22" s="51"/>
      <c r="D22" s="51"/>
      <c r="E22" s="51"/>
      <c r="F22" s="51"/>
      <c r="G22" s="51"/>
      <c r="H22" s="51"/>
      <c r="I22" s="51"/>
      <c r="J22" s="52"/>
    </row>
    <row r="23" s="1" customFormat="1" ht="18" customHeight="1" spans="1:11">
      <c r="A23" s="49" t="s">
        <v>5102</v>
      </c>
      <c r="B23" s="49"/>
      <c r="C23" s="49"/>
      <c r="D23" s="49"/>
      <c r="E23" s="49"/>
      <c r="F23" s="49"/>
      <c r="G23" s="49"/>
      <c r="H23" s="49"/>
      <c r="I23" s="49"/>
      <c r="J23" s="49"/>
      <c r="K23" s="49"/>
    </row>
  </sheetData>
  <mergeCells count="45">
    <mergeCell ref="A1:K1"/>
    <mergeCell ref="A2:D2"/>
    <mergeCell ref="E2:G2"/>
    <mergeCell ref="H2:K2"/>
    <mergeCell ref="I3:J3"/>
    <mergeCell ref="D5:E5"/>
    <mergeCell ref="G5:H5"/>
    <mergeCell ref="D6:E6"/>
    <mergeCell ref="G6:H6"/>
    <mergeCell ref="D7:E7"/>
    <mergeCell ref="G7:H7"/>
    <mergeCell ref="D8:E8"/>
    <mergeCell ref="G8:H8"/>
    <mergeCell ref="D9:E9"/>
    <mergeCell ref="G9:H9"/>
    <mergeCell ref="D10:E10"/>
    <mergeCell ref="G10:H10"/>
    <mergeCell ref="D11:E11"/>
    <mergeCell ref="G11:H11"/>
    <mergeCell ref="D12:E12"/>
    <mergeCell ref="G12:H12"/>
    <mergeCell ref="D13:E13"/>
    <mergeCell ref="G13:H13"/>
    <mergeCell ref="D14:E14"/>
    <mergeCell ref="G14:H14"/>
    <mergeCell ref="D15:E15"/>
    <mergeCell ref="G15:H15"/>
    <mergeCell ref="D16:E16"/>
    <mergeCell ref="G16:H16"/>
    <mergeCell ref="D17:E17"/>
    <mergeCell ref="G17:H17"/>
    <mergeCell ref="A18:I18"/>
    <mergeCell ref="A19:K19"/>
    <mergeCell ref="A20:K20"/>
    <mergeCell ref="A21:D21"/>
    <mergeCell ref="E21:G21"/>
    <mergeCell ref="H21:K21"/>
    <mergeCell ref="A22:I22"/>
    <mergeCell ref="A23:K23"/>
    <mergeCell ref="A3:A4"/>
    <mergeCell ref="B3:B4"/>
    <mergeCell ref="C3:C4"/>
    <mergeCell ref="F3:F4"/>
    <mergeCell ref="D3:E4"/>
    <mergeCell ref="G3:H4"/>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workbookViewId="0">
      <selection activeCell="Q9" sqref="Q9"/>
    </sheetView>
  </sheetViews>
  <sheetFormatPr defaultColWidth="10.5" defaultRowHeight="12"/>
  <cols>
    <col min="1" max="1" width="10.8888888888889" style="1" customWidth="1"/>
    <col min="2" max="2" width="2.72222222222222" style="1" customWidth="1"/>
    <col min="3" max="3" width="18.2777777777778" style="1" customWidth="1"/>
    <col min="4" max="4" width="5.25555555555556" style="1" customWidth="1"/>
    <col min="5" max="5" width="13.0333333333333" style="1" customWidth="1"/>
    <col min="6" max="6" width="14" style="1" customWidth="1"/>
    <col min="7" max="7" width="20.4222222222222" style="1" customWidth="1"/>
    <col min="8" max="8" width="7.97777777777778" style="1" customWidth="1"/>
    <col min="9" max="9" width="12.8333333333333" style="1" customWidth="1"/>
    <col min="10" max="10" width="2.33333333333333" style="1" customWidth="1"/>
    <col min="11" max="11" width="24.3111111111111" style="1" customWidth="1"/>
    <col min="12" max="16384" width="10.5" style="1"/>
  </cols>
  <sheetData>
    <row r="1" s="1" customFormat="1" ht="26.25" customHeight="1" spans="1:11">
      <c r="A1" s="33"/>
      <c r="B1" s="33"/>
      <c r="C1" s="33"/>
      <c r="D1" s="33"/>
      <c r="E1" s="33"/>
      <c r="F1" s="33"/>
      <c r="G1" s="33"/>
      <c r="H1" s="33"/>
      <c r="I1" s="33"/>
      <c r="J1" s="5"/>
      <c r="K1" s="5"/>
    </row>
    <row r="2" s="1" customFormat="1" ht="26.25" customHeight="1" spans="1:11">
      <c r="A2" s="2" t="s">
        <v>6844</v>
      </c>
      <c r="B2" s="2"/>
      <c r="C2" s="2"/>
      <c r="D2" s="2"/>
      <c r="E2" s="2"/>
      <c r="F2" s="2"/>
      <c r="G2" s="2"/>
      <c r="H2" s="2"/>
      <c r="I2" s="2"/>
      <c r="J2" s="2"/>
      <c r="K2" s="2"/>
    </row>
    <row r="3" s="1" customFormat="1" ht="36.75" customHeight="1" spans="1:11">
      <c r="A3" s="34" t="s">
        <v>8185</v>
      </c>
      <c r="B3" s="34"/>
      <c r="C3" s="34"/>
      <c r="D3" s="34"/>
      <c r="E3" s="34"/>
      <c r="F3" s="34" t="s">
        <v>5043</v>
      </c>
      <c r="G3" s="34"/>
      <c r="H3" s="34"/>
      <c r="I3" s="34"/>
      <c r="J3" s="35" t="s">
        <v>6845</v>
      </c>
      <c r="K3" s="35"/>
    </row>
    <row r="4" s="1" customFormat="1" ht="17.25" customHeight="1" spans="1:11">
      <c r="A4" s="6" t="s">
        <v>2</v>
      </c>
      <c r="B4" s="7" t="s">
        <v>6846</v>
      </c>
      <c r="C4" s="7"/>
      <c r="D4" s="7" t="s">
        <v>5088</v>
      </c>
      <c r="E4" s="7"/>
      <c r="F4" s="7"/>
      <c r="G4" s="7" t="s">
        <v>6847</v>
      </c>
      <c r="H4" s="7"/>
      <c r="I4" s="7" t="s">
        <v>8089</v>
      </c>
      <c r="J4" s="7"/>
      <c r="K4" s="8" t="s">
        <v>5</v>
      </c>
    </row>
    <row r="5" s="1" customFormat="1" ht="25.5" customHeight="1" spans="1:11">
      <c r="A5" s="9">
        <v>1</v>
      </c>
      <c r="B5" s="12" t="s">
        <v>8222</v>
      </c>
      <c r="C5" s="12"/>
      <c r="D5" s="12" t="s">
        <v>6850</v>
      </c>
      <c r="E5" s="12"/>
      <c r="F5" s="12"/>
      <c r="G5" s="12" t="s">
        <v>6851</v>
      </c>
      <c r="H5" s="12"/>
      <c r="I5" s="13"/>
      <c r="J5" s="13"/>
      <c r="K5" s="14" t="s">
        <v>6852</v>
      </c>
    </row>
    <row r="6" s="1" customFormat="1" ht="25.5" customHeight="1" spans="1:11">
      <c r="A6" s="9">
        <v>2</v>
      </c>
      <c r="B6" s="12" t="s">
        <v>8223</v>
      </c>
      <c r="C6" s="12"/>
      <c r="D6" s="12" t="s">
        <v>6854</v>
      </c>
      <c r="E6" s="12"/>
      <c r="F6" s="12"/>
      <c r="G6" s="12" t="s">
        <v>6855</v>
      </c>
      <c r="H6" s="12"/>
      <c r="I6" s="13"/>
      <c r="J6" s="13"/>
      <c r="K6" s="14" t="s">
        <v>6852</v>
      </c>
    </row>
    <row r="7" s="1" customFormat="1" ht="25.5" customHeight="1" spans="1:11">
      <c r="A7" s="9">
        <v>3</v>
      </c>
      <c r="B7" s="12" t="s">
        <v>8224</v>
      </c>
      <c r="C7" s="12"/>
      <c r="D7" s="12" t="s">
        <v>6857</v>
      </c>
      <c r="E7" s="12"/>
      <c r="F7" s="12"/>
      <c r="G7" s="12" t="s">
        <v>6858</v>
      </c>
      <c r="H7" s="12"/>
      <c r="I7" s="13"/>
      <c r="J7" s="13"/>
      <c r="K7" s="14" t="s">
        <v>6852</v>
      </c>
    </row>
    <row r="8" s="1" customFormat="1" ht="93" customHeight="1" spans="1:11">
      <c r="A8" s="9">
        <v>4</v>
      </c>
      <c r="B8" s="12" t="s">
        <v>8225</v>
      </c>
      <c r="C8" s="12"/>
      <c r="D8" s="12" t="s">
        <v>6860</v>
      </c>
      <c r="E8" s="12"/>
      <c r="F8" s="12"/>
      <c r="G8" s="12" t="s">
        <v>6861</v>
      </c>
      <c r="H8" s="12"/>
      <c r="I8" s="13"/>
      <c r="J8" s="13"/>
      <c r="K8" s="14" t="s">
        <v>6852</v>
      </c>
    </row>
    <row r="9" s="1" customFormat="1" ht="59.25" customHeight="1" spans="1:11">
      <c r="A9" s="9">
        <v>5</v>
      </c>
      <c r="B9" s="12" t="s">
        <v>8226</v>
      </c>
      <c r="C9" s="12"/>
      <c r="D9" s="12" t="s">
        <v>6863</v>
      </c>
      <c r="E9" s="12"/>
      <c r="F9" s="12"/>
      <c r="G9" s="12" t="s">
        <v>6864</v>
      </c>
      <c r="H9" s="12"/>
      <c r="I9" s="13"/>
      <c r="J9" s="13"/>
      <c r="K9" s="14" t="s">
        <v>6852</v>
      </c>
    </row>
    <row r="10" s="1" customFormat="1" ht="15.75" customHeight="1" spans="1:11">
      <c r="A10" s="9"/>
      <c r="B10" s="12"/>
      <c r="C10" s="12"/>
      <c r="D10" s="12"/>
      <c r="E10" s="12"/>
      <c r="F10" s="12"/>
      <c r="G10" s="12"/>
      <c r="H10" s="12"/>
      <c r="I10" s="13"/>
      <c r="J10" s="13"/>
      <c r="K10" s="14"/>
    </row>
    <row r="11" s="1" customFormat="1" ht="15.75" customHeight="1" spans="1:11">
      <c r="A11" s="9"/>
      <c r="B11" s="12"/>
      <c r="C11" s="12"/>
      <c r="D11" s="12"/>
      <c r="E11" s="12"/>
      <c r="F11" s="12"/>
      <c r="G11" s="12"/>
      <c r="H11" s="12"/>
      <c r="I11" s="13"/>
      <c r="J11" s="13"/>
      <c r="K11" s="14"/>
    </row>
    <row r="12" s="1" customFormat="1" ht="15.75" customHeight="1" spans="1:11">
      <c r="A12" s="9"/>
      <c r="B12" s="12"/>
      <c r="C12" s="12"/>
      <c r="D12" s="12"/>
      <c r="E12" s="12"/>
      <c r="F12" s="12"/>
      <c r="G12" s="12"/>
      <c r="H12" s="12"/>
      <c r="I12" s="13"/>
      <c r="J12" s="13"/>
      <c r="K12" s="14"/>
    </row>
    <row r="13" s="1" customFormat="1" ht="15.75" customHeight="1" spans="1:11">
      <c r="A13" s="9"/>
      <c r="B13" s="12"/>
      <c r="C13" s="12"/>
      <c r="D13" s="12"/>
      <c r="E13" s="12"/>
      <c r="F13" s="12"/>
      <c r="G13" s="12"/>
      <c r="H13" s="12"/>
      <c r="I13" s="13"/>
      <c r="J13" s="13"/>
      <c r="K13" s="14"/>
    </row>
    <row r="14" s="1" customFormat="1" ht="15.75" customHeight="1" spans="1:11">
      <c r="A14" s="9"/>
      <c r="B14" s="12"/>
      <c r="C14" s="12"/>
      <c r="D14" s="12"/>
      <c r="E14" s="12"/>
      <c r="F14" s="12"/>
      <c r="G14" s="12"/>
      <c r="H14" s="12"/>
      <c r="I14" s="13"/>
      <c r="J14" s="13"/>
      <c r="K14" s="14"/>
    </row>
    <row r="15" s="1" customFormat="1" ht="15.75" customHeight="1" spans="1:11">
      <c r="A15" s="9"/>
      <c r="B15" s="12"/>
      <c r="C15" s="12"/>
      <c r="D15" s="12"/>
      <c r="E15" s="12"/>
      <c r="F15" s="12"/>
      <c r="G15" s="12"/>
      <c r="H15" s="12"/>
      <c r="I15" s="13"/>
      <c r="J15" s="13"/>
      <c r="K15" s="14"/>
    </row>
    <row r="16" s="1" customFormat="1" ht="15.75" customHeight="1" spans="1:11">
      <c r="A16" s="9"/>
      <c r="B16" s="12"/>
      <c r="C16" s="12"/>
      <c r="D16" s="12"/>
      <c r="E16" s="12"/>
      <c r="F16" s="12"/>
      <c r="G16" s="12"/>
      <c r="H16" s="12"/>
      <c r="I16" s="13"/>
      <c r="J16" s="13"/>
      <c r="K16" s="14"/>
    </row>
    <row r="17" s="1" customFormat="1" ht="15.75" customHeight="1" spans="1:11">
      <c r="A17" s="9"/>
      <c r="B17" s="12"/>
      <c r="C17" s="12"/>
      <c r="D17" s="12"/>
      <c r="E17" s="12"/>
      <c r="F17" s="12"/>
      <c r="G17" s="12"/>
      <c r="H17" s="12"/>
      <c r="I17" s="13"/>
      <c r="J17" s="13"/>
      <c r="K17" s="14"/>
    </row>
    <row r="18" s="1" customFormat="1" ht="15.75" customHeight="1" spans="1:11">
      <c r="A18" s="9"/>
      <c r="B18" s="12"/>
      <c r="C18" s="12"/>
      <c r="D18" s="12"/>
      <c r="E18" s="12"/>
      <c r="F18" s="12"/>
      <c r="G18" s="12"/>
      <c r="H18" s="12"/>
      <c r="I18" s="13"/>
      <c r="J18" s="13"/>
      <c r="K18" s="14"/>
    </row>
    <row r="19" s="1" customFormat="1" ht="15.75" customHeight="1" spans="1:11">
      <c r="A19" s="9"/>
      <c r="B19" s="12"/>
      <c r="C19" s="12"/>
      <c r="D19" s="12"/>
      <c r="E19" s="12"/>
      <c r="F19" s="12"/>
      <c r="G19" s="12"/>
      <c r="H19" s="12"/>
      <c r="I19" s="13"/>
      <c r="J19" s="13"/>
      <c r="K19" s="14"/>
    </row>
    <row r="20" s="1" customFormat="1" ht="15.75" customHeight="1" spans="1:11">
      <c r="A20" s="9"/>
      <c r="B20" s="12"/>
      <c r="C20" s="12"/>
      <c r="D20" s="12"/>
      <c r="E20" s="12"/>
      <c r="F20" s="12"/>
      <c r="G20" s="12"/>
      <c r="H20" s="12"/>
      <c r="I20" s="13"/>
      <c r="J20" s="13"/>
      <c r="K20" s="14"/>
    </row>
    <row r="21" s="1" customFormat="1" ht="15.75" customHeight="1" spans="1:11">
      <c r="A21" s="9"/>
      <c r="B21" s="12"/>
      <c r="C21" s="12"/>
      <c r="D21" s="12"/>
      <c r="E21" s="12"/>
      <c r="F21" s="12"/>
      <c r="G21" s="12"/>
      <c r="H21" s="12"/>
      <c r="I21" s="13"/>
      <c r="J21" s="13"/>
      <c r="K21" s="14"/>
    </row>
    <row r="22" s="1" customFormat="1" ht="15.75" customHeight="1" spans="1:11">
      <c r="A22" s="9"/>
      <c r="B22" s="12"/>
      <c r="C22" s="12"/>
      <c r="D22" s="12"/>
      <c r="E22" s="12"/>
      <c r="F22" s="12"/>
      <c r="G22" s="12"/>
      <c r="H22" s="12"/>
      <c r="I22" s="13"/>
      <c r="J22" s="13"/>
      <c r="K22" s="14"/>
    </row>
    <row r="23" s="1" customFormat="1" ht="15.75" customHeight="1" spans="1:11">
      <c r="A23" s="9"/>
      <c r="B23" s="12"/>
      <c r="C23" s="12"/>
      <c r="D23" s="12"/>
      <c r="E23" s="12"/>
      <c r="F23" s="12"/>
      <c r="G23" s="12"/>
      <c r="H23" s="12"/>
      <c r="I23" s="13"/>
      <c r="J23" s="13"/>
      <c r="K23" s="14"/>
    </row>
    <row r="24" s="1" customFormat="1" ht="15.75" customHeight="1" spans="1:11">
      <c r="A24" s="9"/>
      <c r="B24" s="12"/>
      <c r="C24" s="12"/>
      <c r="D24" s="12"/>
      <c r="E24" s="12"/>
      <c r="F24" s="12"/>
      <c r="G24" s="12"/>
      <c r="H24" s="12"/>
      <c r="I24" s="13"/>
      <c r="J24" s="13"/>
      <c r="K24" s="14"/>
    </row>
    <row r="25" s="1" customFormat="1" ht="15.75" customHeight="1" spans="1:11">
      <c r="A25" s="9"/>
      <c r="B25" s="12"/>
      <c r="C25" s="12"/>
      <c r="D25" s="12"/>
      <c r="E25" s="12"/>
      <c r="F25" s="12"/>
      <c r="G25" s="12"/>
      <c r="H25" s="12"/>
      <c r="I25" s="13"/>
      <c r="J25" s="13"/>
      <c r="K25" s="14"/>
    </row>
    <row r="26" s="1" customFormat="1" ht="15.75" customHeight="1" spans="1:11">
      <c r="A26" s="9"/>
      <c r="B26" s="12"/>
      <c r="C26" s="12"/>
      <c r="D26" s="12"/>
      <c r="E26" s="12"/>
      <c r="F26" s="12"/>
      <c r="G26" s="12"/>
      <c r="H26" s="12"/>
      <c r="I26" s="13"/>
      <c r="J26" s="13"/>
      <c r="K26" s="14"/>
    </row>
    <row r="27" s="1" customFormat="1" ht="15.75" customHeight="1" spans="1:11">
      <c r="A27" s="9"/>
      <c r="B27" s="12"/>
      <c r="C27" s="12"/>
      <c r="D27" s="12"/>
      <c r="E27" s="12"/>
      <c r="F27" s="12"/>
      <c r="G27" s="12"/>
      <c r="H27" s="12"/>
      <c r="I27" s="13"/>
      <c r="J27" s="13"/>
      <c r="K27" s="14"/>
    </row>
    <row r="28" s="1" customFormat="1" ht="15.75" customHeight="1" spans="1:11">
      <c r="A28" s="9"/>
      <c r="B28" s="12"/>
      <c r="C28" s="12"/>
      <c r="D28" s="12"/>
      <c r="E28" s="12"/>
      <c r="F28" s="12"/>
      <c r="G28" s="12"/>
      <c r="H28" s="12"/>
      <c r="I28" s="13"/>
      <c r="J28" s="13"/>
      <c r="K28" s="14"/>
    </row>
    <row r="29" s="1" customFormat="1" ht="15.75" customHeight="1" spans="1:11">
      <c r="A29" s="9"/>
      <c r="B29" s="12"/>
      <c r="C29" s="12"/>
      <c r="D29" s="12"/>
      <c r="E29" s="12"/>
      <c r="F29" s="12"/>
      <c r="G29" s="12"/>
      <c r="H29" s="12"/>
      <c r="I29" s="13"/>
      <c r="J29" s="13"/>
      <c r="K29" s="14"/>
    </row>
    <row r="30" s="1" customFormat="1" ht="15.75" customHeight="1" spans="1:11">
      <c r="A30" s="9"/>
      <c r="B30" s="12"/>
      <c r="C30" s="12"/>
      <c r="D30" s="12"/>
      <c r="E30" s="12"/>
      <c r="F30" s="12"/>
      <c r="G30" s="12"/>
      <c r="H30" s="12"/>
      <c r="I30" s="13"/>
      <c r="J30" s="13"/>
      <c r="K30" s="14"/>
    </row>
    <row r="31" s="1" customFormat="1" ht="18" customHeight="1" spans="1:11">
      <c r="A31" s="9" t="s">
        <v>5101</v>
      </c>
      <c r="B31" s="10"/>
      <c r="C31" s="10"/>
      <c r="D31" s="10"/>
      <c r="E31" s="10"/>
      <c r="F31" s="10"/>
      <c r="G31" s="10"/>
      <c r="H31" s="10"/>
      <c r="I31" s="13">
        <v>7257.3</v>
      </c>
      <c r="J31" s="13"/>
      <c r="K31" s="11" t="s">
        <v>6865</v>
      </c>
    </row>
    <row r="32" s="1" customFormat="1" ht="14.25" customHeight="1" spans="1:11">
      <c r="A32" s="15" t="s">
        <v>26</v>
      </c>
      <c r="B32" s="16"/>
      <c r="C32" s="16"/>
      <c r="D32" s="16"/>
      <c r="E32" s="16"/>
      <c r="F32" s="16"/>
      <c r="G32" s="16"/>
      <c r="H32" s="16"/>
      <c r="I32" s="17">
        <v>7257.3</v>
      </c>
      <c r="J32" s="17"/>
      <c r="K32" s="36" t="s">
        <v>6865</v>
      </c>
    </row>
    <row r="33" s="1" customFormat="1" ht="24" customHeight="1" spans="1:11">
      <c r="A33" s="37" t="s">
        <v>6866</v>
      </c>
      <c r="B33" s="37"/>
      <c r="C33" s="37"/>
      <c r="D33" s="37"/>
      <c r="E33" s="37"/>
      <c r="F33" s="37"/>
      <c r="G33" s="37"/>
      <c r="H33" s="37"/>
      <c r="I33" s="37"/>
      <c r="J33" s="37"/>
      <c r="K33" s="37"/>
    </row>
  </sheetData>
  <mergeCells count="119">
    <mergeCell ref="A1:I1"/>
    <mergeCell ref="J1:K1"/>
    <mergeCell ref="A2:K2"/>
    <mergeCell ref="A3:E3"/>
    <mergeCell ref="F3:I3"/>
    <mergeCell ref="J3:K3"/>
    <mergeCell ref="B4:C4"/>
    <mergeCell ref="D4:F4"/>
    <mergeCell ref="G4:H4"/>
    <mergeCell ref="I4:J4"/>
    <mergeCell ref="B5:C5"/>
    <mergeCell ref="D5:F5"/>
    <mergeCell ref="G5:H5"/>
    <mergeCell ref="I5:J5"/>
    <mergeCell ref="B6:C6"/>
    <mergeCell ref="D6:F6"/>
    <mergeCell ref="G6:H6"/>
    <mergeCell ref="I6:J6"/>
    <mergeCell ref="B7:C7"/>
    <mergeCell ref="D7:F7"/>
    <mergeCell ref="G7:H7"/>
    <mergeCell ref="I7:J7"/>
    <mergeCell ref="B8:C8"/>
    <mergeCell ref="D8:F8"/>
    <mergeCell ref="G8:H8"/>
    <mergeCell ref="I8:J8"/>
    <mergeCell ref="B9:C9"/>
    <mergeCell ref="D9:F9"/>
    <mergeCell ref="G9:H9"/>
    <mergeCell ref="I9:J9"/>
    <mergeCell ref="B10:C10"/>
    <mergeCell ref="D10:F10"/>
    <mergeCell ref="G10:H10"/>
    <mergeCell ref="I10:J10"/>
    <mergeCell ref="B11:C11"/>
    <mergeCell ref="D11:F11"/>
    <mergeCell ref="G11:H11"/>
    <mergeCell ref="I11:J11"/>
    <mergeCell ref="B12:C12"/>
    <mergeCell ref="D12:F12"/>
    <mergeCell ref="G12:H12"/>
    <mergeCell ref="I12:J12"/>
    <mergeCell ref="B13:C13"/>
    <mergeCell ref="D13:F13"/>
    <mergeCell ref="G13:H13"/>
    <mergeCell ref="I13:J13"/>
    <mergeCell ref="B14:C14"/>
    <mergeCell ref="D14:F14"/>
    <mergeCell ref="G14:H14"/>
    <mergeCell ref="I14:J14"/>
    <mergeCell ref="B15:C15"/>
    <mergeCell ref="D15:F15"/>
    <mergeCell ref="G15:H15"/>
    <mergeCell ref="I15:J15"/>
    <mergeCell ref="B16:C16"/>
    <mergeCell ref="D16:F16"/>
    <mergeCell ref="G16:H16"/>
    <mergeCell ref="I16:J16"/>
    <mergeCell ref="B17:C17"/>
    <mergeCell ref="D17:F17"/>
    <mergeCell ref="G17:H17"/>
    <mergeCell ref="I17:J17"/>
    <mergeCell ref="B18:C18"/>
    <mergeCell ref="D18:F18"/>
    <mergeCell ref="G18:H18"/>
    <mergeCell ref="I18:J18"/>
    <mergeCell ref="B19:C19"/>
    <mergeCell ref="D19:F19"/>
    <mergeCell ref="G19:H19"/>
    <mergeCell ref="I19:J19"/>
    <mergeCell ref="B20:C20"/>
    <mergeCell ref="D20:F20"/>
    <mergeCell ref="G20:H20"/>
    <mergeCell ref="I20:J20"/>
    <mergeCell ref="B21:C21"/>
    <mergeCell ref="D21:F21"/>
    <mergeCell ref="G21:H21"/>
    <mergeCell ref="I21:J21"/>
    <mergeCell ref="B22:C22"/>
    <mergeCell ref="D22:F22"/>
    <mergeCell ref="G22:H22"/>
    <mergeCell ref="I22:J22"/>
    <mergeCell ref="B23:C23"/>
    <mergeCell ref="D23:F23"/>
    <mergeCell ref="G23:H23"/>
    <mergeCell ref="I23:J23"/>
    <mergeCell ref="B24:C24"/>
    <mergeCell ref="D24:F24"/>
    <mergeCell ref="G24:H24"/>
    <mergeCell ref="I24:J24"/>
    <mergeCell ref="B25:C25"/>
    <mergeCell ref="D25:F25"/>
    <mergeCell ref="G25:H25"/>
    <mergeCell ref="I25:J25"/>
    <mergeCell ref="B26:C26"/>
    <mergeCell ref="D26:F26"/>
    <mergeCell ref="G26:H26"/>
    <mergeCell ref="I26:J26"/>
    <mergeCell ref="B27:C27"/>
    <mergeCell ref="D27:F27"/>
    <mergeCell ref="G27:H27"/>
    <mergeCell ref="I27:J27"/>
    <mergeCell ref="B28:C28"/>
    <mergeCell ref="D28:F28"/>
    <mergeCell ref="G28:H28"/>
    <mergeCell ref="I28:J28"/>
    <mergeCell ref="B29:C29"/>
    <mergeCell ref="D29:F29"/>
    <mergeCell ref="G29:H29"/>
    <mergeCell ref="I29:J29"/>
    <mergeCell ref="B30:C30"/>
    <mergeCell ref="D30:F30"/>
    <mergeCell ref="G30:H30"/>
    <mergeCell ref="I30:J30"/>
    <mergeCell ref="A31:H31"/>
    <mergeCell ref="I31:J31"/>
    <mergeCell ref="A32:H32"/>
    <mergeCell ref="I32:J32"/>
    <mergeCell ref="A33:K33"/>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8"/>
  <sheetViews>
    <sheetView workbookViewId="0">
      <selection activeCell="L20" sqref="L20"/>
    </sheetView>
  </sheetViews>
  <sheetFormatPr defaultColWidth="10.5" defaultRowHeight="12" outlineLevelCol="7"/>
  <cols>
    <col min="1" max="1" width="10.5" style="1" customWidth="1"/>
    <col min="2" max="2" width="35.1888888888889" style="1" customWidth="1"/>
    <col min="3" max="3" width="0.966666666666667" style="1" customWidth="1"/>
    <col min="4" max="4" width="20.4222222222222" style="1" customWidth="1"/>
    <col min="5" max="5" width="20.0222222222222" style="1" customWidth="1"/>
    <col min="6" max="6" width="14.2" style="1" customWidth="1"/>
    <col min="7" max="7" width="6.22222222222222" style="1" customWidth="1"/>
    <col min="8" max="8" width="27.4222222222222" style="1" customWidth="1"/>
    <col min="9" max="16384" width="10.5" style="1"/>
  </cols>
  <sheetData>
    <row r="1" s="1" customFormat="1" ht="33.75" customHeight="1" spans="1:8">
      <c r="A1" s="2" t="s">
        <v>6867</v>
      </c>
      <c r="B1" s="2"/>
      <c r="C1" s="2"/>
      <c r="D1" s="2"/>
      <c r="E1" s="2"/>
      <c r="F1" s="2"/>
      <c r="G1" s="19"/>
      <c r="H1" s="19"/>
    </row>
    <row r="2" s="1" customFormat="1" ht="28.5" customHeight="1" spans="1:8">
      <c r="A2" s="20" t="s">
        <v>8227</v>
      </c>
      <c r="B2" s="20"/>
      <c r="C2" s="20"/>
      <c r="D2" s="20" t="s">
        <v>5043</v>
      </c>
      <c r="E2" s="20"/>
      <c r="F2" s="20"/>
      <c r="G2" s="21" t="s">
        <v>5044</v>
      </c>
      <c r="H2" s="21"/>
    </row>
    <row r="3" s="1" customFormat="1" ht="28.5" customHeight="1" spans="1:8">
      <c r="A3" s="22" t="s">
        <v>2</v>
      </c>
      <c r="B3" s="23" t="s">
        <v>5088</v>
      </c>
      <c r="C3" s="23" t="s">
        <v>6869</v>
      </c>
      <c r="D3" s="23"/>
      <c r="E3" s="23" t="s">
        <v>6870</v>
      </c>
      <c r="F3" s="23" t="s">
        <v>6871</v>
      </c>
      <c r="G3" s="23"/>
      <c r="H3" s="24" t="s">
        <v>5</v>
      </c>
    </row>
    <row r="4" s="1" customFormat="1" ht="18" customHeight="1" spans="1:8">
      <c r="A4" s="25" t="s">
        <v>4502</v>
      </c>
      <c r="B4" s="26" t="s">
        <v>6872</v>
      </c>
      <c r="C4" s="27">
        <v>0</v>
      </c>
      <c r="D4" s="27"/>
      <c r="E4" s="27">
        <v>0</v>
      </c>
      <c r="F4" s="27">
        <v>0</v>
      </c>
      <c r="G4" s="27"/>
      <c r="H4" s="28" t="s">
        <v>6873</v>
      </c>
    </row>
    <row r="5" s="1" customFormat="1" ht="18" customHeight="1" spans="1:8">
      <c r="A5" s="25" t="s">
        <v>4506</v>
      </c>
      <c r="B5" s="26" t="s">
        <v>6874</v>
      </c>
      <c r="C5" s="27">
        <v>0</v>
      </c>
      <c r="D5" s="27"/>
      <c r="E5" s="27">
        <v>0</v>
      </c>
      <c r="F5" s="27">
        <v>0</v>
      </c>
      <c r="G5" s="27"/>
      <c r="H5" s="28" t="s">
        <v>6875</v>
      </c>
    </row>
    <row r="6" s="1" customFormat="1" ht="18" customHeight="1" spans="1:8">
      <c r="A6" s="25" t="s">
        <v>4510</v>
      </c>
      <c r="B6" s="26" t="s">
        <v>6876</v>
      </c>
      <c r="C6" s="27">
        <v>0</v>
      </c>
      <c r="D6" s="27"/>
      <c r="E6" s="27">
        <v>0</v>
      </c>
      <c r="F6" s="27">
        <v>0</v>
      </c>
      <c r="G6" s="27"/>
      <c r="H6" s="28" t="s">
        <v>6877</v>
      </c>
    </row>
    <row r="7" s="1" customFormat="1" ht="18" customHeight="1" spans="1:8">
      <c r="A7" s="25" t="s">
        <v>4559</v>
      </c>
      <c r="B7" s="26" t="s">
        <v>6878</v>
      </c>
      <c r="C7" s="27">
        <v>0</v>
      </c>
      <c r="D7" s="27"/>
      <c r="E7" s="27">
        <v>0</v>
      </c>
      <c r="F7" s="27">
        <v>0</v>
      </c>
      <c r="G7" s="27"/>
      <c r="H7" s="28" t="s">
        <v>6879</v>
      </c>
    </row>
    <row r="8" s="1" customFormat="1" ht="18" customHeight="1" spans="1:8">
      <c r="A8" s="25" t="s">
        <v>4515</v>
      </c>
      <c r="B8" s="26" t="s">
        <v>6880</v>
      </c>
      <c r="C8" s="27">
        <v>0</v>
      </c>
      <c r="D8" s="27"/>
      <c r="E8" s="27">
        <v>0</v>
      </c>
      <c r="F8" s="27">
        <v>0</v>
      </c>
      <c r="G8" s="27"/>
      <c r="H8" s="28"/>
    </row>
    <row r="9" s="1" customFormat="1" ht="18" customHeight="1" spans="1:8">
      <c r="A9" s="25"/>
      <c r="B9" s="26"/>
      <c r="C9" s="27"/>
      <c r="D9" s="27"/>
      <c r="E9" s="27"/>
      <c r="F9" s="27"/>
      <c r="G9" s="27"/>
      <c r="H9" s="28"/>
    </row>
    <row r="10" s="1" customFormat="1" ht="18" customHeight="1" spans="1:8">
      <c r="A10" s="25"/>
      <c r="B10" s="26"/>
      <c r="C10" s="27"/>
      <c r="D10" s="27"/>
      <c r="E10" s="27"/>
      <c r="F10" s="27"/>
      <c r="G10" s="27"/>
      <c r="H10" s="28"/>
    </row>
    <row r="11" s="1" customFormat="1" ht="18" customHeight="1" spans="1:8">
      <c r="A11" s="25"/>
      <c r="B11" s="26"/>
      <c r="C11" s="27"/>
      <c r="D11" s="27"/>
      <c r="E11" s="27"/>
      <c r="F11" s="27"/>
      <c r="G11" s="27"/>
      <c r="H11" s="28"/>
    </row>
    <row r="12" s="1" customFormat="1" ht="18" customHeight="1" spans="1:8">
      <c r="A12" s="25"/>
      <c r="B12" s="26"/>
      <c r="C12" s="27"/>
      <c r="D12" s="27"/>
      <c r="E12" s="27"/>
      <c r="F12" s="27"/>
      <c r="G12" s="27"/>
      <c r="H12" s="28"/>
    </row>
    <row r="13" s="1" customFormat="1" ht="18" customHeight="1" spans="1:8">
      <c r="A13" s="25"/>
      <c r="B13" s="26"/>
      <c r="C13" s="27"/>
      <c r="D13" s="27"/>
      <c r="E13" s="27"/>
      <c r="F13" s="27"/>
      <c r="G13" s="27"/>
      <c r="H13" s="28"/>
    </row>
    <row r="14" s="1" customFormat="1" ht="18" customHeight="1" spans="1:8">
      <c r="A14" s="25"/>
      <c r="B14" s="26"/>
      <c r="C14" s="27"/>
      <c r="D14" s="27"/>
      <c r="E14" s="27"/>
      <c r="F14" s="27"/>
      <c r="G14" s="27"/>
      <c r="H14" s="28"/>
    </row>
    <row r="15" s="1" customFormat="1" ht="18" customHeight="1" spans="1:8">
      <c r="A15" s="25"/>
      <c r="B15" s="26"/>
      <c r="C15" s="27"/>
      <c r="D15" s="27"/>
      <c r="E15" s="27"/>
      <c r="F15" s="27"/>
      <c r="G15" s="27"/>
      <c r="H15" s="28"/>
    </row>
    <row r="16" s="1" customFormat="1" ht="18" customHeight="1" spans="1:8">
      <c r="A16" s="25"/>
      <c r="B16" s="26"/>
      <c r="C16" s="27"/>
      <c r="D16" s="27"/>
      <c r="E16" s="27"/>
      <c r="F16" s="27"/>
      <c r="G16" s="27"/>
      <c r="H16" s="28"/>
    </row>
    <row r="17" s="1" customFormat="1" ht="18" customHeight="1" spans="1:8">
      <c r="A17" s="25"/>
      <c r="B17" s="26"/>
      <c r="C17" s="27"/>
      <c r="D17" s="27"/>
      <c r="E17" s="27"/>
      <c r="F17" s="27"/>
      <c r="G17" s="27"/>
      <c r="H17" s="28"/>
    </row>
    <row r="18" s="1" customFormat="1" ht="18" customHeight="1" spans="1:8">
      <c r="A18" s="25"/>
      <c r="B18" s="26"/>
      <c r="C18" s="27"/>
      <c r="D18" s="27"/>
      <c r="E18" s="27"/>
      <c r="F18" s="27"/>
      <c r="G18" s="27"/>
      <c r="H18" s="28"/>
    </row>
    <row r="19" s="1" customFormat="1" ht="18" customHeight="1" spans="1:8">
      <c r="A19" s="25"/>
      <c r="B19" s="26"/>
      <c r="C19" s="27"/>
      <c r="D19" s="27"/>
      <c r="E19" s="27"/>
      <c r="F19" s="27"/>
      <c r="G19" s="27"/>
      <c r="H19" s="28"/>
    </row>
    <row r="20" s="1" customFormat="1" ht="18" customHeight="1" spans="1:8">
      <c r="A20" s="25"/>
      <c r="B20" s="26"/>
      <c r="C20" s="27"/>
      <c r="D20" s="27"/>
      <c r="E20" s="27"/>
      <c r="F20" s="27"/>
      <c r="G20" s="27"/>
      <c r="H20" s="28"/>
    </row>
    <row r="21" s="1" customFormat="1" ht="18" customHeight="1" spans="1:8">
      <c r="A21" s="25"/>
      <c r="B21" s="26"/>
      <c r="C21" s="27"/>
      <c r="D21" s="27"/>
      <c r="E21" s="27"/>
      <c r="F21" s="27"/>
      <c r="G21" s="27"/>
      <c r="H21" s="28"/>
    </row>
    <row r="22" s="1" customFormat="1" ht="18" customHeight="1" spans="1:8">
      <c r="A22" s="25"/>
      <c r="B22" s="26"/>
      <c r="C22" s="27"/>
      <c r="D22" s="27"/>
      <c r="E22" s="27"/>
      <c r="F22" s="27"/>
      <c r="G22" s="27"/>
      <c r="H22" s="28"/>
    </row>
    <row r="23" s="1" customFormat="1" ht="18" customHeight="1" spans="1:8">
      <c r="A23" s="25"/>
      <c r="B23" s="26"/>
      <c r="C23" s="27"/>
      <c r="D23" s="27"/>
      <c r="E23" s="27"/>
      <c r="F23" s="27"/>
      <c r="G23" s="27"/>
      <c r="H23" s="28"/>
    </row>
    <row r="24" s="1" customFormat="1" ht="18" customHeight="1" spans="1:8">
      <c r="A24" s="25"/>
      <c r="B24" s="26"/>
      <c r="C24" s="27"/>
      <c r="D24" s="27"/>
      <c r="E24" s="27"/>
      <c r="F24" s="27"/>
      <c r="G24" s="27"/>
      <c r="H24" s="28"/>
    </row>
    <row r="25" s="1" customFormat="1" ht="18" customHeight="1" spans="1:8">
      <c r="A25" s="25"/>
      <c r="B25" s="26"/>
      <c r="C25" s="27"/>
      <c r="D25" s="27"/>
      <c r="E25" s="27"/>
      <c r="F25" s="27"/>
      <c r="G25" s="27"/>
      <c r="H25" s="28"/>
    </row>
    <row r="26" s="1" customFormat="1" ht="18" customHeight="1" spans="1:8">
      <c r="A26" s="25"/>
      <c r="B26" s="26"/>
      <c r="C26" s="27"/>
      <c r="D26" s="27"/>
      <c r="E26" s="27"/>
      <c r="F26" s="27"/>
      <c r="G26" s="27"/>
      <c r="H26" s="28"/>
    </row>
    <row r="27" s="1" customFormat="1" ht="18" customHeight="1" spans="1:8">
      <c r="A27" s="25"/>
      <c r="B27" s="26"/>
      <c r="C27" s="27"/>
      <c r="D27" s="27"/>
      <c r="E27" s="27"/>
      <c r="F27" s="27"/>
      <c r="G27" s="27"/>
      <c r="H27" s="28"/>
    </row>
    <row r="28" s="1" customFormat="1" ht="18" customHeight="1" spans="1:8">
      <c r="A28" s="25"/>
      <c r="B28" s="26"/>
      <c r="C28" s="27"/>
      <c r="D28" s="27"/>
      <c r="E28" s="27"/>
      <c r="F28" s="27"/>
      <c r="G28" s="27"/>
      <c r="H28" s="28"/>
    </row>
    <row r="29" s="1" customFormat="1" ht="18" customHeight="1" spans="1:8">
      <c r="A29" s="25"/>
      <c r="B29" s="26"/>
      <c r="C29" s="27"/>
      <c r="D29" s="27"/>
      <c r="E29" s="27"/>
      <c r="F29" s="27"/>
      <c r="G29" s="27"/>
      <c r="H29" s="28"/>
    </row>
    <row r="30" s="1" customFormat="1" ht="18" customHeight="1" spans="1:8">
      <c r="A30" s="25"/>
      <c r="B30" s="26"/>
      <c r="C30" s="27"/>
      <c r="D30" s="27"/>
      <c r="E30" s="27"/>
      <c r="F30" s="27"/>
      <c r="G30" s="27"/>
      <c r="H30" s="28"/>
    </row>
    <row r="31" s="1" customFormat="1" ht="18" customHeight="1" spans="1:8">
      <c r="A31" s="25"/>
      <c r="B31" s="26"/>
      <c r="C31" s="27"/>
      <c r="D31" s="27"/>
      <c r="E31" s="27"/>
      <c r="F31" s="27"/>
      <c r="G31" s="27"/>
      <c r="H31" s="28"/>
    </row>
    <row r="32" s="1" customFormat="1" ht="18" customHeight="1" spans="1:8">
      <c r="A32" s="25"/>
      <c r="B32" s="26"/>
      <c r="C32" s="27"/>
      <c r="D32" s="27"/>
      <c r="E32" s="27"/>
      <c r="F32" s="27"/>
      <c r="G32" s="27"/>
      <c r="H32" s="28"/>
    </row>
    <row r="33" s="1" customFormat="1" ht="18" customHeight="1" spans="1:8">
      <c r="A33" s="25"/>
      <c r="B33" s="26"/>
      <c r="C33" s="27"/>
      <c r="D33" s="27"/>
      <c r="E33" s="27"/>
      <c r="F33" s="27"/>
      <c r="G33" s="27"/>
      <c r="H33" s="28"/>
    </row>
    <row r="34" s="1" customFormat="1" ht="18" customHeight="1" spans="1:8">
      <c r="A34" s="25"/>
      <c r="B34" s="26"/>
      <c r="C34" s="27"/>
      <c r="D34" s="27"/>
      <c r="E34" s="27"/>
      <c r="F34" s="27"/>
      <c r="G34" s="27"/>
      <c r="H34" s="28"/>
    </row>
    <row r="35" s="1" customFormat="1" ht="18" customHeight="1" spans="1:8">
      <c r="A35" s="25"/>
      <c r="B35" s="26"/>
      <c r="C35" s="27"/>
      <c r="D35" s="27"/>
      <c r="E35" s="27"/>
      <c r="F35" s="27"/>
      <c r="G35" s="27"/>
      <c r="H35" s="28"/>
    </row>
    <row r="36" s="1" customFormat="1" ht="18" customHeight="1" spans="1:8">
      <c r="A36" s="25"/>
      <c r="B36" s="26"/>
      <c r="C36" s="27"/>
      <c r="D36" s="27"/>
      <c r="E36" s="27"/>
      <c r="F36" s="27"/>
      <c r="G36" s="27"/>
      <c r="H36" s="28"/>
    </row>
    <row r="37" s="1" customFormat="1" ht="18" customHeight="1" spans="1:8">
      <c r="A37" s="25"/>
      <c r="B37" s="26"/>
      <c r="C37" s="27"/>
      <c r="D37" s="27"/>
      <c r="E37" s="27"/>
      <c r="F37" s="27"/>
      <c r="G37" s="27"/>
      <c r="H37" s="28"/>
    </row>
    <row r="38" s="1" customFormat="1" ht="18" customHeight="1" spans="1:8">
      <c r="A38" s="29" t="s">
        <v>6881</v>
      </c>
      <c r="B38" s="30"/>
      <c r="C38" s="31">
        <v>0</v>
      </c>
      <c r="D38" s="31"/>
      <c r="E38" s="31">
        <v>0</v>
      </c>
      <c r="F38" s="31">
        <v>0</v>
      </c>
      <c r="G38" s="31"/>
      <c r="H38" s="32" t="s">
        <v>6865</v>
      </c>
    </row>
  </sheetData>
  <mergeCells count="77">
    <mergeCell ref="A1:H1"/>
    <mergeCell ref="A2:C2"/>
    <mergeCell ref="D2:F2"/>
    <mergeCell ref="G2:H2"/>
    <mergeCell ref="C3:D3"/>
    <mergeCell ref="F3:G3"/>
    <mergeCell ref="C4:D4"/>
    <mergeCell ref="F4:G4"/>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A38:B38"/>
    <mergeCell ref="C38:D38"/>
    <mergeCell ref="F38:G38"/>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941"/>
  <sheetViews>
    <sheetView topLeftCell="A57" workbookViewId="0">
      <selection activeCell="K65" sqref="K65"/>
    </sheetView>
  </sheetViews>
  <sheetFormatPr defaultColWidth="12" defaultRowHeight="11.25"/>
  <cols>
    <col min="1" max="1" width="6.51111111111111" style="248" customWidth="1"/>
    <col min="2" max="2" width="18.3333333333333" style="249" customWidth="1"/>
    <col min="3" max="3" width="95.1777777777778" style="250" customWidth="1"/>
    <col min="4" max="4" width="6.51111111111111" style="251" customWidth="1"/>
    <col min="5" max="5" width="7.66666666666667" style="251" customWidth="1"/>
    <col min="6" max="6" width="10.0111111111111" style="251" customWidth="1"/>
    <col min="7" max="7" width="13.3333333333333" style="252" customWidth="1"/>
    <col min="8" max="8" width="13.5111111111111" style="253" customWidth="1"/>
    <col min="9" max="9" width="12" style="247"/>
    <col min="10" max="11" width="14.8444444444444" style="252"/>
    <col min="12" max="16384" width="12" style="247"/>
  </cols>
  <sheetData>
    <row r="1" s="247" customFormat="1" ht="41" customHeight="1" spans="1:11">
      <c r="A1" s="254" t="s">
        <v>69</v>
      </c>
      <c r="B1" s="254"/>
      <c r="C1" s="254"/>
      <c r="D1" s="254"/>
      <c r="E1" s="254"/>
      <c r="F1" s="254"/>
      <c r="G1" s="254"/>
      <c r="H1" s="254"/>
      <c r="J1" s="254"/>
      <c r="K1" s="254"/>
    </row>
    <row r="2" s="247" customFormat="1" ht="33" customHeight="1" spans="1:11">
      <c r="A2" s="255" t="s">
        <v>2</v>
      </c>
      <c r="B2" s="256" t="s">
        <v>21</v>
      </c>
      <c r="C2" s="256" t="s">
        <v>70</v>
      </c>
      <c r="D2" s="255" t="s">
        <v>23</v>
      </c>
      <c r="E2" s="255" t="s">
        <v>24</v>
      </c>
      <c r="F2" s="255" t="s">
        <v>25</v>
      </c>
      <c r="G2" s="257" t="s">
        <v>26</v>
      </c>
      <c r="H2" s="256" t="s">
        <v>5</v>
      </c>
    </row>
    <row r="3" s="247" customFormat="1" ht="29" customHeight="1" spans="1:11">
      <c r="A3" s="258"/>
      <c r="B3" s="245"/>
      <c r="C3" s="259" t="s">
        <v>71</v>
      </c>
      <c r="D3" s="258"/>
      <c r="E3" s="258"/>
      <c r="F3" s="258"/>
      <c r="G3" s="260"/>
      <c r="H3" s="245"/>
    </row>
    <row r="4" s="247" customFormat="1" ht="29" customHeight="1" spans="1:11">
      <c r="A4" s="258"/>
      <c r="B4" s="245"/>
      <c r="C4" s="261" t="s">
        <v>72</v>
      </c>
      <c r="D4" s="258"/>
      <c r="E4" s="258"/>
      <c r="F4" s="258"/>
      <c r="G4" s="260"/>
      <c r="H4" s="245"/>
    </row>
    <row r="5" s="247" customFormat="1" ht="173" customHeight="1" spans="1:11">
      <c r="A5" s="258">
        <v>1</v>
      </c>
      <c r="B5" s="245" t="s">
        <v>73</v>
      </c>
      <c r="C5" s="261" t="s">
        <v>74</v>
      </c>
      <c r="D5" s="258" t="s">
        <v>75</v>
      </c>
      <c r="E5" s="258">
        <v>1</v>
      </c>
      <c r="F5" s="258"/>
      <c r="G5" s="260"/>
      <c r="H5" s="245"/>
    </row>
    <row r="6" s="247" customFormat="1" ht="29" customHeight="1" spans="1:11">
      <c r="A6" s="258">
        <v>2</v>
      </c>
      <c r="B6" s="245" t="s">
        <v>76</v>
      </c>
      <c r="C6" s="261" t="s">
        <v>77</v>
      </c>
      <c r="D6" s="258" t="s">
        <v>78</v>
      </c>
      <c r="E6" s="258">
        <v>1</v>
      </c>
      <c r="F6" s="258"/>
      <c r="G6" s="260"/>
      <c r="H6" s="245"/>
    </row>
    <row r="7" s="247" customFormat="1" ht="15" customHeight="1" spans="1:11">
      <c r="A7" s="258">
        <v>3</v>
      </c>
      <c r="B7" s="245" t="s">
        <v>79</v>
      </c>
      <c r="C7" s="261" t="s">
        <v>80</v>
      </c>
      <c r="D7" s="258" t="s">
        <v>81</v>
      </c>
      <c r="E7" s="258">
        <v>1</v>
      </c>
      <c r="F7" s="258"/>
      <c r="G7" s="260"/>
      <c r="H7" s="245"/>
    </row>
    <row r="8" s="247" customFormat="1" ht="27" customHeight="1" spans="1:11">
      <c r="A8" s="258">
        <v>4</v>
      </c>
      <c r="B8" s="245" t="s">
        <v>82</v>
      </c>
      <c r="C8" s="261" t="s">
        <v>83</v>
      </c>
      <c r="D8" s="258" t="s">
        <v>75</v>
      </c>
      <c r="E8" s="258">
        <v>1</v>
      </c>
      <c r="F8" s="258"/>
      <c r="G8" s="260"/>
      <c r="H8" s="245"/>
    </row>
    <row r="9" s="247" customFormat="1" ht="22.5" spans="1:11">
      <c r="A9" s="258">
        <v>5</v>
      </c>
      <c r="B9" s="245" t="s">
        <v>84</v>
      </c>
      <c r="C9" s="261" t="s">
        <v>85</v>
      </c>
      <c r="D9" s="258" t="s">
        <v>75</v>
      </c>
      <c r="E9" s="258">
        <v>1</v>
      </c>
      <c r="F9" s="258"/>
      <c r="G9" s="260"/>
      <c r="H9" s="245"/>
    </row>
    <row r="10" s="247" customFormat="1" ht="20" customHeight="1" spans="1:11">
      <c r="A10" s="258">
        <v>6</v>
      </c>
      <c r="B10" s="245" t="s">
        <v>86</v>
      </c>
      <c r="C10" s="261" t="s">
        <v>87</v>
      </c>
      <c r="D10" s="258" t="s">
        <v>75</v>
      </c>
      <c r="E10" s="258">
        <v>1</v>
      </c>
      <c r="F10" s="258"/>
      <c r="G10" s="260"/>
      <c r="H10" s="245"/>
    </row>
    <row r="11" s="247" customFormat="1" ht="263" customHeight="1" spans="1:11">
      <c r="A11" s="258">
        <v>7</v>
      </c>
      <c r="B11" s="245" t="s">
        <v>88</v>
      </c>
      <c r="C11" s="261" t="s">
        <v>89</v>
      </c>
      <c r="D11" s="258" t="s">
        <v>75</v>
      </c>
      <c r="E11" s="258">
        <v>28</v>
      </c>
      <c r="F11" s="258"/>
      <c r="G11" s="260"/>
      <c r="H11" s="245"/>
    </row>
    <row r="12" s="247" customFormat="1" ht="33" customHeight="1" spans="1:11">
      <c r="A12" s="258">
        <v>9</v>
      </c>
      <c r="B12" s="245" t="s">
        <v>90</v>
      </c>
      <c r="C12" s="261" t="s">
        <v>91</v>
      </c>
      <c r="D12" s="258" t="s">
        <v>92</v>
      </c>
      <c r="E12" s="258">
        <v>28</v>
      </c>
      <c r="F12" s="258"/>
      <c r="G12" s="260"/>
      <c r="H12" s="245"/>
    </row>
    <row r="13" s="247" customFormat="1" ht="39" customHeight="1" spans="1:11">
      <c r="A13" s="258">
        <v>10</v>
      </c>
      <c r="B13" s="245" t="s">
        <v>93</v>
      </c>
      <c r="C13" s="261" t="s">
        <v>94</v>
      </c>
      <c r="D13" s="258" t="s">
        <v>92</v>
      </c>
      <c r="E13" s="258">
        <v>56</v>
      </c>
      <c r="F13" s="258"/>
      <c r="G13" s="260"/>
      <c r="H13" s="245"/>
    </row>
    <row r="14" s="247" customFormat="1" ht="64" customHeight="1" spans="1:11">
      <c r="A14" s="258">
        <v>11</v>
      </c>
      <c r="B14" s="245" t="s">
        <v>95</v>
      </c>
      <c r="C14" s="261" t="s">
        <v>96</v>
      </c>
      <c r="D14" s="258" t="s">
        <v>92</v>
      </c>
      <c r="E14" s="258">
        <v>56</v>
      </c>
      <c r="F14" s="258"/>
      <c r="G14" s="260"/>
      <c r="H14" s="245"/>
    </row>
    <row r="15" s="247" customFormat="1" ht="186" customHeight="1" spans="1:11">
      <c r="A15" s="258">
        <v>12</v>
      </c>
      <c r="B15" s="245" t="s">
        <v>97</v>
      </c>
      <c r="C15" s="261" t="s">
        <v>98</v>
      </c>
      <c r="D15" s="258" t="s">
        <v>75</v>
      </c>
      <c r="E15" s="258">
        <v>1</v>
      </c>
      <c r="F15" s="258"/>
      <c r="G15" s="260"/>
      <c r="H15" s="245"/>
    </row>
    <row r="16" s="247" customFormat="1" ht="60" customHeight="1" spans="1:11">
      <c r="A16" s="258">
        <v>13</v>
      </c>
      <c r="B16" s="245" t="s">
        <v>99</v>
      </c>
      <c r="C16" s="261" t="s">
        <v>100</v>
      </c>
      <c r="D16" s="258" t="s">
        <v>92</v>
      </c>
      <c r="E16" s="258">
        <v>28</v>
      </c>
      <c r="F16" s="258"/>
      <c r="G16" s="260"/>
      <c r="H16" s="245"/>
    </row>
    <row r="17" s="247" customFormat="1" ht="54" customHeight="1" spans="1:10">
      <c r="A17" s="258">
        <v>14</v>
      </c>
      <c r="B17" s="245" t="s">
        <v>101</v>
      </c>
      <c r="C17" s="261" t="s">
        <v>102</v>
      </c>
      <c r="D17" s="258" t="s">
        <v>92</v>
      </c>
      <c r="E17" s="258">
        <v>14</v>
      </c>
      <c r="F17" s="258"/>
      <c r="G17" s="260"/>
      <c r="H17" s="245"/>
    </row>
    <row r="18" s="247" customFormat="1" ht="27" customHeight="1" spans="1:10">
      <c r="A18" s="258">
        <v>15</v>
      </c>
      <c r="B18" s="245" t="s">
        <v>103</v>
      </c>
      <c r="C18" s="261" t="s">
        <v>104</v>
      </c>
      <c r="D18" s="258" t="s">
        <v>75</v>
      </c>
      <c r="E18" s="258">
        <v>14</v>
      </c>
      <c r="F18" s="258"/>
      <c r="G18" s="260"/>
      <c r="H18" s="245"/>
    </row>
    <row r="19" s="247" customFormat="1" ht="22.5" spans="1:10">
      <c r="A19" s="258">
        <v>16</v>
      </c>
      <c r="B19" s="245" t="s">
        <v>105</v>
      </c>
      <c r="C19" s="261" t="s">
        <v>106</v>
      </c>
      <c r="D19" s="258" t="s">
        <v>92</v>
      </c>
      <c r="E19" s="258">
        <v>14</v>
      </c>
      <c r="F19" s="262"/>
      <c r="G19" s="260"/>
      <c r="H19" s="245"/>
    </row>
    <row r="20" s="247" customFormat="1" ht="49" customHeight="1" spans="1:10">
      <c r="A20" s="258">
        <v>17</v>
      </c>
      <c r="B20" s="245" t="s">
        <v>107</v>
      </c>
      <c r="C20" s="261" t="s">
        <v>108</v>
      </c>
      <c r="D20" s="258" t="s">
        <v>75</v>
      </c>
      <c r="E20" s="258">
        <v>14</v>
      </c>
      <c r="F20" s="258"/>
      <c r="G20" s="260"/>
      <c r="H20" s="245"/>
    </row>
    <row r="21" s="247" customFormat="1" ht="20" customHeight="1" spans="1:10">
      <c r="A21" s="258">
        <v>18</v>
      </c>
      <c r="B21" s="245" t="s">
        <v>109</v>
      </c>
      <c r="C21" s="261" t="s">
        <v>87</v>
      </c>
      <c r="D21" s="258" t="s">
        <v>92</v>
      </c>
      <c r="E21" s="258">
        <v>14</v>
      </c>
      <c r="F21" s="258"/>
      <c r="G21" s="260"/>
      <c r="H21" s="245"/>
    </row>
    <row r="22" s="247" customFormat="1" ht="25" customHeight="1" spans="1:10">
      <c r="A22" s="258">
        <v>19</v>
      </c>
      <c r="B22" s="245" t="s">
        <v>110</v>
      </c>
      <c r="C22" s="261" t="s">
        <v>111</v>
      </c>
      <c r="D22" s="258" t="s">
        <v>112</v>
      </c>
      <c r="E22" s="258">
        <v>1</v>
      </c>
      <c r="F22" s="258"/>
      <c r="G22" s="260">
        <v>0</v>
      </c>
      <c r="H22" s="245" t="s">
        <v>113</v>
      </c>
      <c r="J22" s="260"/>
    </row>
    <row r="23" s="247" customFormat="1" ht="20" customHeight="1" spans="1:10">
      <c r="A23" s="258">
        <v>18</v>
      </c>
      <c r="B23" s="245"/>
      <c r="C23" s="261" t="s">
        <v>114</v>
      </c>
      <c r="D23" s="258"/>
      <c r="E23" s="258"/>
      <c r="F23" s="258"/>
      <c r="G23" s="260"/>
      <c r="H23" s="245"/>
    </row>
    <row r="24" s="247" customFormat="1" ht="22.5" spans="1:10">
      <c r="A24" s="258">
        <v>19</v>
      </c>
      <c r="B24" s="245" t="s">
        <v>115</v>
      </c>
      <c r="C24" s="261" t="s">
        <v>116</v>
      </c>
      <c r="D24" s="258" t="s">
        <v>112</v>
      </c>
      <c r="E24" s="258">
        <v>1</v>
      </c>
      <c r="F24" s="258"/>
      <c r="G24" s="260">
        <v>2000</v>
      </c>
      <c r="H24" s="245"/>
      <c r="J24" s="260"/>
    </row>
    <row r="25" s="247" customFormat="1" ht="22" customHeight="1" spans="1:10">
      <c r="A25" s="258">
        <v>20</v>
      </c>
      <c r="B25" s="245"/>
      <c r="C25" s="261" t="s">
        <v>117</v>
      </c>
      <c r="D25" s="258"/>
      <c r="E25" s="258"/>
      <c r="F25" s="258"/>
      <c r="G25" s="260"/>
      <c r="H25" s="245"/>
    </row>
    <row r="26" s="247" customFormat="1" ht="26" customHeight="1" spans="1:10">
      <c r="A26" s="258">
        <v>21</v>
      </c>
      <c r="B26" s="245" t="s">
        <v>118</v>
      </c>
      <c r="C26" s="261" t="s">
        <v>119</v>
      </c>
      <c r="D26" s="258" t="s">
        <v>112</v>
      </c>
      <c r="E26" s="258">
        <v>1</v>
      </c>
      <c r="F26" s="258"/>
      <c r="G26" s="260">
        <v>3000</v>
      </c>
      <c r="H26" s="245"/>
      <c r="J26" s="260"/>
    </row>
    <row r="27" s="247" customFormat="1" ht="20" customHeight="1" spans="1:10">
      <c r="A27" s="258">
        <v>22</v>
      </c>
      <c r="B27" s="245"/>
      <c r="C27" s="261" t="s">
        <v>120</v>
      </c>
      <c r="D27" s="258"/>
      <c r="E27" s="258"/>
      <c r="F27" s="258"/>
      <c r="G27" s="260"/>
      <c r="H27" s="245"/>
    </row>
    <row r="28" s="247" customFormat="1" ht="129" customHeight="1" spans="1:10">
      <c r="A28" s="258">
        <v>23</v>
      </c>
      <c r="B28" s="245" t="s">
        <v>121</v>
      </c>
      <c r="C28" s="263" t="s">
        <v>122</v>
      </c>
      <c r="D28" s="258" t="s">
        <v>75</v>
      </c>
      <c r="E28" s="258">
        <v>29</v>
      </c>
      <c r="F28" s="258"/>
      <c r="G28" s="260"/>
      <c r="H28" s="245"/>
    </row>
    <row r="29" s="247" customFormat="1" ht="16" customHeight="1" spans="1:10">
      <c r="A29" s="258">
        <v>24</v>
      </c>
      <c r="B29" s="245" t="s">
        <v>123</v>
      </c>
      <c r="C29" s="261" t="s">
        <v>124</v>
      </c>
      <c r="D29" s="258" t="s">
        <v>75</v>
      </c>
      <c r="E29" s="258">
        <v>29</v>
      </c>
      <c r="F29" s="258"/>
      <c r="G29" s="260"/>
      <c r="H29" s="245"/>
    </row>
    <row r="30" s="247" customFormat="1" ht="94" customHeight="1" spans="1:10">
      <c r="A30" s="258">
        <v>25</v>
      </c>
      <c r="B30" s="245" t="s">
        <v>125</v>
      </c>
      <c r="C30" s="261" t="s">
        <v>126</v>
      </c>
      <c r="D30" s="258" t="s">
        <v>75</v>
      </c>
      <c r="E30" s="258">
        <v>1</v>
      </c>
      <c r="F30" s="258"/>
      <c r="G30" s="260">
        <v>0</v>
      </c>
      <c r="H30" s="245" t="s">
        <v>127</v>
      </c>
    </row>
    <row r="31" s="247" customFormat="1" ht="22.5" spans="1:10">
      <c r="A31" s="258">
        <v>26</v>
      </c>
      <c r="B31" s="245" t="s">
        <v>128</v>
      </c>
      <c r="C31" s="261" t="s">
        <v>129</v>
      </c>
      <c r="D31" s="258" t="s">
        <v>112</v>
      </c>
      <c r="E31" s="258">
        <v>1</v>
      </c>
      <c r="F31" s="258"/>
      <c r="G31" s="260">
        <v>9000</v>
      </c>
      <c r="H31" s="245"/>
      <c r="J31" s="260"/>
    </row>
    <row r="32" s="247" customFormat="1" ht="22.5" spans="1:10">
      <c r="A32" s="258">
        <v>27</v>
      </c>
      <c r="B32" s="245" t="s">
        <v>130</v>
      </c>
      <c r="C32" s="261" t="s">
        <v>131</v>
      </c>
      <c r="D32" s="258" t="s">
        <v>112</v>
      </c>
      <c r="E32" s="258">
        <v>1</v>
      </c>
      <c r="F32" s="258"/>
      <c r="G32" s="260">
        <v>3000</v>
      </c>
      <c r="H32" s="245"/>
      <c r="J32" s="260"/>
    </row>
    <row r="33" s="247" customFormat="1" ht="22.5" spans="1:10">
      <c r="A33" s="258">
        <v>28</v>
      </c>
      <c r="B33" s="245" t="s">
        <v>132</v>
      </c>
      <c r="C33" s="261" t="s">
        <v>133</v>
      </c>
      <c r="D33" s="258" t="s">
        <v>112</v>
      </c>
      <c r="E33" s="258">
        <v>1</v>
      </c>
      <c r="F33" s="258"/>
      <c r="G33" s="260">
        <v>4000</v>
      </c>
      <c r="H33" s="245"/>
      <c r="J33" s="260"/>
    </row>
    <row r="34" s="247" customFormat="1" ht="22.5" spans="1:10">
      <c r="A34" s="258">
        <v>29</v>
      </c>
      <c r="B34" s="245" t="s">
        <v>134</v>
      </c>
      <c r="C34" s="261" t="s">
        <v>135</v>
      </c>
      <c r="D34" s="258" t="s">
        <v>112</v>
      </c>
      <c r="E34" s="258">
        <v>1</v>
      </c>
      <c r="F34" s="258"/>
      <c r="G34" s="260">
        <v>2000</v>
      </c>
      <c r="H34" s="245"/>
      <c r="J34" s="260"/>
    </row>
    <row r="35" s="247" customFormat="1" ht="106" customHeight="1" spans="1:10">
      <c r="A35" s="258">
        <v>30</v>
      </c>
      <c r="B35" s="264" t="s">
        <v>136</v>
      </c>
      <c r="C35" s="265" t="s">
        <v>137</v>
      </c>
      <c r="D35" s="266" t="s">
        <v>138</v>
      </c>
      <c r="E35" s="266">
        <v>1</v>
      </c>
      <c r="F35" s="258"/>
      <c r="G35" s="260"/>
      <c r="H35" s="245"/>
    </row>
    <row r="36" s="247" customFormat="1" spans="1:10">
      <c r="A36" s="258">
        <v>31</v>
      </c>
      <c r="B36" s="264" t="s">
        <v>139</v>
      </c>
      <c r="C36" s="267" t="s">
        <v>140</v>
      </c>
      <c r="D36" s="266" t="s">
        <v>92</v>
      </c>
      <c r="E36" s="266">
        <v>2</v>
      </c>
      <c r="F36" s="258"/>
      <c r="G36" s="260">
        <v>0</v>
      </c>
      <c r="H36" s="245" t="s">
        <v>141</v>
      </c>
    </row>
    <row r="37" s="247" customFormat="1" spans="1:10">
      <c r="A37" s="258">
        <v>32</v>
      </c>
      <c r="B37" s="264" t="s">
        <v>142</v>
      </c>
      <c r="C37" s="267" t="s">
        <v>140</v>
      </c>
      <c r="D37" s="266" t="s">
        <v>92</v>
      </c>
      <c r="E37" s="266">
        <v>2</v>
      </c>
      <c r="F37" s="258"/>
      <c r="G37" s="260">
        <v>0</v>
      </c>
      <c r="H37" s="245" t="s">
        <v>141</v>
      </c>
    </row>
    <row r="38" s="247" customFormat="1" spans="1:10">
      <c r="A38" s="258">
        <v>33</v>
      </c>
      <c r="B38" s="264" t="s">
        <v>143</v>
      </c>
      <c r="C38" s="267" t="s">
        <v>144</v>
      </c>
      <c r="D38" s="266" t="s">
        <v>92</v>
      </c>
      <c r="E38" s="266">
        <v>15</v>
      </c>
      <c r="F38" s="258"/>
      <c r="G38" s="260">
        <v>0</v>
      </c>
      <c r="H38" s="245" t="s">
        <v>141</v>
      </c>
    </row>
    <row r="39" s="247" customFormat="1" spans="1:10">
      <c r="A39" s="258">
        <v>34</v>
      </c>
      <c r="B39" s="264" t="s">
        <v>145</v>
      </c>
      <c r="C39" s="267" t="s">
        <v>144</v>
      </c>
      <c r="D39" s="266" t="s">
        <v>92</v>
      </c>
      <c r="E39" s="266">
        <v>5</v>
      </c>
      <c r="F39" s="258"/>
      <c r="G39" s="260">
        <v>0</v>
      </c>
      <c r="H39" s="245" t="s">
        <v>141</v>
      </c>
    </row>
    <row r="40" s="247" customFormat="1" spans="1:10">
      <c r="A40" s="258">
        <v>35</v>
      </c>
      <c r="B40" s="264" t="s">
        <v>146</v>
      </c>
      <c r="C40" s="267" t="s">
        <v>144</v>
      </c>
      <c r="D40" s="266" t="s">
        <v>92</v>
      </c>
      <c r="E40" s="266">
        <v>5</v>
      </c>
      <c r="F40" s="258"/>
      <c r="G40" s="260">
        <v>0</v>
      </c>
      <c r="H40" s="245" t="s">
        <v>141</v>
      </c>
    </row>
    <row r="41" s="247" customFormat="1" spans="1:10">
      <c r="A41" s="258">
        <v>36</v>
      </c>
      <c r="B41" s="264" t="s">
        <v>147</v>
      </c>
      <c r="C41" s="267" t="s">
        <v>144</v>
      </c>
      <c r="D41" s="266" t="s">
        <v>92</v>
      </c>
      <c r="E41" s="266">
        <v>4</v>
      </c>
      <c r="F41" s="258"/>
      <c r="G41" s="260">
        <v>0</v>
      </c>
      <c r="H41" s="245" t="s">
        <v>141</v>
      </c>
    </row>
    <row r="42" s="247" customFormat="1" spans="1:10">
      <c r="A42" s="258">
        <v>37</v>
      </c>
      <c r="B42" s="264" t="s">
        <v>148</v>
      </c>
      <c r="C42" s="267" t="s">
        <v>144</v>
      </c>
      <c r="D42" s="266" t="s">
        <v>92</v>
      </c>
      <c r="E42" s="266">
        <v>2</v>
      </c>
      <c r="F42" s="258"/>
      <c r="G42" s="260">
        <v>0</v>
      </c>
      <c r="H42" s="245" t="s">
        <v>141</v>
      </c>
    </row>
    <row r="43" s="247" customFormat="1" spans="1:10">
      <c r="A43" s="258">
        <v>38</v>
      </c>
      <c r="B43" s="264" t="s">
        <v>149</v>
      </c>
      <c r="C43" s="267" t="s">
        <v>144</v>
      </c>
      <c r="D43" s="266" t="s">
        <v>92</v>
      </c>
      <c r="E43" s="266">
        <v>4</v>
      </c>
      <c r="F43" s="258"/>
      <c r="G43" s="260">
        <v>0</v>
      </c>
      <c r="H43" s="245" t="s">
        <v>141</v>
      </c>
    </row>
    <row r="44" s="247" customFormat="1" spans="1:10">
      <c r="A44" s="258">
        <v>39</v>
      </c>
      <c r="B44" s="264" t="s">
        <v>150</v>
      </c>
      <c r="C44" s="267" t="s">
        <v>144</v>
      </c>
      <c r="D44" s="266" t="s">
        <v>92</v>
      </c>
      <c r="E44" s="266">
        <v>2</v>
      </c>
      <c r="F44" s="258"/>
      <c r="G44" s="260">
        <v>0</v>
      </c>
      <c r="H44" s="245" t="s">
        <v>141</v>
      </c>
    </row>
    <row r="45" s="247" customFormat="1" spans="1:10">
      <c r="A45" s="258">
        <v>40</v>
      </c>
      <c r="B45" s="264" t="s">
        <v>151</v>
      </c>
      <c r="C45" s="267" t="s">
        <v>144</v>
      </c>
      <c r="D45" s="266" t="s">
        <v>92</v>
      </c>
      <c r="E45" s="266">
        <v>30</v>
      </c>
      <c r="F45" s="258"/>
      <c r="G45" s="260">
        <v>0</v>
      </c>
      <c r="H45" s="245" t="s">
        <v>141</v>
      </c>
    </row>
    <row r="46" s="247" customFormat="1" spans="1:10">
      <c r="A46" s="258">
        <v>41</v>
      </c>
      <c r="B46" s="264" t="s">
        <v>152</v>
      </c>
      <c r="C46" s="267" t="s">
        <v>144</v>
      </c>
      <c r="D46" s="266" t="s">
        <v>92</v>
      </c>
      <c r="E46" s="266">
        <v>15</v>
      </c>
      <c r="F46" s="258"/>
      <c r="G46" s="260">
        <v>0</v>
      </c>
      <c r="H46" s="245" t="s">
        <v>141</v>
      </c>
    </row>
    <row r="47" s="247" customFormat="1" spans="1:10">
      <c r="A47" s="258">
        <v>42</v>
      </c>
      <c r="B47" s="264" t="s">
        <v>153</v>
      </c>
      <c r="C47" s="267" t="s">
        <v>144</v>
      </c>
      <c r="D47" s="266" t="s">
        <v>92</v>
      </c>
      <c r="E47" s="266">
        <v>2</v>
      </c>
      <c r="F47" s="258"/>
      <c r="G47" s="260">
        <v>0</v>
      </c>
      <c r="H47" s="245" t="s">
        <v>141</v>
      </c>
    </row>
    <row r="48" s="247" customFormat="1" spans="1:10">
      <c r="A48" s="258">
        <v>43</v>
      </c>
      <c r="B48" s="264" t="s">
        <v>154</v>
      </c>
      <c r="C48" s="267" t="s">
        <v>155</v>
      </c>
      <c r="D48" s="266" t="s">
        <v>156</v>
      </c>
      <c r="E48" s="266">
        <v>8</v>
      </c>
      <c r="F48" s="258"/>
      <c r="G48" s="260">
        <v>0</v>
      </c>
      <c r="H48" s="245" t="s">
        <v>141</v>
      </c>
    </row>
    <row r="49" s="247" customFormat="1" spans="1:11">
      <c r="A49" s="258">
        <v>44</v>
      </c>
      <c r="B49" s="264" t="s">
        <v>157</v>
      </c>
      <c r="C49" s="267" t="s">
        <v>158</v>
      </c>
      <c r="D49" s="266" t="s">
        <v>92</v>
      </c>
      <c r="E49" s="266">
        <v>30</v>
      </c>
      <c r="F49" s="258"/>
      <c r="G49" s="260">
        <v>0</v>
      </c>
      <c r="H49" s="245" t="s">
        <v>141</v>
      </c>
    </row>
    <row r="50" s="247" customFormat="1" spans="1:11">
      <c r="A50" s="258">
        <v>45</v>
      </c>
      <c r="B50" s="264" t="s">
        <v>159</v>
      </c>
      <c r="C50" s="267" t="s">
        <v>158</v>
      </c>
      <c r="D50" s="266" t="s">
        <v>92</v>
      </c>
      <c r="E50" s="266">
        <v>8</v>
      </c>
      <c r="F50" s="258"/>
      <c r="G50" s="260">
        <v>0</v>
      </c>
      <c r="H50" s="245" t="s">
        <v>141</v>
      </c>
    </row>
    <row r="51" s="247" customFormat="1" ht="22.5" spans="1:11">
      <c r="A51" s="258">
        <v>46</v>
      </c>
      <c r="B51" s="264" t="s">
        <v>160</v>
      </c>
      <c r="C51" s="267" t="s">
        <v>161</v>
      </c>
      <c r="D51" s="266" t="s">
        <v>75</v>
      </c>
      <c r="E51" s="266">
        <v>1</v>
      </c>
      <c r="F51" s="258"/>
      <c r="G51" s="260"/>
      <c r="H51" s="245"/>
    </row>
    <row r="52" s="247" customFormat="1" ht="15" customHeight="1" spans="1:11">
      <c r="A52" s="258">
        <v>47</v>
      </c>
      <c r="B52" s="264" t="s">
        <v>162</v>
      </c>
      <c r="C52" s="267" t="s">
        <v>163</v>
      </c>
      <c r="D52" s="266" t="s">
        <v>112</v>
      </c>
      <c r="E52" s="266">
        <v>1</v>
      </c>
      <c r="F52" s="258"/>
      <c r="G52" s="260">
        <v>800</v>
      </c>
      <c r="H52" s="245"/>
      <c r="J52" s="260"/>
    </row>
    <row r="53" s="247" customFormat="1" ht="22.5" spans="1:11">
      <c r="A53" s="258">
        <v>48</v>
      </c>
      <c r="B53" s="245" t="s">
        <v>110</v>
      </c>
      <c r="C53" s="261" t="s">
        <v>164</v>
      </c>
      <c r="D53" s="258" t="s">
        <v>112</v>
      </c>
      <c r="E53" s="258">
        <v>1</v>
      </c>
      <c r="F53" s="258"/>
      <c r="G53" s="260">
        <v>0</v>
      </c>
      <c r="H53" s="245" t="s">
        <v>113</v>
      </c>
      <c r="J53" s="260"/>
    </row>
    <row r="54" s="247" customFormat="1" spans="1:11">
      <c r="A54" s="258">
        <v>49</v>
      </c>
      <c r="B54" s="245"/>
      <c r="C54" s="261" t="s">
        <v>165</v>
      </c>
      <c r="D54" s="258"/>
      <c r="E54" s="258"/>
      <c r="F54" s="258"/>
      <c r="G54" s="260"/>
      <c r="H54" s="245"/>
    </row>
    <row r="55" s="247" customFormat="1" ht="22.5" spans="1:11">
      <c r="A55" s="258">
        <v>50</v>
      </c>
      <c r="B55" s="245" t="s">
        <v>166</v>
      </c>
      <c r="C55" s="261" t="s">
        <v>167</v>
      </c>
      <c r="D55" s="258" t="s">
        <v>168</v>
      </c>
      <c r="E55" s="258">
        <v>110</v>
      </c>
      <c r="F55" s="258"/>
      <c r="G55" s="260"/>
      <c r="H55" s="245"/>
    </row>
    <row r="56" s="247" customFormat="1" ht="22.5" spans="1:11">
      <c r="A56" s="258">
        <v>51</v>
      </c>
      <c r="B56" s="245" t="s">
        <v>169</v>
      </c>
      <c r="C56" s="261" t="s">
        <v>170</v>
      </c>
      <c r="D56" s="258" t="s">
        <v>168</v>
      </c>
      <c r="E56" s="258">
        <v>110</v>
      </c>
      <c r="F56" s="258"/>
      <c r="G56" s="260"/>
      <c r="H56" s="245"/>
    </row>
    <row r="57" s="247" customFormat="1" ht="33.75" spans="1:11">
      <c r="A57" s="258">
        <v>53</v>
      </c>
      <c r="B57" s="245" t="s">
        <v>171</v>
      </c>
      <c r="C57" s="261" t="s">
        <v>172</v>
      </c>
      <c r="D57" s="258" t="s">
        <v>75</v>
      </c>
      <c r="E57" s="258">
        <v>1</v>
      </c>
      <c r="F57" s="258"/>
      <c r="G57" s="260"/>
      <c r="H57" s="245"/>
    </row>
    <row r="58" s="247" customFormat="1" ht="22.5" spans="1:11">
      <c r="A58" s="258">
        <v>54</v>
      </c>
      <c r="B58" s="245" t="s">
        <v>173</v>
      </c>
      <c r="C58" s="261" t="s">
        <v>174</v>
      </c>
      <c r="D58" s="258" t="s">
        <v>29</v>
      </c>
      <c r="E58" s="258">
        <v>1</v>
      </c>
      <c r="F58" s="258"/>
      <c r="G58" s="260">
        <v>3000</v>
      </c>
      <c r="H58" s="245" t="s">
        <v>175</v>
      </c>
      <c r="J58" s="260"/>
      <c r="K58" s="260"/>
    </row>
    <row r="59" s="247" customFormat="1" ht="26" customHeight="1" spans="1:11">
      <c r="A59" s="258">
        <v>55</v>
      </c>
      <c r="B59" s="245" t="s">
        <v>176</v>
      </c>
      <c r="C59" s="261" t="s">
        <v>177</v>
      </c>
      <c r="D59" s="258" t="s">
        <v>29</v>
      </c>
      <c r="E59" s="258">
        <v>1</v>
      </c>
      <c r="F59" s="258"/>
      <c r="G59" s="260">
        <v>0</v>
      </c>
      <c r="H59" s="245" t="s">
        <v>113</v>
      </c>
      <c r="J59" s="260"/>
    </row>
    <row r="60" s="247" customFormat="1" ht="22" customHeight="1" spans="1:11">
      <c r="A60" s="268"/>
      <c r="B60" s="269" t="s">
        <v>26</v>
      </c>
      <c r="C60" s="259"/>
      <c r="D60" s="268"/>
      <c r="E60" s="268"/>
      <c r="F60" s="268"/>
      <c r="G60" s="270"/>
      <c r="H60" s="245"/>
    </row>
    <row r="61" s="247" customFormat="1" ht="13" customHeight="1" spans="1:11">
      <c r="A61" s="258"/>
      <c r="B61" s="245"/>
      <c r="C61" s="261" t="s">
        <v>178</v>
      </c>
      <c r="D61" s="258"/>
      <c r="E61" s="258"/>
      <c r="F61" s="258"/>
      <c r="G61" s="260"/>
      <c r="H61" s="245"/>
    </row>
    <row r="62" s="247" customFormat="1" ht="16" customHeight="1" spans="1:11">
      <c r="A62" s="258"/>
      <c r="B62" s="245"/>
      <c r="C62" s="261" t="s">
        <v>179</v>
      </c>
      <c r="D62" s="258"/>
      <c r="E62" s="258"/>
      <c r="F62" s="258"/>
      <c r="G62" s="260"/>
      <c r="H62" s="245"/>
    </row>
    <row r="63" s="247" customFormat="1" ht="157.5" spans="1:11">
      <c r="A63" s="271">
        <v>1</v>
      </c>
      <c r="B63" s="245" t="s">
        <v>73</v>
      </c>
      <c r="C63" s="261" t="s">
        <v>180</v>
      </c>
      <c r="D63" s="258" t="s">
        <v>78</v>
      </c>
      <c r="E63" s="258">
        <v>1</v>
      </c>
      <c r="F63" s="258"/>
      <c r="G63" s="260"/>
      <c r="H63" s="245"/>
    </row>
    <row r="64" s="247" customFormat="1" ht="22.5" spans="1:11">
      <c r="A64" s="271">
        <v>2</v>
      </c>
      <c r="B64" s="245" t="s">
        <v>76</v>
      </c>
      <c r="C64" s="261" t="s">
        <v>77</v>
      </c>
      <c r="D64" s="258" t="s">
        <v>78</v>
      </c>
      <c r="E64" s="258">
        <v>1</v>
      </c>
      <c r="F64" s="258"/>
      <c r="G64" s="260"/>
      <c r="H64" s="245"/>
    </row>
    <row r="65" s="247" customFormat="1" ht="168.75" spans="1:8">
      <c r="A65" s="271">
        <v>3</v>
      </c>
      <c r="B65" s="245" t="s">
        <v>181</v>
      </c>
      <c r="C65" s="272" t="s">
        <v>182</v>
      </c>
      <c r="D65" s="258" t="s">
        <v>75</v>
      </c>
      <c r="E65" s="258">
        <v>1</v>
      </c>
      <c r="F65" s="258"/>
      <c r="G65" s="260"/>
      <c r="H65" s="245"/>
    </row>
    <row r="66" s="247" customFormat="1" ht="22.5" spans="1:8">
      <c r="A66" s="271">
        <v>4</v>
      </c>
      <c r="B66" s="273" t="s">
        <v>183</v>
      </c>
      <c r="C66" s="261" t="s">
        <v>85</v>
      </c>
      <c r="D66" s="258" t="s">
        <v>75</v>
      </c>
      <c r="E66" s="258">
        <v>1</v>
      </c>
      <c r="F66" s="258"/>
      <c r="G66" s="260"/>
      <c r="H66" s="245"/>
    </row>
    <row r="67" s="247" customFormat="1" ht="264" customHeight="1" spans="1:8">
      <c r="A67" s="271">
        <v>5</v>
      </c>
      <c r="B67" s="245" t="s">
        <v>88</v>
      </c>
      <c r="C67" s="261" t="s">
        <v>184</v>
      </c>
      <c r="D67" s="258" t="s">
        <v>78</v>
      </c>
      <c r="E67" s="258">
        <v>28</v>
      </c>
      <c r="F67" s="258"/>
      <c r="G67" s="260"/>
      <c r="H67" s="245"/>
    </row>
    <row r="68" s="247" customFormat="1" ht="56.25" spans="1:8">
      <c r="A68" s="271">
        <v>6</v>
      </c>
      <c r="B68" s="245" t="s">
        <v>185</v>
      </c>
      <c r="C68" s="261" t="s">
        <v>96</v>
      </c>
      <c r="D68" s="258" t="s">
        <v>186</v>
      </c>
      <c r="E68" s="258">
        <v>56</v>
      </c>
      <c r="F68" s="258"/>
      <c r="G68" s="260"/>
      <c r="H68" s="245"/>
    </row>
    <row r="69" s="247" customFormat="1" ht="17" customHeight="1" spans="1:8">
      <c r="A69" s="271">
        <v>8</v>
      </c>
      <c r="B69" s="245"/>
      <c r="C69" s="261" t="s">
        <v>187</v>
      </c>
      <c r="D69" s="258"/>
      <c r="E69" s="258"/>
      <c r="F69" s="258"/>
      <c r="G69" s="260"/>
      <c r="H69" s="245"/>
    </row>
    <row r="70" s="247" customFormat="1" ht="180" spans="1:8">
      <c r="A70" s="271">
        <v>9</v>
      </c>
      <c r="B70" s="245" t="s">
        <v>188</v>
      </c>
      <c r="C70" s="274" t="s">
        <v>189</v>
      </c>
      <c r="D70" s="258" t="s">
        <v>138</v>
      </c>
      <c r="E70" s="266">
        <v>1</v>
      </c>
      <c r="F70" s="258"/>
      <c r="G70" s="260"/>
      <c r="H70" s="245"/>
    </row>
    <row r="71" s="247" customFormat="1" ht="191.25" spans="1:8">
      <c r="A71" s="271">
        <v>10</v>
      </c>
      <c r="B71" s="245" t="s">
        <v>190</v>
      </c>
      <c r="C71" s="261" t="s">
        <v>191</v>
      </c>
      <c r="D71" s="258" t="s">
        <v>75</v>
      </c>
      <c r="E71" s="266">
        <v>1</v>
      </c>
      <c r="F71" s="258"/>
      <c r="G71" s="260"/>
      <c r="H71" s="245"/>
    </row>
    <row r="72" s="247" customFormat="1" ht="90" spans="1:8">
      <c r="A72" s="271">
        <v>11</v>
      </c>
      <c r="B72" s="245" t="s">
        <v>192</v>
      </c>
      <c r="C72" s="261" t="s">
        <v>193</v>
      </c>
      <c r="D72" s="258" t="s">
        <v>112</v>
      </c>
      <c r="E72" s="266">
        <v>1</v>
      </c>
      <c r="F72" s="258"/>
      <c r="G72" s="260"/>
      <c r="H72" s="245"/>
    </row>
    <row r="73" s="247" customFormat="1" ht="132" customHeight="1" spans="1:8">
      <c r="A73" s="271">
        <v>15</v>
      </c>
      <c r="B73" s="245" t="s">
        <v>194</v>
      </c>
      <c r="C73" s="261" t="s">
        <v>195</v>
      </c>
      <c r="D73" s="266" t="s">
        <v>75</v>
      </c>
      <c r="E73" s="266">
        <v>1</v>
      </c>
      <c r="F73" s="258"/>
      <c r="G73" s="260"/>
      <c r="H73" s="245"/>
    </row>
    <row r="74" s="247" customFormat="1" ht="33.75" spans="1:8">
      <c r="A74" s="271">
        <v>16</v>
      </c>
      <c r="B74" s="245" t="s">
        <v>196</v>
      </c>
      <c r="C74" s="261" t="s">
        <v>197</v>
      </c>
      <c r="D74" s="275" t="s">
        <v>198</v>
      </c>
      <c r="E74" s="271">
        <v>14</v>
      </c>
      <c r="F74" s="258"/>
      <c r="G74" s="260"/>
      <c r="H74" s="245"/>
    </row>
    <row r="75" s="247" customFormat="1" ht="84" customHeight="1" spans="1:8">
      <c r="A75" s="271">
        <v>17</v>
      </c>
      <c r="B75" s="245" t="s">
        <v>199</v>
      </c>
      <c r="C75" s="261" t="s">
        <v>200</v>
      </c>
      <c r="D75" s="275" t="s">
        <v>198</v>
      </c>
      <c r="E75" s="266">
        <v>14</v>
      </c>
      <c r="F75" s="258"/>
      <c r="G75" s="260"/>
      <c r="H75" s="245"/>
    </row>
    <row r="76" s="247" customFormat="1" ht="157.5" spans="1:8">
      <c r="A76" s="271">
        <v>18</v>
      </c>
      <c r="B76" s="245" t="s">
        <v>201</v>
      </c>
      <c r="C76" s="261" t="s">
        <v>202</v>
      </c>
      <c r="D76" s="266" t="s">
        <v>198</v>
      </c>
      <c r="E76" s="266">
        <v>14</v>
      </c>
      <c r="F76" s="258"/>
      <c r="G76" s="260"/>
      <c r="H76" s="245"/>
    </row>
    <row r="77" s="247" customFormat="1" ht="78.75" spans="1:8">
      <c r="A77" s="271">
        <v>23</v>
      </c>
      <c r="B77" s="264" t="s">
        <v>203</v>
      </c>
      <c r="C77" s="263" t="s">
        <v>204</v>
      </c>
      <c r="D77" s="266" t="s">
        <v>75</v>
      </c>
      <c r="E77" s="266">
        <v>28</v>
      </c>
      <c r="F77" s="258"/>
      <c r="G77" s="260"/>
      <c r="H77" s="245"/>
    </row>
    <row r="78" s="247" customFormat="1" ht="45" spans="1:8">
      <c r="A78" s="271">
        <v>24</v>
      </c>
      <c r="B78" s="245" t="s">
        <v>205</v>
      </c>
      <c r="C78" s="261" t="s">
        <v>206</v>
      </c>
      <c r="D78" s="266" t="s">
        <v>198</v>
      </c>
      <c r="E78" s="266">
        <v>28</v>
      </c>
      <c r="F78" s="258"/>
      <c r="G78" s="260"/>
      <c r="H78" s="245"/>
    </row>
    <row r="79" s="247" customFormat="1" ht="45" spans="1:8">
      <c r="A79" s="271">
        <v>25</v>
      </c>
      <c r="B79" s="276" t="s">
        <v>207</v>
      </c>
      <c r="C79" s="263" t="s">
        <v>208</v>
      </c>
      <c r="D79" s="266" t="s">
        <v>75</v>
      </c>
      <c r="E79" s="266">
        <v>15</v>
      </c>
      <c r="F79" s="258"/>
      <c r="G79" s="260"/>
      <c r="H79" s="245"/>
    </row>
    <row r="80" s="247" customFormat="1" ht="101.25" spans="1:8">
      <c r="A80" s="271">
        <v>26</v>
      </c>
      <c r="B80" s="245" t="s">
        <v>209</v>
      </c>
      <c r="C80" s="261" t="s">
        <v>210</v>
      </c>
      <c r="D80" s="266" t="s">
        <v>75</v>
      </c>
      <c r="E80" s="266">
        <v>15</v>
      </c>
      <c r="F80" s="258"/>
      <c r="G80" s="260"/>
      <c r="H80" s="245"/>
    </row>
    <row r="81" s="247" customFormat="1" ht="56.25" spans="1:10">
      <c r="A81" s="271">
        <v>27</v>
      </c>
      <c r="B81" s="245" t="s">
        <v>211</v>
      </c>
      <c r="C81" s="261" t="s">
        <v>212</v>
      </c>
      <c r="D81" s="266" t="s">
        <v>112</v>
      </c>
      <c r="E81" s="266">
        <v>1</v>
      </c>
      <c r="F81" s="258"/>
      <c r="G81" s="260">
        <v>2000</v>
      </c>
      <c r="H81" s="245"/>
      <c r="J81" s="260"/>
    </row>
    <row r="82" s="247" customFormat="1" ht="22.5" spans="1:10">
      <c r="A82" s="271">
        <v>28</v>
      </c>
      <c r="B82" s="264" t="s">
        <v>213</v>
      </c>
      <c r="C82" s="267" t="s">
        <v>214</v>
      </c>
      <c r="D82" s="266" t="s">
        <v>112</v>
      </c>
      <c r="E82" s="266">
        <v>1</v>
      </c>
      <c r="F82" s="258"/>
      <c r="G82" s="260">
        <v>2000</v>
      </c>
      <c r="H82" s="245"/>
      <c r="J82" s="260"/>
    </row>
    <row r="83" s="247" customFormat="1" ht="180" spans="1:10">
      <c r="A83" s="271">
        <v>30</v>
      </c>
      <c r="B83" s="245" t="s">
        <v>215</v>
      </c>
      <c r="C83" s="261" t="s">
        <v>216</v>
      </c>
      <c r="D83" s="258" t="s">
        <v>92</v>
      </c>
      <c r="E83" s="266">
        <v>15</v>
      </c>
      <c r="F83" s="258"/>
      <c r="G83" s="260"/>
      <c r="H83" s="245"/>
    </row>
    <row r="84" s="247" customFormat="1" ht="33.75" spans="1:10">
      <c r="A84" s="271">
        <v>31</v>
      </c>
      <c r="B84" s="245" t="s">
        <v>105</v>
      </c>
      <c r="C84" s="261" t="s">
        <v>217</v>
      </c>
      <c r="D84" s="258" t="s">
        <v>112</v>
      </c>
      <c r="E84" s="266">
        <v>15</v>
      </c>
      <c r="F84" s="262"/>
      <c r="G84" s="260"/>
      <c r="H84" s="245"/>
    </row>
    <row r="85" s="247" customFormat="1" spans="1:10">
      <c r="A85" s="271"/>
      <c r="B85" s="277"/>
      <c r="C85" s="265" t="s">
        <v>120</v>
      </c>
      <c r="D85" s="258"/>
      <c r="E85" s="266"/>
      <c r="F85" s="258"/>
      <c r="G85" s="260"/>
      <c r="H85" s="245"/>
    </row>
    <row r="86" s="247" customFormat="1" ht="22.5" spans="1:10">
      <c r="A86" s="271">
        <v>31</v>
      </c>
      <c r="B86" s="245" t="s">
        <v>128</v>
      </c>
      <c r="C86" s="261" t="s">
        <v>218</v>
      </c>
      <c r="D86" s="258" t="s">
        <v>112</v>
      </c>
      <c r="E86" s="258">
        <v>1</v>
      </c>
      <c r="F86" s="258"/>
      <c r="G86" s="260">
        <v>9000</v>
      </c>
      <c r="H86" s="245"/>
      <c r="J86" s="260"/>
    </row>
    <row r="87" s="247" customFormat="1" ht="22.5" spans="1:10">
      <c r="A87" s="271">
        <v>32</v>
      </c>
      <c r="B87" s="245" t="s">
        <v>130</v>
      </c>
      <c r="C87" s="261" t="s">
        <v>219</v>
      </c>
      <c r="D87" s="258" t="s">
        <v>112</v>
      </c>
      <c r="E87" s="258">
        <v>1</v>
      </c>
      <c r="F87" s="258"/>
      <c r="G87" s="260">
        <v>3000</v>
      </c>
      <c r="H87" s="245"/>
      <c r="J87" s="260"/>
    </row>
    <row r="88" s="247" customFormat="1" ht="22.5" spans="1:10">
      <c r="A88" s="271">
        <v>33</v>
      </c>
      <c r="B88" s="245" t="s">
        <v>132</v>
      </c>
      <c r="C88" s="261" t="s">
        <v>133</v>
      </c>
      <c r="D88" s="258" t="s">
        <v>112</v>
      </c>
      <c r="E88" s="258">
        <v>1</v>
      </c>
      <c r="F88" s="258"/>
      <c r="G88" s="260">
        <v>4000</v>
      </c>
      <c r="H88" s="245"/>
      <c r="J88" s="260"/>
    </row>
    <row r="89" s="247" customFormat="1" ht="22.5" spans="1:10">
      <c r="A89" s="271">
        <v>34</v>
      </c>
      <c r="B89" s="245" t="s">
        <v>134</v>
      </c>
      <c r="C89" s="261" t="s">
        <v>135</v>
      </c>
      <c r="D89" s="258" t="s">
        <v>112</v>
      </c>
      <c r="E89" s="258">
        <v>1</v>
      </c>
      <c r="F89" s="258"/>
      <c r="G89" s="260">
        <v>2000</v>
      </c>
      <c r="H89" s="245"/>
      <c r="J89" s="260"/>
    </row>
    <row r="90" s="247" customFormat="1" ht="56.25" spans="1:10">
      <c r="A90" s="271">
        <v>35</v>
      </c>
      <c r="B90" s="264" t="s">
        <v>136</v>
      </c>
      <c r="C90" s="261" t="s">
        <v>220</v>
      </c>
      <c r="D90" s="266" t="s">
        <v>138</v>
      </c>
      <c r="E90" s="266">
        <v>1</v>
      </c>
      <c r="F90" s="258"/>
      <c r="G90" s="260"/>
      <c r="H90" s="245"/>
    </row>
    <row r="91" s="247" customFormat="1" spans="1:10">
      <c r="A91" s="271">
        <v>36</v>
      </c>
      <c r="B91" s="264" t="s">
        <v>139</v>
      </c>
      <c r="C91" s="267" t="s">
        <v>140</v>
      </c>
      <c r="D91" s="266" t="s">
        <v>92</v>
      </c>
      <c r="E91" s="266">
        <v>2</v>
      </c>
      <c r="F91" s="258"/>
      <c r="G91" s="260">
        <v>0</v>
      </c>
      <c r="H91" s="245" t="s">
        <v>141</v>
      </c>
    </row>
    <row r="92" s="247" customFormat="1" spans="1:10">
      <c r="A92" s="271">
        <v>37</v>
      </c>
      <c r="B92" s="264" t="s">
        <v>142</v>
      </c>
      <c r="C92" s="267" t="s">
        <v>140</v>
      </c>
      <c r="D92" s="266" t="s">
        <v>92</v>
      </c>
      <c r="E92" s="266">
        <v>2</v>
      </c>
      <c r="F92" s="258"/>
      <c r="G92" s="260">
        <v>0</v>
      </c>
      <c r="H92" s="245" t="s">
        <v>141</v>
      </c>
    </row>
    <row r="93" s="247" customFormat="1" spans="1:10">
      <c r="A93" s="271">
        <v>38</v>
      </c>
      <c r="B93" s="264" t="s">
        <v>143</v>
      </c>
      <c r="C93" s="267" t="s">
        <v>144</v>
      </c>
      <c r="D93" s="266" t="s">
        <v>92</v>
      </c>
      <c r="E93" s="266">
        <v>15</v>
      </c>
      <c r="F93" s="258"/>
      <c r="G93" s="260">
        <v>0</v>
      </c>
      <c r="H93" s="245" t="s">
        <v>141</v>
      </c>
    </row>
    <row r="94" s="247" customFormat="1" spans="1:10">
      <c r="A94" s="271">
        <v>39</v>
      </c>
      <c r="B94" s="264" t="s">
        <v>145</v>
      </c>
      <c r="C94" s="267" t="s">
        <v>144</v>
      </c>
      <c r="D94" s="266" t="s">
        <v>92</v>
      </c>
      <c r="E94" s="266">
        <v>5</v>
      </c>
      <c r="F94" s="258"/>
      <c r="G94" s="260">
        <v>0</v>
      </c>
      <c r="H94" s="245" t="s">
        <v>141</v>
      </c>
    </row>
    <row r="95" s="247" customFormat="1" spans="1:10">
      <c r="A95" s="271">
        <v>40</v>
      </c>
      <c r="B95" s="264" t="s">
        <v>146</v>
      </c>
      <c r="C95" s="267" t="s">
        <v>144</v>
      </c>
      <c r="D95" s="266" t="s">
        <v>92</v>
      </c>
      <c r="E95" s="266">
        <v>5</v>
      </c>
      <c r="F95" s="258"/>
      <c r="G95" s="260">
        <v>0</v>
      </c>
      <c r="H95" s="245" t="s">
        <v>141</v>
      </c>
    </row>
    <row r="96" s="247" customFormat="1" spans="1:10">
      <c r="A96" s="271">
        <v>41</v>
      </c>
      <c r="B96" s="264" t="s">
        <v>147</v>
      </c>
      <c r="C96" s="267" t="s">
        <v>144</v>
      </c>
      <c r="D96" s="266" t="s">
        <v>92</v>
      </c>
      <c r="E96" s="266">
        <v>4</v>
      </c>
      <c r="F96" s="258"/>
      <c r="G96" s="260">
        <v>0</v>
      </c>
      <c r="H96" s="245" t="s">
        <v>141</v>
      </c>
    </row>
    <row r="97" s="247" customFormat="1" spans="1:10">
      <c r="A97" s="271">
        <v>42</v>
      </c>
      <c r="B97" s="264" t="s">
        <v>148</v>
      </c>
      <c r="C97" s="267" t="s">
        <v>144</v>
      </c>
      <c r="D97" s="266" t="s">
        <v>92</v>
      </c>
      <c r="E97" s="266">
        <v>2</v>
      </c>
      <c r="F97" s="258"/>
      <c r="G97" s="260">
        <v>0</v>
      </c>
      <c r="H97" s="245" t="s">
        <v>141</v>
      </c>
    </row>
    <row r="98" s="247" customFormat="1" spans="1:10">
      <c r="A98" s="271">
        <v>43</v>
      </c>
      <c r="B98" s="264" t="s">
        <v>149</v>
      </c>
      <c r="C98" s="267" t="s">
        <v>144</v>
      </c>
      <c r="D98" s="266" t="s">
        <v>92</v>
      </c>
      <c r="E98" s="266">
        <v>4</v>
      </c>
      <c r="F98" s="258"/>
      <c r="G98" s="260">
        <v>0</v>
      </c>
      <c r="H98" s="245" t="s">
        <v>141</v>
      </c>
    </row>
    <row r="99" s="247" customFormat="1" spans="1:10">
      <c r="A99" s="271">
        <v>44</v>
      </c>
      <c r="B99" s="264" t="s">
        <v>150</v>
      </c>
      <c r="C99" s="267" t="s">
        <v>144</v>
      </c>
      <c r="D99" s="266" t="s">
        <v>92</v>
      </c>
      <c r="E99" s="266">
        <v>2</v>
      </c>
      <c r="F99" s="258"/>
      <c r="G99" s="260">
        <v>0</v>
      </c>
      <c r="H99" s="245" t="s">
        <v>141</v>
      </c>
    </row>
    <row r="100" s="247" customFormat="1" spans="1:10">
      <c r="A100" s="271">
        <v>45</v>
      </c>
      <c r="B100" s="264" t="s">
        <v>151</v>
      </c>
      <c r="C100" s="267" t="s">
        <v>144</v>
      </c>
      <c r="D100" s="266" t="s">
        <v>92</v>
      </c>
      <c r="E100" s="266">
        <v>30</v>
      </c>
      <c r="F100" s="258"/>
      <c r="G100" s="260">
        <v>0</v>
      </c>
      <c r="H100" s="245" t="s">
        <v>141</v>
      </c>
    </row>
    <row r="101" s="247" customFormat="1" spans="1:10">
      <c r="A101" s="271">
        <v>46</v>
      </c>
      <c r="B101" s="264" t="s">
        <v>152</v>
      </c>
      <c r="C101" s="267" t="s">
        <v>144</v>
      </c>
      <c r="D101" s="266" t="s">
        <v>92</v>
      </c>
      <c r="E101" s="266">
        <v>15</v>
      </c>
      <c r="F101" s="258"/>
      <c r="G101" s="260">
        <v>0</v>
      </c>
      <c r="H101" s="245" t="s">
        <v>141</v>
      </c>
    </row>
    <row r="102" s="247" customFormat="1" spans="1:10">
      <c r="A102" s="271">
        <v>47</v>
      </c>
      <c r="B102" s="264" t="s">
        <v>153</v>
      </c>
      <c r="C102" s="267" t="s">
        <v>144</v>
      </c>
      <c r="D102" s="266" t="s">
        <v>92</v>
      </c>
      <c r="E102" s="266">
        <v>2</v>
      </c>
      <c r="F102" s="258"/>
      <c r="G102" s="260">
        <v>0</v>
      </c>
      <c r="H102" s="245" t="s">
        <v>141</v>
      </c>
    </row>
    <row r="103" s="247" customFormat="1" spans="1:10">
      <c r="A103" s="271">
        <v>48</v>
      </c>
      <c r="B103" s="264" t="s">
        <v>154</v>
      </c>
      <c r="C103" s="267" t="s">
        <v>221</v>
      </c>
      <c r="D103" s="266" t="s">
        <v>156</v>
      </c>
      <c r="E103" s="266">
        <v>8</v>
      </c>
      <c r="F103" s="258"/>
      <c r="G103" s="260">
        <v>0</v>
      </c>
      <c r="H103" s="245" t="s">
        <v>141</v>
      </c>
    </row>
    <row r="104" s="247" customFormat="1" spans="1:10">
      <c r="A104" s="271">
        <v>49</v>
      </c>
      <c r="B104" s="264" t="s">
        <v>157</v>
      </c>
      <c r="C104" s="267" t="s">
        <v>158</v>
      </c>
      <c r="D104" s="266" t="s">
        <v>92</v>
      </c>
      <c r="E104" s="266">
        <v>30</v>
      </c>
      <c r="F104" s="258"/>
      <c r="G104" s="260">
        <v>0</v>
      </c>
      <c r="H104" s="245" t="s">
        <v>141</v>
      </c>
    </row>
    <row r="105" s="247" customFormat="1" spans="1:10">
      <c r="A105" s="271">
        <v>50</v>
      </c>
      <c r="B105" s="264" t="s">
        <v>159</v>
      </c>
      <c r="C105" s="267" t="s">
        <v>158</v>
      </c>
      <c r="D105" s="266" t="s">
        <v>92</v>
      </c>
      <c r="E105" s="266">
        <v>6</v>
      </c>
      <c r="F105" s="258"/>
      <c r="G105" s="260">
        <v>0</v>
      </c>
      <c r="H105" s="245" t="s">
        <v>141</v>
      </c>
    </row>
    <row r="106" s="247" customFormat="1" ht="22.5" spans="1:10">
      <c r="A106" s="271">
        <v>51</v>
      </c>
      <c r="B106" s="264" t="s">
        <v>160</v>
      </c>
      <c r="C106" s="267" t="s">
        <v>222</v>
      </c>
      <c r="D106" s="266" t="s">
        <v>75</v>
      </c>
      <c r="E106" s="266">
        <v>1</v>
      </c>
      <c r="F106" s="258"/>
      <c r="G106" s="260"/>
      <c r="H106" s="245"/>
    </row>
    <row r="107" s="247" customFormat="1" spans="1:10">
      <c r="A107" s="271">
        <v>52</v>
      </c>
      <c r="B107" s="264" t="s">
        <v>162</v>
      </c>
      <c r="C107" s="267" t="s">
        <v>163</v>
      </c>
      <c r="D107" s="266" t="s">
        <v>112</v>
      </c>
      <c r="E107" s="266">
        <v>1</v>
      </c>
      <c r="F107" s="258"/>
      <c r="G107" s="260">
        <v>800</v>
      </c>
      <c r="H107" s="245"/>
      <c r="J107" s="260"/>
    </row>
    <row r="108" s="247" customFormat="1" ht="78.75" spans="1:10">
      <c r="A108" s="271">
        <v>53</v>
      </c>
      <c r="B108" s="245" t="s">
        <v>223</v>
      </c>
      <c r="C108" s="267" t="s">
        <v>224</v>
      </c>
      <c r="D108" s="258" t="s">
        <v>112</v>
      </c>
      <c r="E108" s="258">
        <v>1</v>
      </c>
      <c r="F108" s="258"/>
      <c r="G108" s="260">
        <v>5000</v>
      </c>
      <c r="H108" s="245"/>
      <c r="J108" s="260"/>
    </row>
    <row r="109" s="247" customFormat="1" ht="22.5" spans="1:10">
      <c r="A109" s="271">
        <v>54</v>
      </c>
      <c r="B109" s="245" t="s">
        <v>225</v>
      </c>
      <c r="C109" s="261" t="s">
        <v>226</v>
      </c>
      <c r="D109" s="258" t="s">
        <v>112</v>
      </c>
      <c r="E109" s="258">
        <v>1</v>
      </c>
      <c r="F109" s="258"/>
      <c r="G109" s="260">
        <v>5000</v>
      </c>
      <c r="H109" s="245"/>
      <c r="J109" s="260"/>
    </row>
    <row r="110" s="247" customFormat="1" spans="1:10">
      <c r="A110" s="271"/>
      <c r="B110" s="245"/>
      <c r="C110" s="261" t="s">
        <v>227</v>
      </c>
      <c r="D110" s="258"/>
      <c r="E110" s="258"/>
      <c r="F110" s="258"/>
      <c r="G110" s="260"/>
      <c r="H110" s="245"/>
    </row>
    <row r="111" s="247" customFormat="1" ht="22.5" spans="1:10">
      <c r="A111" s="271">
        <v>55</v>
      </c>
      <c r="B111" s="245" t="s">
        <v>166</v>
      </c>
      <c r="C111" s="261" t="s">
        <v>167</v>
      </c>
      <c r="D111" s="258" t="s">
        <v>168</v>
      </c>
      <c r="E111" s="258">
        <v>110</v>
      </c>
      <c r="F111" s="258"/>
      <c r="G111" s="260"/>
      <c r="H111" s="245"/>
    </row>
    <row r="112" s="247" customFormat="1" ht="22.5" spans="1:10">
      <c r="A112" s="271">
        <v>56</v>
      </c>
      <c r="B112" s="245" t="s">
        <v>169</v>
      </c>
      <c r="C112" s="261" t="s">
        <v>170</v>
      </c>
      <c r="D112" s="258" t="s">
        <v>168</v>
      </c>
      <c r="E112" s="258">
        <v>110</v>
      </c>
      <c r="F112" s="258"/>
      <c r="G112" s="260"/>
      <c r="H112" s="245"/>
    </row>
    <row r="113" s="247" customFormat="1" ht="22.5" spans="1:10">
      <c r="A113" s="271">
        <v>57</v>
      </c>
      <c r="B113" s="245" t="s">
        <v>228</v>
      </c>
      <c r="C113" s="261" t="s">
        <v>229</v>
      </c>
      <c r="D113" s="258" t="s">
        <v>75</v>
      </c>
      <c r="E113" s="258">
        <v>1</v>
      </c>
      <c r="F113" s="258"/>
      <c r="G113" s="260"/>
      <c r="H113" s="245"/>
    </row>
    <row r="114" s="247" customFormat="1" spans="1:10">
      <c r="A114" s="271">
        <v>58</v>
      </c>
      <c r="B114" s="245" t="s">
        <v>230</v>
      </c>
      <c r="C114" s="261" t="s">
        <v>231</v>
      </c>
      <c r="D114" s="258" t="s">
        <v>75</v>
      </c>
      <c r="E114" s="258">
        <v>1</v>
      </c>
      <c r="F114" s="258"/>
      <c r="G114" s="260"/>
      <c r="H114" s="245"/>
    </row>
    <row r="115" s="247" customFormat="1" ht="22.5" spans="1:10">
      <c r="A115" s="271">
        <v>60</v>
      </c>
      <c r="B115" s="245" t="s">
        <v>173</v>
      </c>
      <c r="C115" s="261" t="s">
        <v>232</v>
      </c>
      <c r="D115" s="258" t="s">
        <v>29</v>
      </c>
      <c r="E115" s="258">
        <v>1</v>
      </c>
      <c r="F115" s="258"/>
      <c r="G115" s="260">
        <v>3000</v>
      </c>
      <c r="H115" s="245"/>
      <c r="J115" s="260"/>
    </row>
    <row r="116" s="247" customFormat="1" spans="1:10">
      <c r="A116" s="271">
        <v>61</v>
      </c>
      <c r="B116" s="245" t="s">
        <v>176</v>
      </c>
      <c r="C116" s="261" t="s">
        <v>233</v>
      </c>
      <c r="D116" s="258" t="s">
        <v>29</v>
      </c>
      <c r="E116" s="258">
        <v>1</v>
      </c>
      <c r="F116" s="258"/>
      <c r="G116" s="260">
        <v>0</v>
      </c>
      <c r="H116" s="245"/>
      <c r="J116" s="260"/>
    </row>
    <row r="117" s="247" customFormat="1" ht="22" customHeight="1" spans="1:10">
      <c r="A117" s="268"/>
      <c r="B117" s="269" t="s">
        <v>26</v>
      </c>
      <c r="C117" s="259"/>
      <c r="D117" s="268"/>
      <c r="E117" s="268"/>
      <c r="F117" s="268"/>
      <c r="G117" s="270"/>
      <c r="H117" s="245"/>
    </row>
    <row r="118" s="247" customFormat="1" spans="1:10">
      <c r="A118" s="258"/>
      <c r="B118" s="245"/>
      <c r="C118" s="261" t="s">
        <v>234</v>
      </c>
      <c r="D118" s="258"/>
      <c r="E118" s="258"/>
      <c r="F118" s="258"/>
      <c r="G118" s="260"/>
      <c r="H118" s="245"/>
    </row>
    <row r="119" s="247" customFormat="1" ht="146.25" spans="1:10">
      <c r="A119" s="258">
        <v>1</v>
      </c>
      <c r="B119" s="245" t="s">
        <v>235</v>
      </c>
      <c r="C119" s="261" t="s">
        <v>236</v>
      </c>
      <c r="D119" s="258" t="s">
        <v>78</v>
      </c>
      <c r="E119" s="258">
        <v>1</v>
      </c>
      <c r="F119" s="258"/>
      <c r="G119" s="260"/>
      <c r="H119" s="245"/>
    </row>
    <row r="120" s="247" customFormat="1" ht="45" spans="1:10">
      <c r="A120" s="258">
        <v>2</v>
      </c>
      <c r="B120" s="245" t="s">
        <v>101</v>
      </c>
      <c r="C120" s="261" t="s">
        <v>102</v>
      </c>
      <c r="D120" s="258" t="s">
        <v>92</v>
      </c>
      <c r="E120" s="258">
        <v>1</v>
      </c>
      <c r="F120" s="258"/>
      <c r="G120" s="260"/>
      <c r="H120" s="245"/>
    </row>
    <row r="121" s="247" customFormat="1" ht="22.5" spans="1:10">
      <c r="A121" s="258">
        <v>3</v>
      </c>
      <c r="B121" s="245" t="s">
        <v>103</v>
      </c>
      <c r="C121" s="261" t="s">
        <v>104</v>
      </c>
      <c r="D121" s="258" t="s">
        <v>75</v>
      </c>
      <c r="E121" s="258">
        <v>1</v>
      </c>
      <c r="F121" s="258"/>
      <c r="G121" s="260"/>
      <c r="H121" s="245"/>
    </row>
    <row r="122" s="247" customFormat="1" ht="33.75" spans="1:10">
      <c r="A122" s="258">
        <v>4</v>
      </c>
      <c r="B122" s="245" t="s">
        <v>105</v>
      </c>
      <c r="C122" s="261" t="s">
        <v>237</v>
      </c>
      <c r="D122" s="258" t="s">
        <v>92</v>
      </c>
      <c r="E122" s="258">
        <v>1</v>
      </c>
      <c r="F122" s="262"/>
      <c r="G122" s="260"/>
      <c r="H122" s="245"/>
    </row>
    <row r="123" s="247" customFormat="1" ht="22.5" spans="1:10">
      <c r="A123" s="258">
        <v>5</v>
      </c>
      <c r="B123" s="245" t="s">
        <v>238</v>
      </c>
      <c r="C123" s="261" t="s">
        <v>239</v>
      </c>
      <c r="D123" s="258" t="s">
        <v>198</v>
      </c>
      <c r="E123" s="258">
        <v>1</v>
      </c>
      <c r="F123" s="258"/>
      <c r="G123" s="260"/>
      <c r="H123" s="245"/>
    </row>
    <row r="124" s="247" customFormat="1" ht="45" spans="1:10">
      <c r="A124" s="258">
        <v>6</v>
      </c>
      <c r="B124" s="245" t="s">
        <v>107</v>
      </c>
      <c r="C124" s="261" t="s">
        <v>108</v>
      </c>
      <c r="D124" s="258" t="s">
        <v>75</v>
      </c>
      <c r="E124" s="258">
        <v>1</v>
      </c>
      <c r="F124" s="258"/>
      <c r="G124" s="260"/>
      <c r="H124" s="245"/>
    </row>
    <row r="125" s="247" customFormat="1" ht="22.5" spans="1:10">
      <c r="A125" s="258">
        <v>7</v>
      </c>
      <c r="B125" s="245" t="s">
        <v>240</v>
      </c>
      <c r="C125" s="261" t="s">
        <v>241</v>
      </c>
      <c r="D125" s="258" t="s">
        <v>242</v>
      </c>
      <c r="E125" s="258">
        <v>1</v>
      </c>
      <c r="F125" s="258"/>
      <c r="G125" s="260"/>
      <c r="H125" s="245"/>
    </row>
    <row r="126" s="247" customFormat="1" spans="1:10">
      <c r="A126" s="258">
        <v>8</v>
      </c>
      <c r="B126" s="245" t="s">
        <v>109</v>
      </c>
      <c r="C126" s="261" t="s">
        <v>87</v>
      </c>
      <c r="D126" s="258" t="s">
        <v>92</v>
      </c>
      <c r="E126" s="258">
        <v>1</v>
      </c>
      <c r="F126" s="258"/>
      <c r="G126" s="260"/>
      <c r="H126" s="245"/>
    </row>
    <row r="127" s="247" customFormat="1" ht="229" customHeight="1" spans="1:10">
      <c r="A127" s="258">
        <v>9</v>
      </c>
      <c r="B127" s="245" t="s">
        <v>243</v>
      </c>
      <c r="C127" s="261" t="s">
        <v>244</v>
      </c>
      <c r="D127" s="258" t="s">
        <v>92</v>
      </c>
      <c r="E127" s="258">
        <v>5</v>
      </c>
      <c r="F127" s="258"/>
      <c r="G127" s="260"/>
      <c r="H127" s="245"/>
    </row>
    <row r="128" s="247" customFormat="1" ht="259" customHeight="1" spans="1:10">
      <c r="A128" s="258">
        <v>10</v>
      </c>
      <c r="B128" s="245" t="s">
        <v>245</v>
      </c>
      <c r="C128" s="261" t="s">
        <v>246</v>
      </c>
      <c r="D128" s="258" t="s">
        <v>92</v>
      </c>
      <c r="E128" s="258">
        <v>5</v>
      </c>
      <c r="F128" s="258"/>
      <c r="G128" s="260"/>
      <c r="H128" s="245"/>
    </row>
    <row r="129" s="247" customFormat="1" ht="123.75" spans="1:10">
      <c r="A129" s="258">
        <v>11</v>
      </c>
      <c r="B129" s="245" t="s">
        <v>247</v>
      </c>
      <c r="C129" s="263" t="s">
        <v>122</v>
      </c>
      <c r="D129" s="258" t="s">
        <v>75</v>
      </c>
      <c r="E129" s="258">
        <v>1</v>
      </c>
      <c r="F129" s="258"/>
      <c r="G129" s="260"/>
      <c r="H129" s="245"/>
    </row>
    <row r="130" s="247" customFormat="1" spans="1:10">
      <c r="A130" s="258">
        <v>12</v>
      </c>
      <c r="B130" s="245" t="s">
        <v>123</v>
      </c>
      <c r="C130" s="261" t="s">
        <v>124</v>
      </c>
      <c r="D130" s="258" t="s">
        <v>75</v>
      </c>
      <c r="E130" s="258">
        <v>1</v>
      </c>
      <c r="F130" s="258"/>
      <c r="G130" s="260"/>
      <c r="H130" s="245"/>
    </row>
    <row r="131" s="247" customFormat="1" ht="247.5" spans="1:10">
      <c r="A131" s="258">
        <v>13</v>
      </c>
      <c r="B131" s="245" t="s">
        <v>248</v>
      </c>
      <c r="C131" s="261" t="s">
        <v>249</v>
      </c>
      <c r="D131" s="258" t="s">
        <v>92</v>
      </c>
      <c r="E131" s="258">
        <v>1</v>
      </c>
      <c r="F131" s="258"/>
      <c r="G131" s="260"/>
      <c r="H131" s="245"/>
    </row>
    <row r="132" s="247" customFormat="1" spans="1:10">
      <c r="A132" s="258">
        <v>14</v>
      </c>
      <c r="B132" s="245" t="s">
        <v>250</v>
      </c>
      <c r="C132" s="261" t="s">
        <v>251</v>
      </c>
      <c r="D132" s="258" t="s">
        <v>112</v>
      </c>
      <c r="E132" s="258">
        <v>1</v>
      </c>
      <c r="F132" s="258"/>
      <c r="G132" s="260">
        <v>4000</v>
      </c>
      <c r="H132" s="245"/>
      <c r="J132" s="260"/>
    </row>
    <row r="133" s="247" customFormat="1" ht="69" customHeight="1" spans="1:10">
      <c r="A133" s="258">
        <v>15</v>
      </c>
      <c r="B133" s="264" t="s">
        <v>136</v>
      </c>
      <c r="C133" s="261" t="s">
        <v>252</v>
      </c>
      <c r="D133" s="266" t="s">
        <v>138</v>
      </c>
      <c r="E133" s="266">
        <v>1</v>
      </c>
      <c r="F133" s="258"/>
      <c r="G133" s="260"/>
      <c r="H133" s="245"/>
    </row>
    <row r="134" s="247" customFormat="1" ht="22.5" spans="1:10">
      <c r="A134" s="258">
        <v>16</v>
      </c>
      <c r="B134" s="245" t="s">
        <v>125</v>
      </c>
      <c r="C134" s="261" t="s">
        <v>253</v>
      </c>
      <c r="D134" s="258" t="s">
        <v>75</v>
      </c>
      <c r="E134" s="258">
        <v>1</v>
      </c>
      <c r="F134" s="258"/>
      <c r="G134" s="260">
        <v>0</v>
      </c>
      <c r="H134" s="245" t="s">
        <v>127</v>
      </c>
    </row>
    <row r="135" s="247" customFormat="1" ht="22.5" spans="1:10">
      <c r="A135" s="258">
        <v>17</v>
      </c>
      <c r="B135" s="245" t="s">
        <v>130</v>
      </c>
      <c r="C135" s="261" t="s">
        <v>219</v>
      </c>
      <c r="D135" s="258" t="s">
        <v>112</v>
      </c>
      <c r="E135" s="258">
        <v>1</v>
      </c>
      <c r="F135" s="258"/>
      <c r="G135" s="260">
        <v>3000</v>
      </c>
      <c r="H135" s="245"/>
      <c r="J135" s="260"/>
    </row>
    <row r="136" s="247" customFormat="1" ht="22.5" spans="1:10">
      <c r="A136" s="258">
        <v>18</v>
      </c>
      <c r="B136" s="245" t="s">
        <v>134</v>
      </c>
      <c r="C136" s="261" t="s">
        <v>254</v>
      </c>
      <c r="D136" s="258" t="s">
        <v>112</v>
      </c>
      <c r="E136" s="258">
        <v>1</v>
      </c>
      <c r="F136" s="258"/>
      <c r="G136" s="260">
        <v>2000</v>
      </c>
      <c r="H136" s="245"/>
      <c r="J136" s="260"/>
    </row>
    <row r="137" s="247" customFormat="1" spans="1:10">
      <c r="A137" s="258">
        <v>19</v>
      </c>
      <c r="B137" s="264" t="s">
        <v>139</v>
      </c>
      <c r="C137" s="267" t="s">
        <v>140</v>
      </c>
      <c r="D137" s="266" t="s">
        <v>92</v>
      </c>
      <c r="E137" s="266">
        <v>2</v>
      </c>
      <c r="F137" s="258"/>
      <c r="G137" s="260">
        <v>0</v>
      </c>
      <c r="H137" s="245" t="s">
        <v>141</v>
      </c>
    </row>
    <row r="138" s="247" customFormat="1" spans="1:10">
      <c r="A138" s="258">
        <v>20</v>
      </c>
      <c r="B138" s="264" t="s">
        <v>255</v>
      </c>
      <c r="C138" s="267" t="s">
        <v>140</v>
      </c>
      <c r="D138" s="266" t="s">
        <v>92</v>
      </c>
      <c r="E138" s="266">
        <v>2</v>
      </c>
      <c r="F138" s="258"/>
      <c r="G138" s="260">
        <v>0</v>
      </c>
      <c r="H138" s="245" t="s">
        <v>141</v>
      </c>
    </row>
    <row r="139" s="247" customFormat="1" spans="1:10">
      <c r="A139" s="258">
        <v>21</v>
      </c>
      <c r="B139" s="264" t="s">
        <v>256</v>
      </c>
      <c r="C139" s="267" t="s">
        <v>144</v>
      </c>
      <c r="D139" s="266" t="s">
        <v>92</v>
      </c>
      <c r="E139" s="266">
        <v>4</v>
      </c>
      <c r="F139" s="258"/>
      <c r="G139" s="260">
        <v>0</v>
      </c>
      <c r="H139" s="245" t="s">
        <v>141</v>
      </c>
    </row>
    <row r="140" s="247" customFormat="1" spans="1:10">
      <c r="A140" s="258">
        <v>22</v>
      </c>
      <c r="B140" s="264" t="s">
        <v>257</v>
      </c>
      <c r="C140" s="267" t="s">
        <v>144</v>
      </c>
      <c r="D140" s="266" t="s">
        <v>92</v>
      </c>
      <c r="E140" s="266">
        <v>10</v>
      </c>
      <c r="F140" s="258"/>
      <c r="G140" s="260">
        <v>0</v>
      </c>
      <c r="H140" s="245" t="s">
        <v>141</v>
      </c>
    </row>
    <row r="141" s="247" customFormat="1" spans="1:10">
      <c r="A141" s="258">
        <v>23</v>
      </c>
      <c r="B141" s="264" t="s">
        <v>258</v>
      </c>
      <c r="C141" s="267" t="s">
        <v>144</v>
      </c>
      <c r="D141" s="266" t="s">
        <v>92</v>
      </c>
      <c r="E141" s="266">
        <v>4</v>
      </c>
      <c r="F141" s="258"/>
      <c r="G141" s="260">
        <v>0</v>
      </c>
      <c r="H141" s="245" t="s">
        <v>141</v>
      </c>
    </row>
    <row r="142" s="247" customFormat="1" spans="1:10">
      <c r="A142" s="258">
        <v>24</v>
      </c>
      <c r="B142" s="264" t="s">
        <v>259</v>
      </c>
      <c r="C142" s="267" t="s">
        <v>144</v>
      </c>
      <c r="D142" s="266" t="s">
        <v>92</v>
      </c>
      <c r="E142" s="266">
        <v>10</v>
      </c>
      <c r="F142" s="258"/>
      <c r="G142" s="260">
        <v>0</v>
      </c>
      <c r="H142" s="245" t="s">
        <v>141</v>
      </c>
    </row>
    <row r="143" s="247" customFormat="1" spans="1:10">
      <c r="A143" s="258">
        <v>25</v>
      </c>
      <c r="B143" s="264" t="s">
        <v>154</v>
      </c>
      <c r="C143" s="267" t="s">
        <v>144</v>
      </c>
      <c r="D143" s="266" t="s">
        <v>156</v>
      </c>
      <c r="E143" s="266">
        <v>10</v>
      </c>
      <c r="F143" s="258"/>
      <c r="G143" s="260">
        <v>0</v>
      </c>
      <c r="H143" s="245" t="s">
        <v>141</v>
      </c>
    </row>
    <row r="144" s="247" customFormat="1" ht="22.5" spans="1:10">
      <c r="A144" s="258">
        <v>26</v>
      </c>
      <c r="B144" s="264" t="s">
        <v>160</v>
      </c>
      <c r="C144" s="267" t="s">
        <v>222</v>
      </c>
      <c r="D144" s="266" t="s">
        <v>75</v>
      </c>
      <c r="E144" s="266">
        <v>1</v>
      </c>
      <c r="F144" s="258"/>
      <c r="G144" s="260"/>
      <c r="H144" s="245"/>
    </row>
    <row r="145" s="247" customFormat="1" spans="1:10">
      <c r="A145" s="258">
        <v>27</v>
      </c>
      <c r="B145" s="264" t="s">
        <v>162</v>
      </c>
      <c r="C145" s="267" t="s">
        <v>163</v>
      </c>
      <c r="D145" s="266" t="s">
        <v>112</v>
      </c>
      <c r="E145" s="266">
        <v>1</v>
      </c>
      <c r="F145" s="258"/>
      <c r="G145" s="260">
        <v>800</v>
      </c>
      <c r="H145" s="245"/>
      <c r="J145" s="260"/>
    </row>
    <row r="146" s="247" customFormat="1" ht="22.5" spans="1:10">
      <c r="A146" s="258">
        <v>28</v>
      </c>
      <c r="B146" s="245" t="s">
        <v>110</v>
      </c>
      <c r="C146" s="261" t="s">
        <v>260</v>
      </c>
      <c r="D146" s="258" t="s">
        <v>112</v>
      </c>
      <c r="E146" s="258">
        <v>1</v>
      </c>
      <c r="F146" s="258"/>
      <c r="G146" s="260">
        <v>0</v>
      </c>
      <c r="H146" s="245" t="s">
        <v>113</v>
      </c>
      <c r="J146" s="260"/>
    </row>
    <row r="147" s="247" customFormat="1" ht="22" customHeight="1" spans="1:10">
      <c r="A147" s="268"/>
      <c r="B147" s="269" t="s">
        <v>26</v>
      </c>
      <c r="C147" s="259"/>
      <c r="D147" s="268"/>
      <c r="E147" s="268"/>
      <c r="F147" s="268"/>
      <c r="G147" s="270"/>
      <c r="H147" s="245"/>
    </row>
    <row r="148" s="247" customFormat="1" spans="1:10">
      <c r="A148" s="258"/>
      <c r="B148" s="245"/>
      <c r="C148" s="261" t="s">
        <v>261</v>
      </c>
      <c r="D148" s="258"/>
      <c r="E148" s="258"/>
      <c r="F148" s="258"/>
      <c r="G148" s="260"/>
      <c r="H148" s="245"/>
    </row>
    <row r="149" s="247" customFormat="1" ht="249" customHeight="1" spans="1:10">
      <c r="A149" s="258">
        <v>1</v>
      </c>
      <c r="B149" s="245" t="s">
        <v>262</v>
      </c>
      <c r="C149" s="261" t="s">
        <v>246</v>
      </c>
      <c r="D149" s="258" t="s">
        <v>92</v>
      </c>
      <c r="E149" s="258">
        <v>20</v>
      </c>
      <c r="F149" s="258"/>
      <c r="G149" s="260"/>
      <c r="H149" s="245"/>
    </row>
    <row r="150" s="247" customFormat="1" spans="1:10">
      <c r="A150" s="258">
        <v>2</v>
      </c>
      <c r="B150" s="245" t="s">
        <v>250</v>
      </c>
      <c r="C150" s="261" t="s">
        <v>263</v>
      </c>
      <c r="D150" s="258" t="s">
        <v>75</v>
      </c>
      <c r="E150" s="258">
        <v>1</v>
      </c>
      <c r="F150" s="258"/>
      <c r="G150" s="260">
        <v>3000</v>
      </c>
      <c r="H150" s="245"/>
      <c r="J150" s="260"/>
    </row>
    <row r="151" s="247" customFormat="1" spans="1:10">
      <c r="A151" s="258">
        <v>3</v>
      </c>
      <c r="B151" s="264" t="s">
        <v>256</v>
      </c>
      <c r="C151" s="267" t="s">
        <v>144</v>
      </c>
      <c r="D151" s="258" t="s">
        <v>92</v>
      </c>
      <c r="E151" s="258">
        <v>10</v>
      </c>
      <c r="F151" s="258"/>
      <c r="G151" s="260">
        <v>0</v>
      </c>
      <c r="H151" s="245" t="s">
        <v>141</v>
      </c>
    </row>
    <row r="152" s="247" customFormat="1" spans="1:10">
      <c r="A152" s="258">
        <v>4</v>
      </c>
      <c r="B152" s="264" t="s">
        <v>257</v>
      </c>
      <c r="C152" s="267" t="s">
        <v>144</v>
      </c>
      <c r="D152" s="258" t="s">
        <v>92</v>
      </c>
      <c r="E152" s="258">
        <v>20</v>
      </c>
      <c r="F152" s="258"/>
      <c r="G152" s="260">
        <v>0</v>
      </c>
      <c r="H152" s="245" t="s">
        <v>141</v>
      </c>
    </row>
    <row r="153" s="247" customFormat="1" spans="1:10">
      <c r="A153" s="258">
        <v>5</v>
      </c>
      <c r="B153" s="264" t="s">
        <v>258</v>
      </c>
      <c r="C153" s="267" t="s">
        <v>144</v>
      </c>
      <c r="D153" s="258" t="s">
        <v>92</v>
      </c>
      <c r="E153" s="258">
        <v>10</v>
      </c>
      <c r="F153" s="258"/>
      <c r="G153" s="260">
        <v>0</v>
      </c>
      <c r="H153" s="245" t="s">
        <v>141</v>
      </c>
    </row>
    <row r="154" s="247" customFormat="1" spans="1:10">
      <c r="A154" s="258">
        <v>6</v>
      </c>
      <c r="B154" s="264" t="s">
        <v>259</v>
      </c>
      <c r="C154" s="267" t="s">
        <v>144</v>
      </c>
      <c r="D154" s="258" t="s">
        <v>92</v>
      </c>
      <c r="E154" s="258">
        <v>20</v>
      </c>
      <c r="F154" s="258"/>
      <c r="G154" s="260">
        <v>0</v>
      </c>
      <c r="H154" s="245" t="s">
        <v>141</v>
      </c>
    </row>
    <row r="155" s="247" customFormat="1" spans="1:10">
      <c r="A155" s="258">
        <v>7</v>
      </c>
      <c r="B155" s="264" t="s">
        <v>154</v>
      </c>
      <c r="C155" s="267" t="s">
        <v>144</v>
      </c>
      <c r="D155" s="258" t="s">
        <v>156</v>
      </c>
      <c r="E155" s="258">
        <v>10</v>
      </c>
      <c r="F155" s="258"/>
      <c r="G155" s="260">
        <v>0</v>
      </c>
      <c r="H155" s="245" t="s">
        <v>141</v>
      </c>
    </row>
    <row r="156" s="247" customFormat="1" ht="22.5" spans="1:10">
      <c r="A156" s="258">
        <v>8</v>
      </c>
      <c r="B156" s="245" t="s">
        <v>110</v>
      </c>
      <c r="C156" s="261" t="s">
        <v>260</v>
      </c>
      <c r="D156" s="258" t="s">
        <v>112</v>
      </c>
      <c r="E156" s="258">
        <v>1</v>
      </c>
      <c r="F156" s="258"/>
      <c r="G156" s="260">
        <v>0</v>
      </c>
      <c r="H156" s="245" t="s">
        <v>113</v>
      </c>
      <c r="J156" s="260"/>
    </row>
    <row r="157" s="247" customFormat="1" ht="22" customHeight="1" spans="1:10">
      <c r="A157" s="268"/>
      <c r="B157" s="269" t="s">
        <v>26</v>
      </c>
      <c r="C157" s="259"/>
      <c r="D157" s="268"/>
      <c r="E157" s="268"/>
      <c r="F157" s="268"/>
      <c r="G157" s="270"/>
      <c r="H157" s="245"/>
    </row>
    <row r="158" s="247" customFormat="1" spans="1:10">
      <c r="A158" s="258"/>
      <c r="B158" s="245"/>
      <c r="C158" s="261" t="s">
        <v>264</v>
      </c>
      <c r="D158" s="258"/>
      <c r="E158" s="258"/>
      <c r="F158" s="258"/>
      <c r="G158" s="260"/>
      <c r="H158" s="245"/>
    </row>
    <row r="159" s="247" customFormat="1" ht="230" customHeight="1" spans="1:10">
      <c r="A159" s="258">
        <v>1</v>
      </c>
      <c r="B159" s="245" t="s">
        <v>243</v>
      </c>
      <c r="C159" s="261" t="s">
        <v>244</v>
      </c>
      <c r="D159" s="258" t="s">
        <v>92</v>
      </c>
      <c r="E159" s="258">
        <v>30</v>
      </c>
      <c r="F159" s="258"/>
      <c r="G159" s="260"/>
      <c r="H159" s="245"/>
    </row>
    <row r="160" s="247" customFormat="1" ht="22" customHeight="1" spans="1:10">
      <c r="A160" s="268"/>
      <c r="B160" s="269" t="s">
        <v>26</v>
      </c>
      <c r="C160" s="259"/>
      <c r="D160" s="268"/>
      <c r="E160" s="268"/>
      <c r="F160" s="268"/>
      <c r="G160" s="270"/>
      <c r="H160" s="245"/>
    </row>
    <row r="161" s="247" customFormat="1" spans="1:10">
      <c r="A161" s="258"/>
      <c r="B161" s="245"/>
      <c r="C161" s="261" t="s">
        <v>265</v>
      </c>
      <c r="D161" s="258"/>
      <c r="E161" s="258"/>
      <c r="F161" s="258"/>
      <c r="G161" s="260"/>
      <c r="H161" s="245"/>
    </row>
    <row r="162" s="247" customFormat="1" ht="303.75" spans="1:10">
      <c r="A162" s="258">
        <v>1</v>
      </c>
      <c r="B162" s="245" t="s">
        <v>266</v>
      </c>
      <c r="C162" s="261" t="s">
        <v>267</v>
      </c>
      <c r="D162" s="258" t="s">
        <v>92</v>
      </c>
      <c r="E162" s="258">
        <v>2</v>
      </c>
      <c r="F162" s="258"/>
      <c r="G162" s="260"/>
      <c r="H162" s="245"/>
    </row>
    <row r="163" s="247" customFormat="1" ht="22.5" spans="1:10">
      <c r="A163" s="258">
        <v>2</v>
      </c>
      <c r="B163" s="245" t="s">
        <v>250</v>
      </c>
      <c r="C163" s="261" t="s">
        <v>268</v>
      </c>
      <c r="D163" s="258" t="s">
        <v>112</v>
      </c>
      <c r="E163" s="258">
        <v>1</v>
      </c>
      <c r="F163" s="258"/>
      <c r="G163" s="260">
        <v>1500</v>
      </c>
      <c r="H163" s="245"/>
      <c r="J163" s="260"/>
    </row>
    <row r="164" s="247" customFormat="1" ht="22" customHeight="1" spans="1:10">
      <c r="A164" s="268"/>
      <c r="B164" s="269" t="s">
        <v>26</v>
      </c>
      <c r="C164" s="259"/>
      <c r="D164" s="268"/>
      <c r="E164" s="268"/>
      <c r="F164" s="268"/>
      <c r="G164" s="270"/>
      <c r="H164" s="245"/>
    </row>
    <row r="165" s="247" customFormat="1" spans="1:10">
      <c r="A165" s="258"/>
      <c r="B165" s="245"/>
      <c r="C165" s="261" t="s">
        <v>269</v>
      </c>
      <c r="D165" s="258"/>
      <c r="E165" s="258"/>
      <c r="F165" s="258"/>
      <c r="G165" s="260"/>
      <c r="H165" s="245"/>
    </row>
    <row r="166" s="247" customFormat="1" spans="1:10">
      <c r="A166" s="258"/>
      <c r="B166" s="245"/>
      <c r="C166" s="261" t="s">
        <v>72</v>
      </c>
      <c r="D166" s="258"/>
      <c r="E166" s="258"/>
      <c r="F166" s="258"/>
      <c r="G166" s="260"/>
      <c r="H166" s="245"/>
    </row>
    <row r="167" s="247" customFormat="1" ht="146.25" spans="1:10">
      <c r="A167" s="258">
        <v>1</v>
      </c>
      <c r="B167" s="245" t="s">
        <v>73</v>
      </c>
      <c r="C167" s="261" t="s">
        <v>270</v>
      </c>
      <c r="D167" s="258" t="s">
        <v>75</v>
      </c>
      <c r="E167" s="258">
        <v>1</v>
      </c>
      <c r="F167" s="258"/>
      <c r="G167" s="260"/>
      <c r="H167" s="245"/>
    </row>
    <row r="168" s="247" customFormat="1" ht="22.5" spans="1:10">
      <c r="A168" s="258">
        <v>2</v>
      </c>
      <c r="B168" s="245" t="s">
        <v>76</v>
      </c>
      <c r="C168" s="261" t="s">
        <v>77</v>
      </c>
      <c r="D168" s="258" t="s">
        <v>78</v>
      </c>
      <c r="E168" s="258">
        <v>1</v>
      </c>
      <c r="F168" s="258"/>
      <c r="G168" s="260"/>
      <c r="H168" s="245"/>
    </row>
    <row r="169" s="247" customFormat="1" ht="33.75" spans="1:10">
      <c r="A169" s="258">
        <v>3</v>
      </c>
      <c r="B169" s="245" t="s">
        <v>271</v>
      </c>
      <c r="C169" s="278" t="s">
        <v>272</v>
      </c>
      <c r="D169" s="258" t="s">
        <v>75</v>
      </c>
      <c r="E169" s="258">
        <v>28</v>
      </c>
      <c r="F169" s="258"/>
      <c r="G169" s="260"/>
      <c r="H169" s="245"/>
    </row>
    <row r="170" s="247" customFormat="1" ht="135" spans="1:10">
      <c r="A170" s="258">
        <v>4</v>
      </c>
      <c r="B170" s="245" t="s">
        <v>88</v>
      </c>
      <c r="C170" s="261" t="s">
        <v>273</v>
      </c>
      <c r="D170" s="258" t="s">
        <v>75</v>
      </c>
      <c r="E170" s="258">
        <v>28</v>
      </c>
      <c r="F170" s="258"/>
      <c r="G170" s="260"/>
      <c r="H170" s="245"/>
    </row>
    <row r="171" s="247" customFormat="1" ht="22.5" spans="1:10">
      <c r="A171" s="258">
        <v>5</v>
      </c>
      <c r="B171" s="245" t="s">
        <v>90</v>
      </c>
      <c r="C171" s="261" t="s">
        <v>91</v>
      </c>
      <c r="D171" s="258" t="s">
        <v>92</v>
      </c>
      <c r="E171" s="258">
        <v>28</v>
      </c>
      <c r="F171" s="258"/>
      <c r="G171" s="260"/>
      <c r="H171" s="245"/>
    </row>
    <row r="172" s="247" customFormat="1" ht="33.75" spans="1:10">
      <c r="A172" s="258">
        <v>6</v>
      </c>
      <c r="B172" s="245" t="s">
        <v>93</v>
      </c>
      <c r="C172" s="261" t="s">
        <v>94</v>
      </c>
      <c r="D172" s="258" t="s">
        <v>92</v>
      </c>
      <c r="E172" s="258">
        <v>56</v>
      </c>
      <c r="F172" s="258"/>
      <c r="G172" s="260"/>
      <c r="H172" s="245"/>
    </row>
    <row r="173" s="247" customFormat="1" ht="56.25" spans="1:10">
      <c r="A173" s="258">
        <v>7</v>
      </c>
      <c r="B173" s="245" t="s">
        <v>95</v>
      </c>
      <c r="C173" s="261" t="s">
        <v>96</v>
      </c>
      <c r="D173" s="258" t="s">
        <v>92</v>
      </c>
      <c r="E173" s="258">
        <v>56</v>
      </c>
      <c r="F173" s="258"/>
      <c r="G173" s="260"/>
      <c r="H173" s="245"/>
    </row>
    <row r="174" s="247" customFormat="1" ht="168.75" spans="1:10">
      <c r="A174" s="258">
        <v>8</v>
      </c>
      <c r="B174" s="245" t="s">
        <v>97</v>
      </c>
      <c r="C174" s="261" t="s">
        <v>98</v>
      </c>
      <c r="D174" s="258" t="s">
        <v>75</v>
      </c>
      <c r="E174" s="258">
        <v>1</v>
      </c>
      <c r="F174" s="258"/>
      <c r="G174" s="260"/>
      <c r="H174" s="245"/>
    </row>
    <row r="175" s="247" customFormat="1" ht="45" spans="1:10">
      <c r="A175" s="258">
        <v>9</v>
      </c>
      <c r="B175" s="245" t="s">
        <v>99</v>
      </c>
      <c r="C175" s="261" t="s">
        <v>100</v>
      </c>
      <c r="D175" s="258" t="s">
        <v>92</v>
      </c>
      <c r="E175" s="258">
        <v>28</v>
      </c>
      <c r="F175" s="258"/>
      <c r="G175" s="260"/>
      <c r="H175" s="245"/>
    </row>
    <row r="176" s="247" customFormat="1" ht="45" spans="1:10">
      <c r="A176" s="258">
        <v>10</v>
      </c>
      <c r="B176" s="245" t="s">
        <v>101</v>
      </c>
      <c r="C176" s="261" t="s">
        <v>102</v>
      </c>
      <c r="D176" s="258" t="s">
        <v>92</v>
      </c>
      <c r="E176" s="258">
        <v>14</v>
      </c>
      <c r="F176" s="258"/>
      <c r="G176" s="260"/>
      <c r="H176" s="245"/>
    </row>
    <row r="177" s="247" customFormat="1" ht="22.5" spans="1:10">
      <c r="A177" s="258">
        <v>11</v>
      </c>
      <c r="B177" s="245" t="s">
        <v>103</v>
      </c>
      <c r="C177" s="261" t="s">
        <v>104</v>
      </c>
      <c r="D177" s="258" t="s">
        <v>75</v>
      </c>
      <c r="E177" s="258">
        <v>15</v>
      </c>
      <c r="F177" s="258"/>
      <c r="G177" s="260"/>
      <c r="H177" s="245"/>
    </row>
    <row r="178" s="247" customFormat="1" ht="33.75" spans="1:10">
      <c r="A178" s="258">
        <v>12</v>
      </c>
      <c r="B178" s="245" t="s">
        <v>105</v>
      </c>
      <c r="C178" s="261" t="s">
        <v>237</v>
      </c>
      <c r="D178" s="258" t="s">
        <v>92</v>
      </c>
      <c r="E178" s="258">
        <v>15</v>
      </c>
      <c r="F178" s="262"/>
      <c r="G178" s="260"/>
      <c r="H178" s="245"/>
    </row>
    <row r="179" s="247" customFormat="1" ht="45" spans="1:10">
      <c r="A179" s="258">
        <v>13</v>
      </c>
      <c r="B179" s="245" t="s">
        <v>107</v>
      </c>
      <c r="C179" s="261" t="s">
        <v>108</v>
      </c>
      <c r="D179" s="258" t="s">
        <v>75</v>
      </c>
      <c r="E179" s="258">
        <v>15</v>
      </c>
      <c r="F179" s="258"/>
      <c r="G179" s="260"/>
      <c r="H179" s="245"/>
    </row>
    <row r="180" s="247" customFormat="1" spans="1:10">
      <c r="A180" s="258">
        <v>14</v>
      </c>
      <c r="B180" s="245" t="s">
        <v>109</v>
      </c>
      <c r="C180" s="261" t="s">
        <v>274</v>
      </c>
      <c r="D180" s="258" t="s">
        <v>92</v>
      </c>
      <c r="E180" s="258">
        <v>15</v>
      </c>
      <c r="F180" s="258"/>
      <c r="G180" s="260"/>
      <c r="H180" s="245"/>
    </row>
    <row r="181" s="247" customFormat="1" ht="22.5" spans="1:10">
      <c r="A181" s="258">
        <v>15</v>
      </c>
      <c r="B181" s="245" t="s">
        <v>275</v>
      </c>
      <c r="C181" s="261" t="s">
        <v>111</v>
      </c>
      <c r="D181" s="258" t="s">
        <v>112</v>
      </c>
      <c r="E181" s="258">
        <v>1</v>
      </c>
      <c r="F181" s="258"/>
      <c r="G181" s="260">
        <v>0</v>
      </c>
      <c r="H181" s="245" t="s">
        <v>113</v>
      </c>
      <c r="J181" s="260"/>
    </row>
    <row r="182" s="247" customFormat="1" spans="1:10">
      <c r="A182" s="258">
        <v>16</v>
      </c>
      <c r="B182" s="245"/>
      <c r="C182" s="261" t="s">
        <v>114</v>
      </c>
      <c r="D182" s="258"/>
      <c r="E182" s="258"/>
      <c r="F182" s="258"/>
      <c r="G182" s="260"/>
      <c r="H182" s="245"/>
    </row>
    <row r="183" s="247" customFormat="1" ht="22.5" spans="1:10">
      <c r="A183" s="258">
        <v>17</v>
      </c>
      <c r="B183" s="245" t="s">
        <v>115</v>
      </c>
      <c r="C183" s="261" t="s">
        <v>116</v>
      </c>
      <c r="D183" s="258" t="s">
        <v>112</v>
      </c>
      <c r="E183" s="258">
        <v>1</v>
      </c>
      <c r="F183" s="258"/>
      <c r="G183" s="260">
        <v>2000</v>
      </c>
      <c r="H183" s="245"/>
      <c r="J183" s="260"/>
    </row>
    <row r="184" s="247" customFormat="1" spans="1:10">
      <c r="A184" s="258">
        <v>18</v>
      </c>
      <c r="B184" s="245"/>
      <c r="C184" s="261" t="s">
        <v>117</v>
      </c>
      <c r="D184" s="258"/>
      <c r="E184" s="258"/>
      <c r="F184" s="258"/>
      <c r="G184" s="260"/>
      <c r="H184" s="245"/>
    </row>
    <row r="185" s="247" customFormat="1" ht="22.5" spans="1:10">
      <c r="A185" s="258">
        <v>19</v>
      </c>
      <c r="B185" s="245" t="s">
        <v>118</v>
      </c>
      <c r="C185" s="261" t="s">
        <v>276</v>
      </c>
      <c r="D185" s="258" t="s">
        <v>112</v>
      </c>
      <c r="E185" s="258">
        <v>1</v>
      </c>
      <c r="F185" s="258"/>
      <c r="G185" s="260">
        <v>3000</v>
      </c>
      <c r="H185" s="245"/>
      <c r="J185" s="260"/>
    </row>
    <row r="186" s="247" customFormat="1" spans="1:10">
      <c r="A186" s="258"/>
      <c r="B186" s="245"/>
      <c r="C186" s="261" t="s">
        <v>165</v>
      </c>
      <c r="D186" s="258"/>
      <c r="E186" s="258"/>
      <c r="F186" s="258"/>
      <c r="G186" s="260"/>
      <c r="H186" s="245"/>
    </row>
    <row r="187" s="247" customFormat="1" ht="22.5" spans="1:10">
      <c r="A187" s="258">
        <v>21</v>
      </c>
      <c r="B187" s="245" t="s">
        <v>171</v>
      </c>
      <c r="C187" s="261" t="s">
        <v>229</v>
      </c>
      <c r="D187" s="258" t="s">
        <v>75</v>
      </c>
      <c r="E187" s="258">
        <v>1</v>
      </c>
      <c r="F187" s="258"/>
      <c r="G187" s="260"/>
      <c r="H187" s="245"/>
    </row>
    <row r="188" s="247" customFormat="1" ht="22.5" spans="1:10">
      <c r="A188" s="258">
        <v>22</v>
      </c>
      <c r="B188" s="245" t="s">
        <v>173</v>
      </c>
      <c r="C188" s="261" t="s">
        <v>174</v>
      </c>
      <c r="D188" s="258" t="s">
        <v>29</v>
      </c>
      <c r="E188" s="258">
        <v>1</v>
      </c>
      <c r="F188" s="258"/>
      <c r="G188" s="260">
        <v>3000</v>
      </c>
      <c r="H188" s="245"/>
      <c r="J188" s="260"/>
    </row>
    <row r="189" s="247" customFormat="1" spans="1:10">
      <c r="A189" s="258">
        <v>23</v>
      </c>
      <c r="B189" s="245" t="s">
        <v>176</v>
      </c>
      <c r="C189" s="261" t="s">
        <v>233</v>
      </c>
      <c r="D189" s="258" t="s">
        <v>29</v>
      </c>
      <c r="E189" s="258">
        <v>1</v>
      </c>
      <c r="F189" s="258"/>
      <c r="G189" s="260">
        <v>0</v>
      </c>
      <c r="H189" s="245"/>
      <c r="J189" s="260"/>
    </row>
    <row r="190" s="247" customFormat="1" ht="22" customHeight="1" spans="1:10">
      <c r="A190" s="268"/>
      <c r="B190" s="269" t="s">
        <v>26</v>
      </c>
      <c r="C190" s="259"/>
      <c r="D190" s="268"/>
      <c r="E190" s="268"/>
      <c r="F190" s="268"/>
      <c r="G190" s="270"/>
      <c r="H190" s="245"/>
    </row>
    <row r="191" s="247" customFormat="1" spans="1:10">
      <c r="A191" s="258"/>
      <c r="B191" s="245"/>
      <c r="C191" s="261" t="s">
        <v>277</v>
      </c>
      <c r="D191" s="258"/>
      <c r="E191" s="258"/>
      <c r="F191" s="258"/>
      <c r="G191" s="260"/>
      <c r="H191" s="245"/>
    </row>
    <row r="192" s="247" customFormat="1" ht="146.25" spans="1:10">
      <c r="A192" s="258">
        <v>1</v>
      </c>
      <c r="B192" s="245" t="s">
        <v>73</v>
      </c>
      <c r="C192" s="261" t="s">
        <v>270</v>
      </c>
      <c r="D192" s="258" t="s">
        <v>78</v>
      </c>
      <c r="E192" s="258">
        <v>1</v>
      </c>
      <c r="F192" s="258"/>
      <c r="G192" s="260"/>
      <c r="H192" s="245"/>
    </row>
    <row r="193" s="247" customFormat="1" ht="101.25" spans="1:10">
      <c r="A193" s="258">
        <v>2</v>
      </c>
      <c r="B193" s="245" t="s">
        <v>278</v>
      </c>
      <c r="C193" s="261" t="s">
        <v>279</v>
      </c>
      <c r="D193" s="258" t="s">
        <v>78</v>
      </c>
      <c r="E193" s="258">
        <v>9</v>
      </c>
      <c r="F193" s="258"/>
      <c r="G193" s="260"/>
      <c r="H193" s="245"/>
    </row>
    <row r="194" s="247" customFormat="1" ht="157.5" spans="1:10">
      <c r="A194" s="258">
        <v>3</v>
      </c>
      <c r="B194" s="245" t="s">
        <v>97</v>
      </c>
      <c r="C194" s="261" t="s">
        <v>280</v>
      </c>
      <c r="D194" s="258" t="s">
        <v>138</v>
      </c>
      <c r="E194" s="258">
        <v>1</v>
      </c>
      <c r="F194" s="258"/>
      <c r="G194" s="260"/>
      <c r="H194" s="245"/>
    </row>
    <row r="195" s="247" customFormat="1" ht="33.75" spans="1:10">
      <c r="A195" s="258">
        <v>4</v>
      </c>
      <c r="B195" s="245" t="s">
        <v>281</v>
      </c>
      <c r="C195" s="261" t="s">
        <v>282</v>
      </c>
      <c r="D195" s="258" t="s">
        <v>138</v>
      </c>
      <c r="E195" s="258">
        <v>9</v>
      </c>
      <c r="F195" s="258"/>
      <c r="G195" s="260"/>
      <c r="H195" s="245"/>
    </row>
    <row r="196" s="247" customFormat="1" ht="45" spans="1:10">
      <c r="A196" s="258">
        <v>5</v>
      </c>
      <c r="B196" s="245" t="s">
        <v>283</v>
      </c>
      <c r="C196" s="261" t="s">
        <v>284</v>
      </c>
      <c r="D196" s="258" t="s">
        <v>75</v>
      </c>
      <c r="E196" s="258">
        <v>9</v>
      </c>
      <c r="F196" s="258"/>
      <c r="G196" s="260"/>
      <c r="H196" s="245"/>
    </row>
    <row r="197" s="247" customFormat="1" ht="22.5" spans="1:10">
      <c r="A197" s="258">
        <v>6</v>
      </c>
      <c r="B197" s="245" t="s">
        <v>76</v>
      </c>
      <c r="C197" s="261" t="s">
        <v>77</v>
      </c>
      <c r="D197" s="258" t="s">
        <v>78</v>
      </c>
      <c r="E197" s="258">
        <v>1</v>
      </c>
      <c r="F197" s="258"/>
      <c r="G197" s="260"/>
      <c r="H197" s="245"/>
    </row>
    <row r="198" s="247" customFormat="1" ht="56.25" spans="1:10">
      <c r="A198" s="258">
        <v>7</v>
      </c>
      <c r="B198" s="245" t="s">
        <v>95</v>
      </c>
      <c r="C198" s="261" t="s">
        <v>96</v>
      </c>
      <c r="D198" s="258" t="s">
        <v>78</v>
      </c>
      <c r="E198" s="258">
        <v>56</v>
      </c>
      <c r="F198" s="258"/>
      <c r="G198" s="260"/>
      <c r="H198" s="245"/>
    </row>
    <row r="199" s="247" customFormat="1" spans="1:10">
      <c r="A199" s="258">
        <v>8</v>
      </c>
      <c r="B199" s="245"/>
      <c r="C199" s="261" t="s">
        <v>114</v>
      </c>
      <c r="D199" s="258"/>
      <c r="E199" s="258"/>
      <c r="F199" s="258"/>
      <c r="G199" s="260"/>
      <c r="H199" s="245"/>
    </row>
    <row r="200" s="247" customFormat="1" ht="22.5" spans="1:10">
      <c r="A200" s="258">
        <v>9</v>
      </c>
      <c r="B200" s="245" t="s">
        <v>115</v>
      </c>
      <c r="C200" s="261" t="s">
        <v>116</v>
      </c>
      <c r="D200" s="258" t="s">
        <v>112</v>
      </c>
      <c r="E200" s="258">
        <v>1</v>
      </c>
      <c r="F200" s="258"/>
      <c r="G200" s="260">
        <v>2000</v>
      </c>
      <c r="H200" s="245"/>
      <c r="J200" s="260"/>
    </row>
    <row r="201" s="247" customFormat="1" spans="1:10">
      <c r="A201" s="258">
        <v>10</v>
      </c>
      <c r="B201" s="245"/>
      <c r="C201" s="261" t="s">
        <v>117</v>
      </c>
      <c r="D201" s="258"/>
      <c r="E201" s="258"/>
      <c r="F201" s="258"/>
      <c r="G201" s="260"/>
      <c r="H201" s="245"/>
    </row>
    <row r="202" s="247" customFormat="1" ht="22.5" spans="1:10">
      <c r="A202" s="258">
        <v>11</v>
      </c>
      <c r="B202" s="245" t="s">
        <v>285</v>
      </c>
      <c r="C202" s="261" t="s">
        <v>286</v>
      </c>
      <c r="D202" s="258" t="s">
        <v>112</v>
      </c>
      <c r="E202" s="258">
        <v>1</v>
      </c>
      <c r="F202" s="258"/>
      <c r="G202" s="260">
        <v>3000</v>
      </c>
      <c r="H202" s="245"/>
      <c r="J202" s="260"/>
    </row>
    <row r="203" s="247" customFormat="1" spans="1:10">
      <c r="A203" s="258">
        <v>12</v>
      </c>
      <c r="B203" s="245"/>
      <c r="C203" s="261" t="s">
        <v>117</v>
      </c>
      <c r="D203" s="258"/>
      <c r="E203" s="258"/>
      <c r="F203" s="258"/>
      <c r="G203" s="260"/>
      <c r="H203" s="245"/>
    </row>
    <row r="204" s="247" customFormat="1" ht="45" spans="1:10">
      <c r="A204" s="258">
        <v>14</v>
      </c>
      <c r="B204" s="245" t="s">
        <v>101</v>
      </c>
      <c r="C204" s="261" t="s">
        <v>102</v>
      </c>
      <c r="D204" s="258" t="s">
        <v>75</v>
      </c>
      <c r="E204" s="258">
        <v>9</v>
      </c>
      <c r="F204" s="258"/>
      <c r="G204" s="260"/>
      <c r="H204" s="245"/>
    </row>
    <row r="205" s="247" customFormat="1" ht="22.5" spans="1:10">
      <c r="A205" s="258">
        <v>15</v>
      </c>
      <c r="B205" s="245" t="s">
        <v>103</v>
      </c>
      <c r="C205" s="261" t="s">
        <v>104</v>
      </c>
      <c r="D205" s="258" t="s">
        <v>75</v>
      </c>
      <c r="E205" s="258">
        <v>9</v>
      </c>
      <c r="F205" s="258"/>
      <c r="G205" s="260"/>
      <c r="H205" s="245"/>
    </row>
    <row r="206" s="247" customFormat="1" ht="33.75" spans="1:10">
      <c r="A206" s="258">
        <v>16</v>
      </c>
      <c r="B206" s="245" t="s">
        <v>105</v>
      </c>
      <c r="C206" s="261" t="s">
        <v>237</v>
      </c>
      <c r="D206" s="258" t="s">
        <v>92</v>
      </c>
      <c r="E206" s="258">
        <v>9</v>
      </c>
      <c r="F206" s="262"/>
      <c r="G206" s="260"/>
      <c r="H206" s="245"/>
    </row>
    <row r="207" s="247" customFormat="1" spans="1:10">
      <c r="A207" s="258">
        <v>17</v>
      </c>
      <c r="B207" s="245" t="s">
        <v>109</v>
      </c>
      <c r="C207" s="261" t="s">
        <v>274</v>
      </c>
      <c r="D207" s="258" t="s">
        <v>92</v>
      </c>
      <c r="E207" s="258">
        <v>9</v>
      </c>
      <c r="F207" s="258"/>
      <c r="G207" s="260"/>
      <c r="H207" s="245"/>
    </row>
    <row r="208" s="247" customFormat="1" ht="22.5" spans="1:10">
      <c r="A208" s="258">
        <v>18</v>
      </c>
      <c r="B208" s="245" t="s">
        <v>110</v>
      </c>
      <c r="C208" s="261" t="s">
        <v>287</v>
      </c>
      <c r="D208" s="258" t="s">
        <v>112</v>
      </c>
      <c r="E208" s="258">
        <v>1</v>
      </c>
      <c r="F208" s="258"/>
      <c r="G208" s="260">
        <v>0</v>
      </c>
      <c r="H208" s="245" t="s">
        <v>113</v>
      </c>
      <c r="J208" s="260"/>
    </row>
    <row r="209" s="247" customFormat="1" spans="1:10">
      <c r="A209" s="258">
        <v>19</v>
      </c>
      <c r="B209" s="245"/>
      <c r="C209" s="261" t="s">
        <v>288</v>
      </c>
      <c r="D209" s="258"/>
      <c r="E209" s="258"/>
      <c r="F209" s="258"/>
      <c r="G209" s="260"/>
      <c r="H209" s="245"/>
    </row>
    <row r="210" s="247" customFormat="1" ht="393.75" spans="1:10">
      <c r="A210" s="258">
        <v>20</v>
      </c>
      <c r="B210" s="245" t="s">
        <v>289</v>
      </c>
      <c r="C210" s="261" t="s">
        <v>290</v>
      </c>
      <c r="D210" s="258" t="s">
        <v>138</v>
      </c>
      <c r="E210" s="258">
        <v>1</v>
      </c>
      <c r="F210" s="258"/>
      <c r="G210" s="260"/>
      <c r="H210" s="245"/>
    </row>
    <row r="211" s="247" customFormat="1" ht="202.5" spans="1:10">
      <c r="A211" s="258">
        <v>21</v>
      </c>
      <c r="B211" s="245" t="s">
        <v>291</v>
      </c>
      <c r="C211" s="261" t="s">
        <v>292</v>
      </c>
      <c r="D211" s="258" t="s">
        <v>138</v>
      </c>
      <c r="E211" s="258">
        <v>27</v>
      </c>
      <c r="F211" s="258"/>
      <c r="G211" s="260"/>
      <c r="H211" s="245"/>
    </row>
    <row r="212" s="247" customFormat="1" ht="409" customHeight="1" spans="1:10">
      <c r="A212" s="279">
        <v>22</v>
      </c>
      <c r="B212" s="280" t="s">
        <v>293</v>
      </c>
      <c r="C212" s="281" t="s">
        <v>294</v>
      </c>
      <c r="D212" s="279" t="s">
        <v>75</v>
      </c>
      <c r="E212" s="279">
        <v>1</v>
      </c>
      <c r="F212" s="279"/>
      <c r="G212" s="282"/>
      <c r="H212" s="245"/>
    </row>
    <row r="213" s="247" customFormat="1" ht="117" customHeight="1" spans="1:10">
      <c r="A213" s="283"/>
      <c r="B213" s="284"/>
      <c r="C213" s="285"/>
      <c r="D213" s="283"/>
      <c r="E213" s="283"/>
      <c r="F213" s="283"/>
      <c r="G213" s="286"/>
      <c r="H213" s="245"/>
      <c r="I213" s="287"/>
    </row>
    <row r="214" s="247" customFormat="1" ht="343" customHeight="1" spans="1:10">
      <c r="A214" s="258">
        <v>23</v>
      </c>
      <c r="B214" s="288" t="s">
        <v>295</v>
      </c>
      <c r="C214" s="261" t="s">
        <v>296</v>
      </c>
      <c r="D214" s="258" t="s">
        <v>92</v>
      </c>
      <c r="E214" s="258">
        <v>1</v>
      </c>
      <c r="F214" s="258"/>
      <c r="G214" s="260"/>
      <c r="H214" s="245"/>
    </row>
    <row r="215" s="247" customFormat="1" ht="33.75" spans="1:10">
      <c r="A215" s="258">
        <v>24</v>
      </c>
      <c r="B215" s="288" t="s">
        <v>297</v>
      </c>
      <c r="C215" s="261" t="s">
        <v>298</v>
      </c>
      <c r="D215" s="258" t="s">
        <v>138</v>
      </c>
      <c r="E215" s="258">
        <v>1</v>
      </c>
      <c r="F215" s="258"/>
      <c r="G215" s="260"/>
      <c r="H215" s="245"/>
    </row>
    <row r="216" s="247" customFormat="1" spans="1:10">
      <c r="A216" s="258">
        <v>25</v>
      </c>
      <c r="B216" s="245" t="s">
        <v>223</v>
      </c>
      <c r="C216" s="261" t="s">
        <v>299</v>
      </c>
      <c r="D216" s="258" t="s">
        <v>112</v>
      </c>
      <c r="E216" s="258">
        <v>1</v>
      </c>
      <c r="F216" s="258"/>
      <c r="G216" s="260">
        <v>15000</v>
      </c>
      <c r="H216" s="245"/>
      <c r="J216" s="260"/>
    </row>
    <row r="217" s="247" customFormat="1" spans="1:10">
      <c r="A217" s="258">
        <v>26</v>
      </c>
      <c r="B217" s="245"/>
      <c r="C217" s="261" t="s">
        <v>165</v>
      </c>
      <c r="D217" s="258"/>
      <c r="E217" s="258"/>
      <c r="F217" s="258"/>
      <c r="G217" s="260"/>
      <c r="H217" s="245"/>
    </row>
    <row r="218" s="247" customFormat="1" ht="22.5" spans="1:10">
      <c r="A218" s="258">
        <v>28</v>
      </c>
      <c r="B218" s="245" t="s">
        <v>171</v>
      </c>
      <c r="C218" s="261" t="s">
        <v>229</v>
      </c>
      <c r="D218" s="258" t="s">
        <v>75</v>
      </c>
      <c r="E218" s="258">
        <v>1</v>
      </c>
      <c r="F218" s="258"/>
      <c r="G218" s="260"/>
      <c r="H218" s="245"/>
    </row>
    <row r="219" s="247" customFormat="1" ht="22.5" spans="1:10">
      <c r="A219" s="258">
        <v>29</v>
      </c>
      <c r="B219" s="245" t="s">
        <v>173</v>
      </c>
      <c r="C219" s="261" t="s">
        <v>232</v>
      </c>
      <c r="D219" s="258" t="s">
        <v>29</v>
      </c>
      <c r="E219" s="258">
        <v>1</v>
      </c>
      <c r="F219" s="258"/>
      <c r="G219" s="260">
        <v>3000</v>
      </c>
      <c r="H219" s="245"/>
      <c r="J219" s="260"/>
    </row>
    <row r="220" s="247" customFormat="1" ht="22.5" spans="1:10">
      <c r="A220" s="258">
        <v>30</v>
      </c>
      <c r="B220" s="245" t="s">
        <v>176</v>
      </c>
      <c r="C220" s="261" t="s">
        <v>233</v>
      </c>
      <c r="D220" s="258" t="s">
        <v>29</v>
      </c>
      <c r="E220" s="258">
        <v>1</v>
      </c>
      <c r="F220" s="258"/>
      <c r="G220" s="260">
        <v>0</v>
      </c>
      <c r="H220" s="245" t="s">
        <v>113</v>
      </c>
      <c r="J220" s="260"/>
    </row>
    <row r="221" s="247" customFormat="1" ht="22" customHeight="1" spans="1:10">
      <c r="A221" s="268"/>
      <c r="B221" s="269" t="s">
        <v>26</v>
      </c>
      <c r="C221" s="259"/>
      <c r="D221" s="268"/>
      <c r="E221" s="268"/>
      <c r="F221" s="268"/>
      <c r="G221" s="270"/>
      <c r="H221" s="245"/>
    </row>
    <row r="222" s="247" customFormat="1" spans="1:10">
      <c r="A222" s="258"/>
      <c r="B222" s="245"/>
      <c r="C222" s="261" t="s">
        <v>300</v>
      </c>
      <c r="D222" s="258"/>
      <c r="E222" s="258"/>
      <c r="F222" s="258"/>
      <c r="G222" s="260"/>
      <c r="H222" s="245"/>
    </row>
    <row r="223" s="247" customFormat="1" spans="1:10">
      <c r="A223" s="258"/>
      <c r="B223" s="245"/>
      <c r="C223" s="261" t="s">
        <v>179</v>
      </c>
      <c r="D223" s="258"/>
      <c r="E223" s="258"/>
      <c r="F223" s="258"/>
      <c r="G223" s="260"/>
      <c r="H223" s="245"/>
    </row>
    <row r="224" s="247" customFormat="1" ht="146.25" spans="1:10">
      <c r="A224" s="258">
        <v>1</v>
      </c>
      <c r="B224" s="245" t="s">
        <v>73</v>
      </c>
      <c r="C224" s="261" t="s">
        <v>301</v>
      </c>
      <c r="D224" s="258" t="s">
        <v>78</v>
      </c>
      <c r="E224" s="258">
        <v>1</v>
      </c>
      <c r="F224" s="258"/>
      <c r="G224" s="260"/>
      <c r="H224" s="245"/>
    </row>
    <row r="225" s="247" customFormat="1" ht="22.5" spans="1:10">
      <c r="A225" s="258">
        <v>2</v>
      </c>
      <c r="B225" s="245" t="s">
        <v>76</v>
      </c>
      <c r="C225" s="261" t="s">
        <v>77</v>
      </c>
      <c r="D225" s="258" t="s">
        <v>75</v>
      </c>
      <c r="E225" s="258">
        <v>1</v>
      </c>
      <c r="F225" s="258"/>
      <c r="G225" s="260"/>
      <c r="H225" s="245"/>
    </row>
    <row r="226" s="247" customFormat="1" ht="146.25" spans="1:10">
      <c r="A226" s="258">
        <v>3</v>
      </c>
      <c r="B226" s="245" t="s">
        <v>181</v>
      </c>
      <c r="C226" s="272" t="s">
        <v>302</v>
      </c>
      <c r="D226" s="258" t="s">
        <v>75</v>
      </c>
      <c r="E226" s="258">
        <v>1</v>
      </c>
      <c r="F226" s="258"/>
      <c r="G226" s="260"/>
      <c r="H226" s="245"/>
    </row>
    <row r="227" s="247" customFormat="1" ht="135" spans="1:10">
      <c r="A227" s="258">
        <v>4</v>
      </c>
      <c r="B227" s="245" t="s">
        <v>88</v>
      </c>
      <c r="C227" s="261" t="s">
        <v>303</v>
      </c>
      <c r="D227" s="258" t="s">
        <v>78</v>
      </c>
      <c r="E227" s="258">
        <v>28</v>
      </c>
      <c r="F227" s="258"/>
      <c r="G227" s="260"/>
      <c r="H227" s="245"/>
    </row>
    <row r="228" s="247" customFormat="1" ht="56.25" spans="1:10">
      <c r="A228" s="258">
        <v>5</v>
      </c>
      <c r="B228" s="245" t="s">
        <v>185</v>
      </c>
      <c r="C228" s="261" t="s">
        <v>96</v>
      </c>
      <c r="D228" s="258" t="s">
        <v>186</v>
      </c>
      <c r="E228" s="258">
        <v>56</v>
      </c>
      <c r="F228" s="258"/>
      <c r="G228" s="260"/>
      <c r="H228" s="245"/>
    </row>
    <row r="229" s="247" customFormat="1" spans="1:10">
      <c r="A229" s="258">
        <v>6</v>
      </c>
      <c r="B229" s="245"/>
      <c r="C229" s="261" t="s">
        <v>187</v>
      </c>
      <c r="D229" s="258"/>
      <c r="E229" s="258"/>
      <c r="F229" s="258"/>
      <c r="G229" s="260"/>
      <c r="H229" s="245"/>
    </row>
    <row r="230" s="247" customFormat="1" ht="180" spans="1:10">
      <c r="A230" s="258">
        <v>7</v>
      </c>
      <c r="B230" s="245" t="s">
        <v>188</v>
      </c>
      <c r="C230" s="274" t="s">
        <v>189</v>
      </c>
      <c r="D230" s="258" t="s">
        <v>138</v>
      </c>
      <c r="E230" s="266">
        <v>1</v>
      </c>
      <c r="F230" s="258"/>
      <c r="G230" s="260"/>
      <c r="H230" s="245"/>
    </row>
    <row r="231" s="247" customFormat="1" ht="191.25" spans="1:10">
      <c r="A231" s="258">
        <v>8</v>
      </c>
      <c r="B231" s="245" t="s">
        <v>190</v>
      </c>
      <c r="C231" s="261" t="s">
        <v>191</v>
      </c>
      <c r="D231" s="258" t="s">
        <v>75</v>
      </c>
      <c r="E231" s="266">
        <v>1</v>
      </c>
      <c r="F231" s="258"/>
      <c r="G231" s="260"/>
      <c r="H231" s="245"/>
    </row>
    <row r="232" s="247" customFormat="1" ht="90" spans="1:10">
      <c r="A232" s="258">
        <v>9</v>
      </c>
      <c r="B232" s="245" t="s">
        <v>192</v>
      </c>
      <c r="C232" s="261" t="s">
        <v>193</v>
      </c>
      <c r="D232" s="258" t="s">
        <v>112</v>
      </c>
      <c r="E232" s="266">
        <v>1</v>
      </c>
      <c r="F232" s="258"/>
      <c r="G232" s="260"/>
      <c r="H232" s="245"/>
    </row>
    <row r="233" s="247" customFormat="1" ht="112.5" spans="1:10">
      <c r="A233" s="258">
        <v>10</v>
      </c>
      <c r="B233" s="245" t="s">
        <v>194</v>
      </c>
      <c r="C233" s="261" t="s">
        <v>195</v>
      </c>
      <c r="D233" s="266" t="s">
        <v>75</v>
      </c>
      <c r="E233" s="266">
        <v>1</v>
      </c>
      <c r="F233" s="258"/>
      <c r="G233" s="260"/>
      <c r="H233" s="245"/>
    </row>
    <row r="234" s="247" customFormat="1" ht="33.75" spans="1:10">
      <c r="A234" s="258">
        <v>11</v>
      </c>
      <c r="B234" s="245" t="s">
        <v>196</v>
      </c>
      <c r="C234" s="261" t="s">
        <v>197</v>
      </c>
      <c r="D234" s="275" t="s">
        <v>198</v>
      </c>
      <c r="E234" s="271">
        <v>14</v>
      </c>
      <c r="F234" s="258"/>
      <c r="G234" s="260"/>
      <c r="H234" s="245"/>
    </row>
    <row r="235" s="247" customFormat="1" ht="67.5" spans="1:10">
      <c r="A235" s="258">
        <v>12</v>
      </c>
      <c r="B235" s="245" t="s">
        <v>199</v>
      </c>
      <c r="C235" s="261" t="s">
        <v>200</v>
      </c>
      <c r="D235" s="275" t="s">
        <v>198</v>
      </c>
      <c r="E235" s="266">
        <v>14</v>
      </c>
      <c r="F235" s="258"/>
      <c r="G235" s="260"/>
      <c r="H235" s="245"/>
    </row>
    <row r="236" s="247" customFormat="1" ht="157.5" spans="1:10">
      <c r="A236" s="258">
        <v>13</v>
      </c>
      <c r="B236" s="245" t="s">
        <v>201</v>
      </c>
      <c r="C236" s="261" t="s">
        <v>202</v>
      </c>
      <c r="D236" s="266" t="s">
        <v>198</v>
      </c>
      <c r="E236" s="266">
        <v>14</v>
      </c>
      <c r="F236" s="258"/>
      <c r="G236" s="260"/>
      <c r="H236" s="245"/>
    </row>
    <row r="237" s="247" customFormat="1" ht="45" spans="1:10">
      <c r="A237" s="258">
        <v>15</v>
      </c>
      <c r="B237" s="245" t="s">
        <v>205</v>
      </c>
      <c r="C237" s="261" t="s">
        <v>206</v>
      </c>
      <c r="D237" s="266" t="s">
        <v>198</v>
      </c>
      <c r="E237" s="266">
        <v>28</v>
      </c>
      <c r="F237" s="258"/>
      <c r="G237" s="260"/>
      <c r="H237" s="245"/>
    </row>
    <row r="238" s="247" customFormat="1" ht="45" spans="1:10">
      <c r="A238" s="258">
        <v>16</v>
      </c>
      <c r="B238" s="276" t="s">
        <v>207</v>
      </c>
      <c r="C238" s="263" t="s">
        <v>208</v>
      </c>
      <c r="D238" s="266" t="s">
        <v>75</v>
      </c>
      <c r="E238" s="266">
        <v>15</v>
      </c>
      <c r="F238" s="258"/>
      <c r="G238" s="260"/>
      <c r="H238" s="245"/>
    </row>
    <row r="239" s="247" customFormat="1" ht="101.25" spans="1:10">
      <c r="A239" s="258">
        <v>17</v>
      </c>
      <c r="B239" s="245" t="s">
        <v>209</v>
      </c>
      <c r="C239" s="261" t="s">
        <v>210</v>
      </c>
      <c r="D239" s="266" t="s">
        <v>75</v>
      </c>
      <c r="E239" s="266">
        <v>15</v>
      </c>
      <c r="F239" s="258"/>
      <c r="G239" s="260"/>
      <c r="H239" s="245"/>
    </row>
    <row r="240" s="247" customFormat="1" ht="56.25" spans="1:10">
      <c r="A240" s="258">
        <v>18</v>
      </c>
      <c r="B240" s="245" t="s">
        <v>211</v>
      </c>
      <c r="C240" s="261" t="s">
        <v>212</v>
      </c>
      <c r="D240" s="266" t="s">
        <v>112</v>
      </c>
      <c r="E240" s="266">
        <v>1</v>
      </c>
      <c r="F240" s="258"/>
      <c r="G240" s="260">
        <v>2000</v>
      </c>
      <c r="H240" s="245"/>
      <c r="J240" s="260"/>
    </row>
    <row r="241" s="247" customFormat="1" ht="22.5" spans="1:10">
      <c r="A241" s="258">
        <v>19</v>
      </c>
      <c r="B241" s="264" t="s">
        <v>213</v>
      </c>
      <c r="C241" s="267" t="s">
        <v>214</v>
      </c>
      <c r="D241" s="266" t="s">
        <v>112</v>
      </c>
      <c r="E241" s="266">
        <v>1</v>
      </c>
      <c r="F241" s="258"/>
      <c r="G241" s="260">
        <v>2000</v>
      </c>
      <c r="H241" s="245"/>
      <c r="J241" s="260"/>
    </row>
    <row r="242" s="247" customFormat="1" ht="45" spans="1:10">
      <c r="A242" s="258">
        <v>20</v>
      </c>
      <c r="B242" s="245" t="s">
        <v>215</v>
      </c>
      <c r="C242" s="261" t="s">
        <v>304</v>
      </c>
      <c r="D242" s="258" t="s">
        <v>92</v>
      </c>
      <c r="E242" s="266">
        <v>15</v>
      </c>
      <c r="F242" s="258"/>
      <c r="G242" s="260"/>
      <c r="H242" s="245"/>
    </row>
    <row r="243" s="247" customFormat="1" ht="33.75" spans="1:10">
      <c r="A243" s="258">
        <v>21</v>
      </c>
      <c r="B243" s="245" t="s">
        <v>105</v>
      </c>
      <c r="C243" s="261" t="s">
        <v>217</v>
      </c>
      <c r="D243" s="258" t="s">
        <v>112</v>
      </c>
      <c r="E243" s="266">
        <v>15</v>
      </c>
      <c r="F243" s="262"/>
      <c r="G243" s="260"/>
      <c r="H243" s="245"/>
    </row>
    <row r="244" s="247" customFormat="1" ht="78.75" spans="1:10">
      <c r="A244" s="258">
        <v>22</v>
      </c>
      <c r="B244" s="245" t="s">
        <v>223</v>
      </c>
      <c r="C244" s="267" t="s">
        <v>224</v>
      </c>
      <c r="D244" s="258" t="s">
        <v>112</v>
      </c>
      <c r="E244" s="258">
        <v>1</v>
      </c>
      <c r="F244" s="258"/>
      <c r="G244" s="260">
        <v>5000</v>
      </c>
      <c r="H244" s="245"/>
      <c r="J244" s="260"/>
    </row>
    <row r="245" s="247" customFormat="1" ht="22.5" spans="1:10">
      <c r="A245" s="258">
        <v>23</v>
      </c>
      <c r="B245" s="245" t="s">
        <v>225</v>
      </c>
      <c r="C245" s="261" t="s">
        <v>226</v>
      </c>
      <c r="D245" s="258" t="s">
        <v>112</v>
      </c>
      <c r="E245" s="258">
        <v>1</v>
      </c>
      <c r="F245" s="258"/>
      <c r="G245" s="260">
        <v>5000</v>
      </c>
      <c r="H245" s="245"/>
      <c r="J245" s="260"/>
    </row>
    <row r="246" s="247" customFormat="1" spans="1:10">
      <c r="A246" s="258">
        <v>31</v>
      </c>
      <c r="B246" s="245"/>
      <c r="C246" s="261" t="s">
        <v>227</v>
      </c>
      <c r="D246" s="258"/>
      <c r="E246" s="258"/>
      <c r="F246" s="258"/>
      <c r="G246" s="260"/>
      <c r="H246" s="245"/>
    </row>
    <row r="247" s="247" customFormat="1" ht="22.5" spans="1:10">
      <c r="A247" s="258">
        <v>32</v>
      </c>
      <c r="B247" s="245" t="s">
        <v>166</v>
      </c>
      <c r="C247" s="261" t="s">
        <v>167</v>
      </c>
      <c r="D247" s="258" t="s">
        <v>168</v>
      </c>
      <c r="E247" s="258">
        <v>110</v>
      </c>
      <c r="F247" s="258"/>
      <c r="G247" s="260"/>
      <c r="H247" s="245"/>
    </row>
    <row r="248" s="247" customFormat="1" ht="22.5" spans="1:10">
      <c r="A248" s="258">
        <v>33</v>
      </c>
      <c r="B248" s="245" t="s">
        <v>169</v>
      </c>
      <c r="C248" s="261" t="s">
        <v>170</v>
      </c>
      <c r="D248" s="258" t="s">
        <v>168</v>
      </c>
      <c r="E248" s="258">
        <v>110</v>
      </c>
      <c r="F248" s="258"/>
      <c r="G248" s="260"/>
      <c r="H248" s="245"/>
    </row>
    <row r="249" s="247" customFormat="1" ht="22.5" spans="1:10">
      <c r="A249" s="258">
        <v>34</v>
      </c>
      <c r="B249" s="245" t="s">
        <v>228</v>
      </c>
      <c r="C249" s="261" t="s">
        <v>229</v>
      </c>
      <c r="D249" s="258" t="s">
        <v>75</v>
      </c>
      <c r="E249" s="258">
        <v>1</v>
      </c>
      <c r="F249" s="258"/>
      <c r="G249" s="260"/>
      <c r="H249" s="245"/>
    </row>
    <row r="250" s="247" customFormat="1" ht="22.5" spans="1:10">
      <c r="A250" s="258">
        <v>37</v>
      </c>
      <c r="B250" s="245" t="s">
        <v>173</v>
      </c>
      <c r="C250" s="261" t="s">
        <v>232</v>
      </c>
      <c r="D250" s="258" t="s">
        <v>29</v>
      </c>
      <c r="E250" s="258">
        <v>1</v>
      </c>
      <c r="F250" s="258"/>
      <c r="G250" s="260">
        <v>3000</v>
      </c>
      <c r="H250" s="245"/>
      <c r="J250" s="260"/>
    </row>
    <row r="251" s="247" customFormat="1" spans="1:10">
      <c r="A251" s="258">
        <v>38</v>
      </c>
      <c r="B251" s="245" t="s">
        <v>176</v>
      </c>
      <c r="C251" s="261" t="s">
        <v>233</v>
      </c>
      <c r="D251" s="258" t="s">
        <v>29</v>
      </c>
      <c r="E251" s="258">
        <v>1</v>
      </c>
      <c r="F251" s="258"/>
      <c r="G251" s="260">
        <v>0</v>
      </c>
      <c r="H251" s="245"/>
      <c r="J251" s="260"/>
    </row>
    <row r="252" s="247" customFormat="1" ht="22" customHeight="1" spans="1:10">
      <c r="A252" s="268"/>
      <c r="B252" s="269" t="s">
        <v>26</v>
      </c>
      <c r="C252" s="259"/>
      <c r="D252" s="268"/>
      <c r="E252" s="268"/>
      <c r="F252" s="268"/>
      <c r="G252" s="270"/>
      <c r="H252" s="245"/>
    </row>
    <row r="253" s="247" customFormat="1" spans="1:10">
      <c r="A253" s="258"/>
      <c r="B253" s="245"/>
      <c r="C253" s="261" t="s">
        <v>305</v>
      </c>
      <c r="D253" s="258"/>
      <c r="E253" s="258"/>
      <c r="F253" s="258"/>
      <c r="G253" s="260"/>
      <c r="H253" s="245"/>
    </row>
    <row r="254" s="247" customFormat="1" ht="157.5" spans="1:10">
      <c r="A254" s="258">
        <v>1</v>
      </c>
      <c r="B254" s="245" t="s">
        <v>235</v>
      </c>
      <c r="C254" s="261" t="s">
        <v>306</v>
      </c>
      <c r="D254" s="258" t="s">
        <v>78</v>
      </c>
      <c r="E254" s="258">
        <v>1</v>
      </c>
      <c r="F254" s="258"/>
      <c r="G254" s="260"/>
      <c r="H254" s="245"/>
    </row>
    <row r="255" s="247" customFormat="1" ht="45" spans="1:10">
      <c r="A255" s="258">
        <v>2</v>
      </c>
      <c r="B255" s="245" t="s">
        <v>101</v>
      </c>
      <c r="C255" s="261" t="s">
        <v>102</v>
      </c>
      <c r="D255" s="258" t="s">
        <v>92</v>
      </c>
      <c r="E255" s="258">
        <v>1</v>
      </c>
      <c r="F255" s="258"/>
      <c r="G255" s="260"/>
      <c r="H255" s="245"/>
    </row>
    <row r="256" s="247" customFormat="1" ht="22.5" spans="1:10">
      <c r="A256" s="258">
        <v>3</v>
      </c>
      <c r="B256" s="245" t="s">
        <v>103</v>
      </c>
      <c r="C256" s="261" t="s">
        <v>104</v>
      </c>
      <c r="D256" s="258" t="s">
        <v>75</v>
      </c>
      <c r="E256" s="258">
        <v>1</v>
      </c>
      <c r="F256" s="258"/>
      <c r="G256" s="260"/>
      <c r="H256" s="245"/>
    </row>
    <row r="257" s="247" customFormat="1" ht="33.75" spans="1:8">
      <c r="A257" s="258">
        <v>4</v>
      </c>
      <c r="B257" s="245" t="s">
        <v>105</v>
      </c>
      <c r="C257" s="261" t="s">
        <v>237</v>
      </c>
      <c r="D257" s="258" t="s">
        <v>92</v>
      </c>
      <c r="E257" s="258">
        <v>1</v>
      </c>
      <c r="F257" s="262"/>
      <c r="G257" s="260"/>
      <c r="H257" s="245"/>
    </row>
    <row r="258" s="247" customFormat="1" ht="45" spans="1:8">
      <c r="A258" s="258">
        <v>5</v>
      </c>
      <c r="B258" s="245" t="s">
        <v>107</v>
      </c>
      <c r="C258" s="261" t="s">
        <v>108</v>
      </c>
      <c r="D258" s="258" t="s">
        <v>75</v>
      </c>
      <c r="E258" s="258">
        <v>1</v>
      </c>
      <c r="F258" s="258"/>
      <c r="G258" s="260"/>
      <c r="H258" s="245"/>
    </row>
    <row r="259" s="247" customFormat="1" spans="1:8">
      <c r="A259" s="258">
        <v>6</v>
      </c>
      <c r="B259" s="245" t="s">
        <v>109</v>
      </c>
      <c r="C259" s="261" t="s">
        <v>274</v>
      </c>
      <c r="D259" s="258" t="s">
        <v>92</v>
      </c>
      <c r="E259" s="258">
        <v>1</v>
      </c>
      <c r="F259" s="258"/>
      <c r="G259" s="260"/>
      <c r="H259" s="245"/>
    </row>
    <row r="260" s="247" customFormat="1" ht="225" spans="1:8">
      <c r="A260" s="258">
        <v>7</v>
      </c>
      <c r="B260" s="245" t="s">
        <v>243</v>
      </c>
      <c r="C260" s="261" t="s">
        <v>307</v>
      </c>
      <c r="D260" s="258" t="s">
        <v>92</v>
      </c>
      <c r="E260" s="258">
        <v>5</v>
      </c>
      <c r="F260" s="258"/>
      <c r="G260" s="260"/>
      <c r="H260" s="245"/>
    </row>
    <row r="261" s="247" customFormat="1" ht="236.25" spans="1:8">
      <c r="A261" s="258">
        <v>8</v>
      </c>
      <c r="B261" s="245" t="s">
        <v>262</v>
      </c>
      <c r="C261" s="261" t="s">
        <v>246</v>
      </c>
      <c r="D261" s="258" t="s">
        <v>92</v>
      </c>
      <c r="E261" s="258">
        <v>5</v>
      </c>
      <c r="F261" s="258"/>
      <c r="G261" s="260"/>
      <c r="H261" s="245"/>
    </row>
    <row r="262" s="247" customFormat="1" ht="22" customHeight="1" spans="1:8">
      <c r="A262" s="268"/>
      <c r="B262" s="269" t="s">
        <v>26</v>
      </c>
      <c r="C262" s="259"/>
      <c r="D262" s="268"/>
      <c r="E262" s="268"/>
      <c r="F262" s="268"/>
      <c r="G262" s="270"/>
      <c r="H262" s="245"/>
    </row>
    <row r="263" s="247" customFormat="1" spans="1:8">
      <c r="A263" s="258"/>
      <c r="B263" s="245"/>
      <c r="C263" s="261" t="s">
        <v>308</v>
      </c>
      <c r="D263" s="258"/>
      <c r="E263" s="258"/>
      <c r="F263" s="258"/>
      <c r="G263" s="260"/>
      <c r="H263" s="245"/>
    </row>
    <row r="264" s="247" customFormat="1" ht="225" spans="1:8">
      <c r="A264" s="258">
        <v>1</v>
      </c>
      <c r="B264" s="245" t="s">
        <v>243</v>
      </c>
      <c r="C264" s="261" t="s">
        <v>307</v>
      </c>
      <c r="D264" s="258" t="s">
        <v>92</v>
      </c>
      <c r="E264" s="258">
        <v>30</v>
      </c>
      <c r="F264" s="258"/>
      <c r="G264" s="260"/>
      <c r="H264" s="245"/>
    </row>
    <row r="265" s="247" customFormat="1" ht="22" customHeight="1" spans="1:8">
      <c r="A265" s="268"/>
      <c r="B265" s="269" t="s">
        <v>26</v>
      </c>
      <c r="C265" s="259"/>
      <c r="D265" s="268"/>
      <c r="E265" s="268"/>
      <c r="F265" s="268"/>
      <c r="G265" s="270"/>
      <c r="H265" s="245"/>
    </row>
    <row r="266" s="247" customFormat="1" spans="1:8">
      <c r="A266" s="258"/>
      <c r="B266" s="245"/>
      <c r="C266" s="261" t="s">
        <v>309</v>
      </c>
      <c r="D266" s="258"/>
      <c r="E266" s="258"/>
      <c r="F266" s="258"/>
      <c r="G266" s="260"/>
      <c r="H266" s="245"/>
    </row>
    <row r="267" s="247" customFormat="1" ht="247.5" spans="1:8">
      <c r="A267" s="258">
        <v>1</v>
      </c>
      <c r="B267" s="245" t="s">
        <v>262</v>
      </c>
      <c r="C267" s="261" t="s">
        <v>310</v>
      </c>
      <c r="D267" s="258" t="s">
        <v>92</v>
      </c>
      <c r="E267" s="258">
        <v>10</v>
      </c>
      <c r="F267" s="258"/>
      <c r="G267" s="260"/>
      <c r="H267" s="245"/>
    </row>
    <row r="268" s="247" customFormat="1" ht="22" customHeight="1" spans="1:8">
      <c r="A268" s="268"/>
      <c r="B268" s="269" t="s">
        <v>26</v>
      </c>
      <c r="C268" s="259"/>
      <c r="D268" s="268"/>
      <c r="E268" s="268"/>
      <c r="F268" s="268"/>
      <c r="G268" s="270"/>
      <c r="H268" s="245"/>
    </row>
    <row r="269" s="247" customFormat="1" spans="1:8">
      <c r="A269" s="258"/>
      <c r="B269" s="245"/>
      <c r="C269" s="261" t="s">
        <v>311</v>
      </c>
      <c r="D269" s="258"/>
      <c r="E269" s="258"/>
      <c r="F269" s="258"/>
      <c r="G269" s="260"/>
      <c r="H269" s="245"/>
    </row>
    <row r="270" s="247" customFormat="1" spans="1:8">
      <c r="A270" s="258"/>
      <c r="B270" s="245"/>
      <c r="C270" s="261" t="s">
        <v>72</v>
      </c>
      <c r="D270" s="258"/>
      <c r="E270" s="258"/>
      <c r="F270" s="258"/>
      <c r="G270" s="260"/>
      <c r="H270" s="245"/>
    </row>
    <row r="271" s="247" customFormat="1" ht="146.25" spans="1:8">
      <c r="A271" s="258">
        <v>1</v>
      </c>
      <c r="B271" s="245" t="s">
        <v>73</v>
      </c>
      <c r="C271" s="261" t="s">
        <v>312</v>
      </c>
      <c r="D271" s="258" t="s">
        <v>75</v>
      </c>
      <c r="E271" s="258">
        <v>1</v>
      </c>
      <c r="F271" s="258"/>
      <c r="G271" s="260"/>
      <c r="H271" s="245"/>
    </row>
    <row r="272" s="247" customFormat="1" ht="22.5" spans="1:8">
      <c r="A272" s="258">
        <v>2</v>
      </c>
      <c r="B272" s="245" t="s">
        <v>76</v>
      </c>
      <c r="C272" s="261" t="s">
        <v>77</v>
      </c>
      <c r="D272" s="258" t="s">
        <v>78</v>
      </c>
      <c r="E272" s="258">
        <v>1</v>
      </c>
      <c r="F272" s="258"/>
      <c r="G272" s="260"/>
      <c r="H272" s="245"/>
    </row>
    <row r="273" s="247" customFormat="1" ht="135" spans="1:10">
      <c r="A273" s="258">
        <v>3</v>
      </c>
      <c r="B273" s="245" t="s">
        <v>88</v>
      </c>
      <c r="C273" s="261" t="s">
        <v>313</v>
      </c>
      <c r="D273" s="258" t="s">
        <v>75</v>
      </c>
      <c r="E273" s="258">
        <v>28</v>
      </c>
      <c r="F273" s="258"/>
      <c r="G273" s="260"/>
      <c r="H273" s="245"/>
    </row>
    <row r="274" s="247" customFormat="1" spans="1:10">
      <c r="A274" s="258">
        <v>4</v>
      </c>
      <c r="B274" s="245" t="s">
        <v>314</v>
      </c>
      <c r="C274" s="261" t="s">
        <v>315</v>
      </c>
      <c r="D274" s="258" t="s">
        <v>75</v>
      </c>
      <c r="E274" s="258">
        <v>28</v>
      </c>
      <c r="F274" s="258"/>
      <c r="G274" s="260"/>
      <c r="H274" s="245"/>
    </row>
    <row r="275" s="247" customFormat="1" ht="22.5" spans="1:10">
      <c r="A275" s="258">
        <v>5</v>
      </c>
      <c r="B275" s="245" t="s">
        <v>90</v>
      </c>
      <c r="C275" s="261" t="s">
        <v>91</v>
      </c>
      <c r="D275" s="258" t="s">
        <v>92</v>
      </c>
      <c r="E275" s="258">
        <v>28</v>
      </c>
      <c r="F275" s="258"/>
      <c r="G275" s="260"/>
      <c r="H275" s="245"/>
    </row>
    <row r="276" s="247" customFormat="1" ht="33.75" spans="1:10">
      <c r="A276" s="258">
        <v>6</v>
      </c>
      <c r="B276" s="245" t="s">
        <v>93</v>
      </c>
      <c r="C276" s="261" t="s">
        <v>94</v>
      </c>
      <c r="D276" s="258" t="s">
        <v>92</v>
      </c>
      <c r="E276" s="258">
        <v>56</v>
      </c>
      <c r="F276" s="258"/>
      <c r="G276" s="260"/>
      <c r="H276" s="245"/>
    </row>
    <row r="277" s="247" customFormat="1" ht="56.25" spans="1:10">
      <c r="A277" s="258">
        <v>7</v>
      </c>
      <c r="B277" s="245" t="s">
        <v>95</v>
      </c>
      <c r="C277" s="261" t="s">
        <v>96</v>
      </c>
      <c r="D277" s="258" t="s">
        <v>92</v>
      </c>
      <c r="E277" s="258">
        <v>56</v>
      </c>
      <c r="F277" s="258"/>
      <c r="G277" s="260"/>
      <c r="H277" s="245"/>
    </row>
    <row r="278" s="247" customFormat="1" ht="157.5" spans="1:10">
      <c r="A278" s="258">
        <v>8</v>
      </c>
      <c r="B278" s="245" t="s">
        <v>316</v>
      </c>
      <c r="C278" s="261" t="s">
        <v>280</v>
      </c>
      <c r="D278" s="258" t="s">
        <v>75</v>
      </c>
      <c r="E278" s="258">
        <v>1</v>
      </c>
      <c r="F278" s="258"/>
      <c r="G278" s="260"/>
      <c r="H278" s="245"/>
    </row>
    <row r="279" s="247" customFormat="1" ht="78.75" spans="1:10">
      <c r="A279" s="258">
        <v>9</v>
      </c>
      <c r="B279" s="289" t="s">
        <v>317</v>
      </c>
      <c r="C279" s="261" t="s">
        <v>318</v>
      </c>
      <c r="D279" s="258" t="s">
        <v>92</v>
      </c>
      <c r="E279" s="258">
        <v>28</v>
      </c>
      <c r="F279" s="258"/>
      <c r="G279" s="260"/>
      <c r="H279" s="245"/>
    </row>
    <row r="280" s="247" customFormat="1" ht="22.5" spans="1:10">
      <c r="A280" s="258">
        <v>10</v>
      </c>
      <c r="B280" s="245" t="s">
        <v>275</v>
      </c>
      <c r="C280" s="261" t="s">
        <v>111</v>
      </c>
      <c r="D280" s="258" t="s">
        <v>112</v>
      </c>
      <c r="E280" s="258">
        <v>1</v>
      </c>
      <c r="F280" s="258"/>
      <c r="G280" s="260">
        <v>0</v>
      </c>
      <c r="H280" s="245" t="s">
        <v>113</v>
      </c>
      <c r="J280" s="260"/>
    </row>
    <row r="281" s="247" customFormat="1" spans="1:10">
      <c r="A281" s="258">
        <v>11</v>
      </c>
      <c r="B281" s="245"/>
      <c r="C281" s="261" t="s">
        <v>114</v>
      </c>
      <c r="D281" s="258"/>
      <c r="E281" s="258"/>
      <c r="F281" s="258"/>
      <c r="G281" s="260"/>
      <c r="H281" s="245"/>
    </row>
    <row r="282" s="247" customFormat="1" ht="22.5" spans="1:10">
      <c r="A282" s="258">
        <v>12</v>
      </c>
      <c r="B282" s="245" t="s">
        <v>115</v>
      </c>
      <c r="C282" s="261" t="s">
        <v>116</v>
      </c>
      <c r="D282" s="258" t="s">
        <v>112</v>
      </c>
      <c r="E282" s="258">
        <v>1</v>
      </c>
      <c r="F282" s="258"/>
      <c r="G282" s="260">
        <v>2000</v>
      </c>
      <c r="H282" s="245"/>
      <c r="J282" s="260"/>
    </row>
    <row r="283" s="247" customFormat="1" spans="1:10">
      <c r="A283" s="258">
        <v>13</v>
      </c>
      <c r="B283" s="245"/>
      <c r="C283" s="261" t="s">
        <v>165</v>
      </c>
      <c r="D283" s="258"/>
      <c r="E283" s="258"/>
      <c r="F283" s="258"/>
      <c r="G283" s="260"/>
      <c r="H283" s="245"/>
    </row>
    <row r="284" s="247" customFormat="1" ht="22.5" spans="1:10">
      <c r="A284" s="258">
        <v>15</v>
      </c>
      <c r="B284" s="245" t="s">
        <v>171</v>
      </c>
      <c r="C284" s="261" t="s">
        <v>229</v>
      </c>
      <c r="D284" s="258" t="s">
        <v>75</v>
      </c>
      <c r="E284" s="258">
        <v>1</v>
      </c>
      <c r="F284" s="258"/>
      <c r="G284" s="260"/>
      <c r="H284" s="245"/>
    </row>
    <row r="285" s="247" customFormat="1" ht="22.5" spans="1:10">
      <c r="A285" s="258">
        <v>16</v>
      </c>
      <c r="B285" s="245" t="s">
        <v>173</v>
      </c>
      <c r="C285" s="261" t="s">
        <v>232</v>
      </c>
      <c r="D285" s="258" t="s">
        <v>29</v>
      </c>
      <c r="E285" s="258">
        <v>1</v>
      </c>
      <c r="F285" s="258"/>
      <c r="G285" s="260">
        <v>3000</v>
      </c>
      <c r="H285" s="245"/>
      <c r="J285" s="260"/>
    </row>
    <row r="286" s="247" customFormat="1" spans="1:10">
      <c r="A286" s="258">
        <v>17</v>
      </c>
      <c r="B286" s="245" t="s">
        <v>176</v>
      </c>
      <c r="C286" s="261" t="s">
        <v>233</v>
      </c>
      <c r="D286" s="258" t="s">
        <v>29</v>
      </c>
      <c r="E286" s="258">
        <v>1</v>
      </c>
      <c r="F286" s="258"/>
      <c r="G286" s="260">
        <v>0</v>
      </c>
      <c r="H286" s="245"/>
      <c r="J286" s="260"/>
    </row>
    <row r="287" s="247" customFormat="1" ht="22" customHeight="1" spans="1:10">
      <c r="A287" s="268"/>
      <c r="B287" s="269" t="s">
        <v>26</v>
      </c>
      <c r="C287" s="259"/>
      <c r="D287" s="268"/>
      <c r="E287" s="268"/>
      <c r="F287" s="268"/>
      <c r="G287" s="270"/>
      <c r="H287" s="245"/>
    </row>
    <row r="288" s="247" customFormat="1" spans="1:10">
      <c r="A288" s="258"/>
      <c r="B288" s="245"/>
      <c r="C288" s="261" t="s">
        <v>319</v>
      </c>
      <c r="D288" s="258"/>
      <c r="E288" s="258"/>
      <c r="F288" s="258"/>
      <c r="G288" s="260"/>
      <c r="H288" s="245"/>
    </row>
    <row r="289" s="247" customFormat="1" spans="1:10">
      <c r="A289" s="258"/>
      <c r="B289" s="245"/>
      <c r="C289" s="261" t="s">
        <v>72</v>
      </c>
      <c r="D289" s="258"/>
      <c r="E289" s="258"/>
      <c r="F289" s="258"/>
      <c r="G289" s="260"/>
      <c r="H289" s="245"/>
    </row>
    <row r="290" s="247" customFormat="1" ht="146.25" spans="1:10">
      <c r="A290" s="258">
        <v>1</v>
      </c>
      <c r="B290" s="245" t="s">
        <v>73</v>
      </c>
      <c r="C290" s="261" t="s">
        <v>312</v>
      </c>
      <c r="D290" s="258" t="s">
        <v>75</v>
      </c>
      <c r="E290" s="258">
        <v>1</v>
      </c>
      <c r="F290" s="258"/>
      <c r="G290" s="260"/>
      <c r="H290" s="245"/>
    </row>
    <row r="291" s="247" customFormat="1" ht="22.5" spans="1:10">
      <c r="A291" s="258">
        <v>2</v>
      </c>
      <c r="B291" s="245" t="s">
        <v>76</v>
      </c>
      <c r="C291" s="261" t="s">
        <v>77</v>
      </c>
      <c r="D291" s="258" t="s">
        <v>78</v>
      </c>
      <c r="E291" s="258">
        <v>1</v>
      </c>
      <c r="F291" s="258"/>
      <c r="G291" s="260"/>
      <c r="H291" s="245"/>
    </row>
    <row r="292" s="247" customFormat="1" ht="135" spans="1:10">
      <c r="A292" s="258">
        <v>3</v>
      </c>
      <c r="B292" s="245" t="s">
        <v>88</v>
      </c>
      <c r="C292" s="261" t="s">
        <v>303</v>
      </c>
      <c r="D292" s="258" t="s">
        <v>75</v>
      </c>
      <c r="E292" s="258">
        <v>28</v>
      </c>
      <c r="F292" s="258"/>
      <c r="G292" s="260"/>
      <c r="H292" s="245"/>
    </row>
    <row r="293" s="247" customFormat="1" ht="22.5" spans="1:10">
      <c r="A293" s="258">
        <v>4</v>
      </c>
      <c r="B293" s="245" t="s">
        <v>90</v>
      </c>
      <c r="C293" s="261" t="s">
        <v>91</v>
      </c>
      <c r="D293" s="258" t="s">
        <v>92</v>
      </c>
      <c r="E293" s="258">
        <v>28</v>
      </c>
      <c r="F293" s="258"/>
      <c r="G293" s="260"/>
      <c r="H293" s="245"/>
    </row>
    <row r="294" s="247" customFormat="1" ht="33.75" spans="1:10">
      <c r="A294" s="258">
        <v>5</v>
      </c>
      <c r="B294" s="245" t="s">
        <v>93</v>
      </c>
      <c r="C294" s="261" t="s">
        <v>94</v>
      </c>
      <c r="D294" s="258" t="s">
        <v>92</v>
      </c>
      <c r="E294" s="258">
        <v>56</v>
      </c>
      <c r="F294" s="258"/>
      <c r="G294" s="260"/>
      <c r="H294" s="245"/>
    </row>
    <row r="295" s="247" customFormat="1" ht="56.25" spans="1:10">
      <c r="A295" s="258">
        <v>6</v>
      </c>
      <c r="B295" s="245" t="s">
        <v>95</v>
      </c>
      <c r="C295" s="261" t="s">
        <v>96</v>
      </c>
      <c r="D295" s="258" t="s">
        <v>92</v>
      </c>
      <c r="E295" s="258">
        <v>56</v>
      </c>
      <c r="F295" s="258"/>
      <c r="G295" s="260"/>
      <c r="H295" s="245"/>
    </row>
    <row r="296" s="247" customFormat="1" ht="157.5" spans="1:10">
      <c r="A296" s="258">
        <v>7</v>
      </c>
      <c r="B296" s="245" t="s">
        <v>316</v>
      </c>
      <c r="C296" s="261" t="s">
        <v>280</v>
      </c>
      <c r="D296" s="258" t="s">
        <v>75</v>
      </c>
      <c r="E296" s="258">
        <v>1</v>
      </c>
      <c r="F296" s="258"/>
      <c r="G296" s="260"/>
      <c r="H296" s="245"/>
    </row>
    <row r="297" s="247" customFormat="1" ht="45" spans="1:10">
      <c r="A297" s="258">
        <v>8</v>
      </c>
      <c r="B297" s="245" t="s">
        <v>99</v>
      </c>
      <c r="C297" s="261" t="s">
        <v>100</v>
      </c>
      <c r="D297" s="258" t="s">
        <v>92</v>
      </c>
      <c r="E297" s="258">
        <v>28</v>
      </c>
      <c r="F297" s="258"/>
      <c r="G297" s="260"/>
      <c r="H297" s="245"/>
    </row>
    <row r="298" s="247" customFormat="1" ht="22.5" spans="1:10">
      <c r="A298" s="258">
        <v>9</v>
      </c>
      <c r="B298" s="245" t="s">
        <v>275</v>
      </c>
      <c r="C298" s="261" t="s">
        <v>111</v>
      </c>
      <c r="D298" s="258" t="s">
        <v>112</v>
      </c>
      <c r="E298" s="258">
        <v>1</v>
      </c>
      <c r="F298" s="258"/>
      <c r="G298" s="260">
        <v>0</v>
      </c>
      <c r="H298" s="245" t="s">
        <v>113</v>
      </c>
      <c r="J298" s="260"/>
    </row>
    <row r="299" s="247" customFormat="1" spans="1:10">
      <c r="A299" s="258">
        <v>10</v>
      </c>
      <c r="B299" s="245"/>
      <c r="C299" s="261" t="s">
        <v>114</v>
      </c>
      <c r="D299" s="258"/>
      <c r="E299" s="258"/>
      <c r="F299" s="258"/>
      <c r="G299" s="260"/>
      <c r="H299" s="245"/>
    </row>
    <row r="300" s="247" customFormat="1" ht="22.5" spans="1:10">
      <c r="A300" s="258">
        <v>11</v>
      </c>
      <c r="B300" s="245" t="s">
        <v>115</v>
      </c>
      <c r="C300" s="261" t="s">
        <v>116</v>
      </c>
      <c r="D300" s="258" t="s">
        <v>112</v>
      </c>
      <c r="E300" s="258">
        <v>1</v>
      </c>
      <c r="F300" s="258"/>
      <c r="G300" s="260">
        <v>2000</v>
      </c>
      <c r="H300" s="245"/>
      <c r="J300" s="260"/>
    </row>
    <row r="301" s="247" customFormat="1" spans="1:10">
      <c r="A301" s="258">
        <v>12</v>
      </c>
      <c r="B301" s="245"/>
      <c r="C301" s="261" t="s">
        <v>320</v>
      </c>
      <c r="D301" s="258"/>
      <c r="E301" s="258"/>
      <c r="F301" s="258"/>
      <c r="G301" s="260"/>
      <c r="H301" s="245"/>
    </row>
    <row r="302" s="247" customFormat="1" ht="22.5" spans="1:10">
      <c r="A302" s="258">
        <v>14</v>
      </c>
      <c r="B302" s="245" t="s">
        <v>171</v>
      </c>
      <c r="C302" s="261" t="s">
        <v>229</v>
      </c>
      <c r="D302" s="258" t="s">
        <v>75</v>
      </c>
      <c r="E302" s="258">
        <v>1</v>
      </c>
      <c r="F302" s="258"/>
      <c r="G302" s="260"/>
      <c r="H302" s="245"/>
    </row>
    <row r="303" s="247" customFormat="1" ht="22.5" spans="1:10">
      <c r="A303" s="258">
        <v>15</v>
      </c>
      <c r="B303" s="245" t="s">
        <v>173</v>
      </c>
      <c r="C303" s="261" t="s">
        <v>232</v>
      </c>
      <c r="D303" s="258" t="s">
        <v>29</v>
      </c>
      <c r="E303" s="258">
        <v>1</v>
      </c>
      <c r="F303" s="258"/>
      <c r="G303" s="260">
        <v>3000</v>
      </c>
      <c r="H303" s="245"/>
      <c r="J303" s="260"/>
    </row>
    <row r="304" s="247" customFormat="1" spans="1:10">
      <c r="A304" s="258">
        <v>16</v>
      </c>
      <c r="B304" s="245" t="s">
        <v>176</v>
      </c>
      <c r="C304" s="261" t="s">
        <v>233</v>
      </c>
      <c r="D304" s="258" t="s">
        <v>29</v>
      </c>
      <c r="E304" s="258">
        <v>1</v>
      </c>
      <c r="F304" s="258"/>
      <c r="G304" s="260">
        <v>0</v>
      </c>
      <c r="H304" s="245"/>
      <c r="J304" s="260"/>
    </row>
    <row r="305" s="247" customFormat="1" ht="22" customHeight="1" spans="1:8">
      <c r="A305" s="268"/>
      <c r="B305" s="269" t="s">
        <v>26</v>
      </c>
      <c r="C305" s="259"/>
      <c r="D305" s="268"/>
      <c r="E305" s="268"/>
      <c r="F305" s="268"/>
      <c r="G305" s="270"/>
      <c r="H305" s="245"/>
    </row>
    <row r="306" s="247" customFormat="1" spans="1:8">
      <c r="A306" s="258"/>
      <c r="B306" s="245"/>
      <c r="C306" s="261" t="s">
        <v>321</v>
      </c>
      <c r="D306" s="258"/>
      <c r="E306" s="258"/>
      <c r="F306" s="258"/>
      <c r="G306" s="260"/>
      <c r="H306" s="245"/>
    </row>
    <row r="307" s="247" customFormat="1" spans="1:8">
      <c r="A307" s="258"/>
      <c r="B307" s="245"/>
      <c r="C307" s="261" t="s">
        <v>179</v>
      </c>
      <c r="D307" s="258"/>
      <c r="E307" s="258"/>
      <c r="F307" s="258"/>
      <c r="G307" s="260"/>
      <c r="H307" s="245"/>
    </row>
    <row r="308" s="247" customFormat="1" ht="146.25" spans="1:8">
      <c r="A308" s="271">
        <v>1</v>
      </c>
      <c r="B308" s="245" t="s">
        <v>73</v>
      </c>
      <c r="C308" s="261" t="s">
        <v>322</v>
      </c>
      <c r="D308" s="258" t="s">
        <v>78</v>
      </c>
      <c r="E308" s="258">
        <v>1</v>
      </c>
      <c r="F308" s="258"/>
      <c r="G308" s="260"/>
      <c r="H308" s="245"/>
    </row>
    <row r="309" s="247" customFormat="1" ht="22.5" spans="1:8">
      <c r="A309" s="271">
        <v>2</v>
      </c>
      <c r="B309" s="245" t="s">
        <v>76</v>
      </c>
      <c r="C309" s="261" t="s">
        <v>77</v>
      </c>
      <c r="D309" s="258" t="s">
        <v>78</v>
      </c>
      <c r="E309" s="258">
        <v>1</v>
      </c>
      <c r="F309" s="258"/>
      <c r="G309" s="260"/>
      <c r="H309" s="245"/>
    </row>
    <row r="310" s="247" customFormat="1" ht="146.25" spans="1:8">
      <c r="A310" s="271">
        <v>3</v>
      </c>
      <c r="B310" s="245" t="s">
        <v>181</v>
      </c>
      <c r="C310" s="272" t="s">
        <v>323</v>
      </c>
      <c r="D310" s="258" t="s">
        <v>75</v>
      </c>
      <c r="E310" s="258">
        <v>1</v>
      </c>
      <c r="F310" s="258"/>
      <c r="G310" s="260"/>
      <c r="H310" s="245"/>
    </row>
    <row r="311" s="247" customFormat="1" ht="135" spans="1:8">
      <c r="A311" s="271">
        <v>4</v>
      </c>
      <c r="B311" s="245" t="s">
        <v>88</v>
      </c>
      <c r="C311" s="261" t="s">
        <v>303</v>
      </c>
      <c r="D311" s="258" t="s">
        <v>75</v>
      </c>
      <c r="E311" s="258">
        <v>28</v>
      </c>
      <c r="F311" s="258"/>
      <c r="G311" s="260"/>
      <c r="H311" s="245"/>
    </row>
    <row r="312" s="247" customFormat="1" ht="56.25" spans="1:8">
      <c r="A312" s="271">
        <v>5</v>
      </c>
      <c r="B312" s="245" t="s">
        <v>185</v>
      </c>
      <c r="C312" s="261" t="s">
        <v>96</v>
      </c>
      <c r="D312" s="258" t="s">
        <v>92</v>
      </c>
      <c r="E312" s="258">
        <v>56</v>
      </c>
      <c r="F312" s="258"/>
      <c r="G312" s="260"/>
      <c r="H312" s="245"/>
    </row>
    <row r="313" s="247" customFormat="1" spans="1:8">
      <c r="A313" s="271">
        <v>6</v>
      </c>
      <c r="B313" s="245"/>
      <c r="C313" s="261" t="s">
        <v>187</v>
      </c>
      <c r="D313" s="258"/>
      <c r="E313" s="258"/>
      <c r="F313" s="258"/>
      <c r="G313" s="260"/>
      <c r="H313" s="245"/>
    </row>
    <row r="314" s="247" customFormat="1" ht="180" spans="1:8">
      <c r="A314" s="271">
        <v>7</v>
      </c>
      <c r="B314" s="245" t="s">
        <v>188</v>
      </c>
      <c r="C314" s="274" t="s">
        <v>189</v>
      </c>
      <c r="D314" s="258" t="s">
        <v>138</v>
      </c>
      <c r="E314" s="266">
        <v>1</v>
      </c>
      <c r="F314" s="258"/>
      <c r="G314" s="260"/>
      <c r="H314" s="245"/>
    </row>
    <row r="315" s="247" customFormat="1" ht="191.25" spans="1:8">
      <c r="A315" s="271">
        <v>8</v>
      </c>
      <c r="B315" s="245" t="s">
        <v>190</v>
      </c>
      <c r="C315" s="261" t="s">
        <v>191</v>
      </c>
      <c r="D315" s="258" t="s">
        <v>75</v>
      </c>
      <c r="E315" s="266">
        <v>1</v>
      </c>
      <c r="F315" s="258"/>
      <c r="G315" s="260"/>
      <c r="H315" s="245"/>
    </row>
    <row r="316" s="247" customFormat="1" ht="90" spans="1:8">
      <c r="A316" s="271">
        <v>9</v>
      </c>
      <c r="B316" s="245" t="s">
        <v>192</v>
      </c>
      <c r="C316" s="261" t="s">
        <v>193</v>
      </c>
      <c r="D316" s="258" t="s">
        <v>112</v>
      </c>
      <c r="E316" s="266">
        <v>1</v>
      </c>
      <c r="F316" s="258"/>
      <c r="G316" s="260"/>
      <c r="H316" s="245"/>
    </row>
    <row r="317" s="247" customFormat="1" ht="135" customHeight="1" spans="1:8">
      <c r="A317" s="271">
        <v>10</v>
      </c>
      <c r="B317" s="245" t="s">
        <v>194</v>
      </c>
      <c r="C317" s="261" t="s">
        <v>195</v>
      </c>
      <c r="D317" s="266" t="s">
        <v>75</v>
      </c>
      <c r="E317" s="266">
        <v>1</v>
      </c>
      <c r="F317" s="258"/>
      <c r="G317" s="260"/>
      <c r="H317" s="245"/>
    </row>
    <row r="318" s="247" customFormat="1" ht="43" customHeight="1" spans="1:8">
      <c r="A318" s="271">
        <v>11</v>
      </c>
      <c r="B318" s="245" t="s">
        <v>196</v>
      </c>
      <c r="C318" s="261" t="s">
        <v>197</v>
      </c>
      <c r="D318" s="275" t="s">
        <v>198</v>
      </c>
      <c r="E318" s="271">
        <v>14</v>
      </c>
      <c r="F318" s="258"/>
      <c r="G318" s="260"/>
      <c r="H318" s="245"/>
    </row>
    <row r="319" s="247" customFormat="1" ht="84" customHeight="1" spans="1:8">
      <c r="A319" s="271">
        <v>12</v>
      </c>
      <c r="B319" s="245" t="s">
        <v>199</v>
      </c>
      <c r="C319" s="261" t="s">
        <v>200</v>
      </c>
      <c r="D319" s="275" t="s">
        <v>198</v>
      </c>
      <c r="E319" s="266">
        <v>14</v>
      </c>
      <c r="F319" s="258"/>
      <c r="G319" s="260"/>
      <c r="H319" s="245"/>
    </row>
    <row r="320" s="247" customFormat="1" ht="157.5" spans="1:8">
      <c r="A320" s="271">
        <v>13</v>
      </c>
      <c r="B320" s="245" t="s">
        <v>201</v>
      </c>
      <c r="C320" s="261" t="s">
        <v>202</v>
      </c>
      <c r="D320" s="266" t="s">
        <v>198</v>
      </c>
      <c r="E320" s="266">
        <v>14</v>
      </c>
      <c r="F320" s="258"/>
      <c r="G320" s="260"/>
      <c r="H320" s="245"/>
    </row>
    <row r="321" s="247" customFormat="1" ht="45" spans="1:10">
      <c r="A321" s="271">
        <v>14</v>
      </c>
      <c r="B321" s="245" t="s">
        <v>205</v>
      </c>
      <c r="C321" s="261" t="s">
        <v>206</v>
      </c>
      <c r="D321" s="266" t="s">
        <v>198</v>
      </c>
      <c r="E321" s="266">
        <v>28</v>
      </c>
      <c r="F321" s="258"/>
      <c r="G321" s="260"/>
      <c r="H321" s="245"/>
    </row>
    <row r="322" s="247" customFormat="1" ht="56.25" spans="1:10">
      <c r="A322" s="271">
        <v>17</v>
      </c>
      <c r="B322" s="245" t="s">
        <v>211</v>
      </c>
      <c r="C322" s="261" t="s">
        <v>212</v>
      </c>
      <c r="D322" s="266" t="s">
        <v>112</v>
      </c>
      <c r="E322" s="266">
        <v>1</v>
      </c>
      <c r="F322" s="258"/>
      <c r="G322" s="260">
        <v>2000</v>
      </c>
      <c r="H322" s="245"/>
      <c r="J322" s="260"/>
    </row>
    <row r="323" s="247" customFormat="1" ht="56.25" spans="1:10">
      <c r="A323" s="271">
        <v>23</v>
      </c>
      <c r="B323" s="245" t="s">
        <v>223</v>
      </c>
      <c r="C323" s="267" t="s">
        <v>324</v>
      </c>
      <c r="D323" s="258" t="s">
        <v>112</v>
      </c>
      <c r="E323" s="258">
        <v>1</v>
      </c>
      <c r="F323" s="258"/>
      <c r="G323" s="260">
        <v>5000</v>
      </c>
      <c r="H323" s="245"/>
      <c r="J323" s="260"/>
    </row>
    <row r="324" s="247" customFormat="1" ht="22.5" spans="1:10">
      <c r="A324" s="271">
        <v>24</v>
      </c>
      <c r="B324" s="245" t="s">
        <v>225</v>
      </c>
      <c r="C324" s="261" t="s">
        <v>325</v>
      </c>
      <c r="D324" s="258" t="s">
        <v>112</v>
      </c>
      <c r="E324" s="258">
        <v>1</v>
      </c>
      <c r="F324" s="258"/>
      <c r="G324" s="260">
        <v>5000</v>
      </c>
      <c r="H324" s="245"/>
      <c r="J324" s="260"/>
    </row>
    <row r="325" s="247" customFormat="1" spans="1:10">
      <c r="A325" s="271">
        <v>25</v>
      </c>
      <c r="B325" s="245"/>
      <c r="C325" s="261" t="s">
        <v>227</v>
      </c>
      <c r="D325" s="258"/>
      <c r="E325" s="258"/>
      <c r="F325" s="258"/>
      <c r="G325" s="260"/>
      <c r="H325" s="245"/>
    </row>
    <row r="326" s="247" customFormat="1" ht="22.5" spans="1:10">
      <c r="A326" s="271">
        <v>26</v>
      </c>
      <c r="B326" s="245" t="s">
        <v>166</v>
      </c>
      <c r="C326" s="261" t="s">
        <v>326</v>
      </c>
      <c r="D326" s="258" t="s">
        <v>168</v>
      </c>
      <c r="E326" s="258">
        <v>110</v>
      </c>
      <c r="F326" s="258"/>
      <c r="G326" s="260"/>
      <c r="H326" s="245"/>
    </row>
    <row r="327" s="247" customFormat="1" ht="22.5" spans="1:10">
      <c r="A327" s="271">
        <v>27</v>
      </c>
      <c r="B327" s="245" t="s">
        <v>169</v>
      </c>
      <c r="C327" s="261" t="s">
        <v>170</v>
      </c>
      <c r="D327" s="258" t="s">
        <v>168</v>
      </c>
      <c r="E327" s="258">
        <v>110</v>
      </c>
      <c r="F327" s="258"/>
      <c r="G327" s="260"/>
      <c r="H327" s="245"/>
    </row>
    <row r="328" s="247" customFormat="1" ht="22.5" spans="1:10">
      <c r="A328" s="271">
        <v>28</v>
      </c>
      <c r="B328" s="245" t="s">
        <v>228</v>
      </c>
      <c r="C328" s="261" t="s">
        <v>229</v>
      </c>
      <c r="D328" s="258" t="s">
        <v>75</v>
      </c>
      <c r="E328" s="258">
        <v>1</v>
      </c>
      <c r="F328" s="258"/>
      <c r="G328" s="260"/>
      <c r="H328" s="245"/>
    </row>
    <row r="329" s="247" customFormat="1" spans="1:10">
      <c r="A329" s="271">
        <v>29</v>
      </c>
      <c r="B329" s="245" t="s">
        <v>230</v>
      </c>
      <c r="C329" s="261" t="s">
        <v>327</v>
      </c>
      <c r="D329" s="258" t="s">
        <v>75</v>
      </c>
      <c r="E329" s="258">
        <v>1</v>
      </c>
      <c r="F329" s="258"/>
      <c r="G329" s="260"/>
      <c r="H329" s="245"/>
    </row>
    <row r="330" s="247" customFormat="1" ht="22.5" spans="1:10">
      <c r="A330" s="271">
        <v>31</v>
      </c>
      <c r="B330" s="245" t="s">
        <v>173</v>
      </c>
      <c r="C330" s="261" t="s">
        <v>328</v>
      </c>
      <c r="D330" s="258" t="s">
        <v>29</v>
      </c>
      <c r="E330" s="258">
        <v>1</v>
      </c>
      <c r="F330" s="258"/>
      <c r="G330" s="260">
        <v>3000</v>
      </c>
      <c r="H330" s="245"/>
      <c r="J330" s="260"/>
    </row>
    <row r="331" s="247" customFormat="1" spans="1:10">
      <c r="A331" s="271">
        <v>32</v>
      </c>
      <c r="B331" s="245" t="s">
        <v>176</v>
      </c>
      <c r="C331" s="261" t="s">
        <v>233</v>
      </c>
      <c r="D331" s="258" t="s">
        <v>29</v>
      </c>
      <c r="E331" s="258">
        <v>1</v>
      </c>
      <c r="F331" s="258"/>
      <c r="G331" s="260">
        <v>0</v>
      </c>
      <c r="H331" s="245"/>
      <c r="J331" s="260"/>
    </row>
    <row r="332" s="247" customFormat="1" ht="22" customHeight="1" spans="1:10">
      <c r="A332" s="268"/>
      <c r="B332" s="269" t="s">
        <v>26</v>
      </c>
      <c r="C332" s="259"/>
      <c r="D332" s="268"/>
      <c r="E332" s="268"/>
      <c r="F332" s="268"/>
      <c r="G332" s="270"/>
      <c r="H332" s="245"/>
    </row>
    <row r="333" s="247" customFormat="1" spans="1:10">
      <c r="A333" s="258"/>
      <c r="B333" s="245"/>
      <c r="C333" s="261" t="s">
        <v>329</v>
      </c>
      <c r="D333" s="258"/>
      <c r="E333" s="258"/>
      <c r="F333" s="258"/>
      <c r="G333" s="260"/>
      <c r="H333" s="245"/>
    </row>
    <row r="334" s="247" customFormat="1" ht="146.25" spans="1:10">
      <c r="A334" s="258">
        <v>1</v>
      </c>
      <c r="B334" s="245" t="s">
        <v>235</v>
      </c>
      <c r="C334" s="261" t="s">
        <v>330</v>
      </c>
      <c r="D334" s="258" t="s">
        <v>78</v>
      </c>
      <c r="E334" s="258">
        <v>1</v>
      </c>
      <c r="F334" s="258"/>
      <c r="G334" s="260"/>
      <c r="H334" s="245"/>
    </row>
    <row r="335" s="247" customFormat="1" ht="225" spans="1:10">
      <c r="A335" s="258">
        <v>2</v>
      </c>
      <c r="B335" s="245" t="s">
        <v>243</v>
      </c>
      <c r="C335" s="261" t="s">
        <v>307</v>
      </c>
      <c r="D335" s="258" t="s">
        <v>92</v>
      </c>
      <c r="E335" s="258">
        <v>10</v>
      </c>
      <c r="F335" s="258"/>
      <c r="G335" s="260"/>
      <c r="H335" s="245"/>
    </row>
    <row r="336" s="247" customFormat="1" ht="22" customHeight="1" spans="1:10">
      <c r="A336" s="268"/>
      <c r="B336" s="269" t="s">
        <v>26</v>
      </c>
      <c r="C336" s="259"/>
      <c r="D336" s="268"/>
      <c r="E336" s="268"/>
      <c r="F336" s="268"/>
      <c r="G336" s="270"/>
      <c r="H336" s="245"/>
    </row>
    <row r="337" s="247" customFormat="1" spans="1:8">
      <c r="A337" s="258"/>
      <c r="B337" s="245"/>
      <c r="C337" s="261" t="s">
        <v>331</v>
      </c>
      <c r="D337" s="258"/>
      <c r="E337" s="258"/>
      <c r="F337" s="258"/>
      <c r="G337" s="260"/>
      <c r="H337" s="245"/>
    </row>
    <row r="338" s="247" customFormat="1" ht="225" spans="1:8">
      <c r="A338" s="258">
        <v>1</v>
      </c>
      <c r="B338" s="245" t="s">
        <v>243</v>
      </c>
      <c r="C338" s="261" t="s">
        <v>307</v>
      </c>
      <c r="D338" s="258" t="s">
        <v>92</v>
      </c>
      <c r="E338" s="258">
        <v>15</v>
      </c>
      <c r="F338" s="258"/>
      <c r="G338" s="260"/>
      <c r="H338" s="245"/>
    </row>
    <row r="339" s="247" customFormat="1" spans="1:8">
      <c r="A339" s="258">
        <v>2</v>
      </c>
      <c r="B339" s="245" t="s">
        <v>332</v>
      </c>
      <c r="C339" s="261" t="s">
        <v>333</v>
      </c>
      <c r="D339" s="258" t="s">
        <v>198</v>
      </c>
      <c r="E339" s="258">
        <v>15</v>
      </c>
      <c r="F339" s="258"/>
      <c r="G339" s="260"/>
      <c r="H339" s="245"/>
    </row>
    <row r="340" s="247" customFormat="1" ht="22" customHeight="1" spans="1:8">
      <c r="A340" s="268"/>
      <c r="B340" s="269" t="s">
        <v>26</v>
      </c>
      <c r="C340" s="259"/>
      <c r="D340" s="268"/>
      <c r="E340" s="268"/>
      <c r="F340" s="268"/>
      <c r="G340" s="270"/>
      <c r="H340" s="245"/>
    </row>
    <row r="341" s="247" customFormat="1" spans="1:8">
      <c r="A341" s="290" t="s">
        <v>334</v>
      </c>
      <c r="B341" s="291"/>
      <c r="C341" s="292"/>
      <c r="D341" s="293"/>
      <c r="E341" s="293"/>
      <c r="F341" s="293"/>
      <c r="G341" s="294"/>
      <c r="H341" s="295"/>
    </row>
    <row r="342" s="247" customFormat="1" spans="1:8">
      <c r="A342" s="258" t="s">
        <v>335</v>
      </c>
      <c r="B342" s="245"/>
      <c r="C342" s="261"/>
      <c r="D342" s="258"/>
      <c r="E342" s="258"/>
      <c r="F342" s="258"/>
      <c r="G342" s="260"/>
      <c r="H342" s="245"/>
    </row>
    <row r="343" s="247" customFormat="1" ht="33.75" spans="1:8">
      <c r="A343" s="245">
        <v>1</v>
      </c>
      <c r="B343" s="245" t="s">
        <v>336</v>
      </c>
      <c r="C343" s="296" t="s">
        <v>337</v>
      </c>
      <c r="D343" s="258" t="s">
        <v>92</v>
      </c>
      <c r="E343" s="258">
        <v>3</v>
      </c>
      <c r="F343" s="258"/>
      <c r="G343" s="260"/>
      <c r="H343" s="245"/>
    </row>
    <row r="344" s="247" customFormat="1" ht="22.5" spans="1:8">
      <c r="A344" s="245">
        <v>2</v>
      </c>
      <c r="B344" s="245" t="s">
        <v>338</v>
      </c>
      <c r="C344" s="296" t="s">
        <v>339</v>
      </c>
      <c r="D344" s="258" t="s">
        <v>75</v>
      </c>
      <c r="E344" s="258">
        <v>6</v>
      </c>
      <c r="F344" s="258"/>
      <c r="G344" s="260"/>
      <c r="H344" s="245"/>
    </row>
    <row r="345" s="247" customFormat="1" ht="22.5" spans="1:8">
      <c r="A345" s="245">
        <v>3</v>
      </c>
      <c r="B345" s="245" t="s">
        <v>340</v>
      </c>
      <c r="C345" s="297" t="s">
        <v>341</v>
      </c>
      <c r="D345" s="258" t="s">
        <v>92</v>
      </c>
      <c r="E345" s="258">
        <v>3</v>
      </c>
      <c r="F345" s="258"/>
      <c r="G345" s="260"/>
      <c r="H345" s="245"/>
    </row>
    <row r="346" s="247" customFormat="1" ht="22.5" spans="1:8">
      <c r="A346" s="245">
        <v>4</v>
      </c>
      <c r="B346" s="245" t="s">
        <v>342</v>
      </c>
      <c r="C346" s="296" t="s">
        <v>343</v>
      </c>
      <c r="D346" s="245" t="s">
        <v>78</v>
      </c>
      <c r="E346" s="245">
        <v>3</v>
      </c>
      <c r="F346" s="258"/>
      <c r="G346" s="260"/>
      <c r="H346" s="245"/>
    </row>
    <row r="347" s="247" customFormat="1" ht="22.5" spans="1:8">
      <c r="A347" s="245">
        <v>5</v>
      </c>
      <c r="B347" s="245" t="s">
        <v>344</v>
      </c>
      <c r="C347" s="261" t="s">
        <v>345</v>
      </c>
      <c r="D347" s="258" t="s">
        <v>92</v>
      </c>
      <c r="E347" s="258">
        <v>3</v>
      </c>
      <c r="F347" s="258"/>
      <c r="G347" s="260"/>
      <c r="H347" s="245"/>
    </row>
    <row r="348" s="247" customFormat="1" ht="67.5" spans="1:8">
      <c r="A348" s="245">
        <v>6</v>
      </c>
      <c r="B348" s="245" t="s">
        <v>346</v>
      </c>
      <c r="C348" s="296" t="s">
        <v>347</v>
      </c>
      <c r="D348" s="273" t="s">
        <v>75</v>
      </c>
      <c r="E348" s="258">
        <v>3</v>
      </c>
      <c r="F348" s="258"/>
      <c r="G348" s="260"/>
      <c r="H348" s="245"/>
    </row>
    <row r="349" s="247" customFormat="1" spans="1:8">
      <c r="A349" s="245" t="s">
        <v>348</v>
      </c>
      <c r="B349" s="245"/>
      <c r="C349" s="261"/>
      <c r="D349" s="273"/>
      <c r="E349" s="258"/>
      <c r="F349" s="258"/>
      <c r="G349" s="260"/>
      <c r="H349" s="245"/>
    </row>
    <row r="350" s="247" customFormat="1" ht="22.5" spans="1:8">
      <c r="A350" s="245">
        <v>1</v>
      </c>
      <c r="B350" s="245" t="s">
        <v>336</v>
      </c>
      <c r="C350" s="296" t="s">
        <v>349</v>
      </c>
      <c r="D350" s="258" t="s">
        <v>138</v>
      </c>
      <c r="E350" s="258">
        <v>112</v>
      </c>
      <c r="F350" s="258"/>
      <c r="G350" s="260"/>
      <c r="H350" s="245"/>
    </row>
    <row r="351" s="247" customFormat="1" spans="1:8">
      <c r="A351" s="245">
        <v>2</v>
      </c>
      <c r="B351" s="245" t="s">
        <v>338</v>
      </c>
      <c r="C351" s="296" t="s">
        <v>350</v>
      </c>
      <c r="D351" s="258" t="s">
        <v>75</v>
      </c>
      <c r="E351" s="258">
        <v>112</v>
      </c>
      <c r="F351" s="258"/>
      <c r="G351" s="260"/>
      <c r="H351" s="245"/>
    </row>
    <row r="352" s="247" customFormat="1" ht="33.75" spans="1:8">
      <c r="A352" s="245">
        <v>3</v>
      </c>
      <c r="B352" s="245" t="s">
        <v>340</v>
      </c>
      <c r="C352" s="297" t="s">
        <v>351</v>
      </c>
      <c r="D352" s="258" t="s">
        <v>92</v>
      </c>
      <c r="E352" s="258">
        <v>112</v>
      </c>
      <c r="F352" s="258"/>
      <c r="G352" s="260"/>
      <c r="H352" s="245"/>
    </row>
    <row r="353" s="247" customFormat="1" spans="1:8">
      <c r="A353" s="245" t="s">
        <v>352</v>
      </c>
      <c r="B353" s="245"/>
      <c r="C353" s="261"/>
      <c r="D353" s="273"/>
      <c r="E353" s="258"/>
      <c r="F353" s="258"/>
      <c r="G353" s="260"/>
      <c r="H353" s="245"/>
    </row>
    <row r="354" s="247" customFormat="1" ht="33.75" spans="1:8">
      <c r="A354" s="245">
        <v>1</v>
      </c>
      <c r="B354" s="245" t="s">
        <v>353</v>
      </c>
      <c r="C354" s="261" t="s">
        <v>354</v>
      </c>
      <c r="D354" s="273" t="s">
        <v>138</v>
      </c>
      <c r="E354" s="258">
        <v>8</v>
      </c>
      <c r="F354" s="258"/>
      <c r="G354" s="260"/>
      <c r="H354" s="245"/>
    </row>
    <row r="355" s="247" customFormat="1" ht="45" spans="1:8">
      <c r="A355" s="245">
        <v>2</v>
      </c>
      <c r="B355" s="245" t="s">
        <v>355</v>
      </c>
      <c r="C355" s="261" t="s">
        <v>356</v>
      </c>
      <c r="D355" s="273" t="s">
        <v>78</v>
      </c>
      <c r="E355" s="258">
        <v>8</v>
      </c>
      <c r="F355" s="258"/>
      <c r="G355" s="260"/>
      <c r="H355" s="245"/>
    </row>
    <row r="356" s="247" customFormat="1" ht="22.5" spans="1:8">
      <c r="A356" s="245">
        <v>3</v>
      </c>
      <c r="B356" s="245" t="s">
        <v>357</v>
      </c>
      <c r="C356" s="261" t="s">
        <v>358</v>
      </c>
      <c r="D356" s="245" t="s">
        <v>92</v>
      </c>
      <c r="E356" s="245">
        <v>4</v>
      </c>
      <c r="F356" s="258"/>
      <c r="G356" s="260"/>
      <c r="H356" s="245"/>
    </row>
    <row r="357" s="247" customFormat="1" spans="1:8">
      <c r="A357" s="245">
        <v>4</v>
      </c>
      <c r="B357" s="245" t="s">
        <v>359</v>
      </c>
      <c r="C357" s="261" t="s">
        <v>360</v>
      </c>
      <c r="D357" s="273" t="s">
        <v>92</v>
      </c>
      <c r="E357" s="258">
        <v>4</v>
      </c>
      <c r="F357" s="258"/>
      <c r="G357" s="260"/>
      <c r="H357" s="245"/>
    </row>
    <row r="358" s="247" customFormat="1" spans="1:8">
      <c r="A358" s="245">
        <v>5</v>
      </c>
      <c r="B358" s="245" t="s">
        <v>361</v>
      </c>
      <c r="C358" s="261" t="s">
        <v>362</v>
      </c>
      <c r="D358" s="258" t="s">
        <v>363</v>
      </c>
      <c r="E358" s="258">
        <v>20</v>
      </c>
      <c r="F358" s="258"/>
      <c r="G358" s="260"/>
      <c r="H358" s="245"/>
    </row>
    <row r="359" s="247" customFormat="1" ht="45" spans="1:8">
      <c r="A359" s="245">
        <v>6</v>
      </c>
      <c r="B359" s="245" t="s">
        <v>364</v>
      </c>
      <c r="C359" s="297" t="s">
        <v>365</v>
      </c>
      <c r="D359" s="258" t="s">
        <v>75</v>
      </c>
      <c r="E359" s="258">
        <v>1</v>
      </c>
      <c r="F359" s="258"/>
      <c r="G359" s="260"/>
      <c r="H359" s="245"/>
    </row>
    <row r="360" s="247" customFormat="1" ht="33.75" spans="1:8">
      <c r="A360" s="245">
        <v>7</v>
      </c>
      <c r="B360" s="245" t="s">
        <v>366</v>
      </c>
      <c r="C360" s="297" t="s">
        <v>367</v>
      </c>
      <c r="D360" s="258" t="s">
        <v>75</v>
      </c>
      <c r="E360" s="258">
        <v>1</v>
      </c>
      <c r="F360" s="258"/>
      <c r="G360" s="260"/>
      <c r="H360" s="245"/>
    </row>
    <row r="361" s="247" customFormat="1" ht="90" spans="1:8">
      <c r="A361" s="245">
        <v>8</v>
      </c>
      <c r="B361" s="245" t="s">
        <v>368</v>
      </c>
      <c r="C361" s="297" t="s">
        <v>369</v>
      </c>
      <c r="D361" s="258" t="s">
        <v>75</v>
      </c>
      <c r="E361" s="258">
        <v>1</v>
      </c>
      <c r="F361" s="258"/>
      <c r="G361" s="260"/>
      <c r="H361" s="245"/>
    </row>
    <row r="362" s="247" customFormat="1" ht="78.75" spans="1:8">
      <c r="A362" s="245">
        <v>9</v>
      </c>
      <c r="B362" s="273" t="s">
        <v>370</v>
      </c>
      <c r="C362" s="297" t="s">
        <v>371</v>
      </c>
      <c r="D362" s="258" t="s">
        <v>75</v>
      </c>
      <c r="E362" s="258">
        <v>1</v>
      </c>
      <c r="F362" s="258"/>
      <c r="G362" s="260"/>
      <c r="H362" s="245"/>
    </row>
    <row r="363" s="247" customFormat="1" ht="45" spans="1:8">
      <c r="A363" s="245">
        <v>10</v>
      </c>
      <c r="B363" s="273" t="s">
        <v>372</v>
      </c>
      <c r="C363" s="297" t="s">
        <v>373</v>
      </c>
      <c r="D363" s="258" t="s">
        <v>75</v>
      </c>
      <c r="E363" s="258">
        <v>1</v>
      </c>
      <c r="F363" s="258"/>
      <c r="G363" s="260"/>
      <c r="H363" s="245"/>
    </row>
    <row r="364" s="247" customFormat="1" ht="22.5" spans="1:8">
      <c r="A364" s="245">
        <v>11</v>
      </c>
      <c r="B364" s="273" t="s">
        <v>374</v>
      </c>
      <c r="C364" s="296" t="s">
        <v>375</v>
      </c>
      <c r="D364" s="258" t="s">
        <v>92</v>
      </c>
      <c r="E364" s="258">
        <v>1</v>
      </c>
      <c r="F364" s="258"/>
      <c r="G364" s="260"/>
      <c r="H364" s="245"/>
    </row>
    <row r="365" s="247" customFormat="1" ht="22.5" spans="1:8">
      <c r="A365" s="245">
        <v>12</v>
      </c>
      <c r="B365" s="273" t="s">
        <v>376</v>
      </c>
      <c r="C365" s="296" t="s">
        <v>377</v>
      </c>
      <c r="D365" s="258" t="s">
        <v>363</v>
      </c>
      <c r="E365" s="258">
        <v>1</v>
      </c>
      <c r="F365" s="258"/>
      <c r="G365" s="260"/>
      <c r="H365" s="245"/>
    </row>
    <row r="366" s="247" customFormat="1" spans="1:8">
      <c r="A366" s="245">
        <v>13</v>
      </c>
      <c r="B366" s="273" t="s">
        <v>378</v>
      </c>
      <c r="C366" s="296" t="s">
        <v>379</v>
      </c>
      <c r="D366" s="258" t="s">
        <v>75</v>
      </c>
      <c r="E366" s="258">
        <v>20</v>
      </c>
      <c r="F366" s="258"/>
      <c r="G366" s="260"/>
      <c r="H366" s="245"/>
    </row>
    <row r="367" s="247" customFormat="1" spans="1:8">
      <c r="A367" s="245">
        <v>14</v>
      </c>
      <c r="B367" s="298" t="s">
        <v>380</v>
      </c>
      <c r="C367" s="261" t="s">
        <v>381</v>
      </c>
      <c r="D367" s="273" t="s">
        <v>92</v>
      </c>
      <c r="E367" s="258">
        <v>100</v>
      </c>
      <c r="F367" s="258"/>
      <c r="G367" s="260"/>
      <c r="H367" s="245"/>
    </row>
    <row r="368" s="247" customFormat="1" ht="90" spans="1:8">
      <c r="A368" s="245">
        <v>16</v>
      </c>
      <c r="B368" s="273" t="s">
        <v>382</v>
      </c>
      <c r="C368" s="296" t="s">
        <v>383</v>
      </c>
      <c r="D368" s="258" t="s">
        <v>75</v>
      </c>
      <c r="E368" s="258">
        <v>6</v>
      </c>
      <c r="F368" s="258"/>
      <c r="G368" s="260"/>
      <c r="H368" s="245"/>
    </row>
    <row r="369" s="247" customFormat="1" spans="1:11">
      <c r="A369" s="245" t="s">
        <v>384</v>
      </c>
      <c r="B369" s="245"/>
      <c r="C369" s="261"/>
      <c r="D369" s="258"/>
      <c r="E369" s="258"/>
      <c r="F369" s="258"/>
      <c r="G369" s="260"/>
      <c r="H369" s="245"/>
    </row>
    <row r="370" s="247" customFormat="1" ht="45" spans="1:11">
      <c r="A370" s="245">
        <v>1</v>
      </c>
      <c r="B370" s="245" t="s">
        <v>385</v>
      </c>
      <c r="C370" s="261" t="s">
        <v>386</v>
      </c>
      <c r="D370" s="245" t="s">
        <v>363</v>
      </c>
      <c r="E370" s="245">
        <v>1</v>
      </c>
      <c r="F370" s="258"/>
      <c r="G370" s="260"/>
      <c r="H370" s="245"/>
    </row>
    <row r="371" s="247" customFormat="1" ht="22.5" spans="1:11">
      <c r="A371" s="245">
        <v>2</v>
      </c>
      <c r="B371" s="245" t="s">
        <v>387</v>
      </c>
      <c r="C371" s="261" t="s">
        <v>388</v>
      </c>
      <c r="D371" s="245" t="s">
        <v>138</v>
      </c>
      <c r="E371" s="245">
        <v>6</v>
      </c>
      <c r="F371" s="258"/>
      <c r="G371" s="260"/>
      <c r="H371" s="245"/>
    </row>
    <row r="372" s="247" customFormat="1" ht="67.5" spans="1:11">
      <c r="A372" s="245">
        <v>3</v>
      </c>
      <c r="B372" s="245" t="s">
        <v>389</v>
      </c>
      <c r="C372" s="261" t="s">
        <v>390</v>
      </c>
      <c r="D372" s="258" t="s">
        <v>75</v>
      </c>
      <c r="E372" s="258">
        <v>4</v>
      </c>
      <c r="F372" s="258"/>
      <c r="G372" s="260"/>
      <c r="H372" s="245"/>
    </row>
    <row r="373" s="247" customFormat="1" spans="1:11">
      <c r="A373" s="258"/>
      <c r="B373" s="245"/>
      <c r="C373" s="261" t="s">
        <v>227</v>
      </c>
      <c r="D373" s="258"/>
      <c r="E373" s="258"/>
      <c r="F373" s="258"/>
      <c r="G373" s="260"/>
      <c r="H373" s="245"/>
    </row>
    <row r="374" s="247" customFormat="1" ht="22.5" spans="1:11">
      <c r="A374" s="258">
        <v>3</v>
      </c>
      <c r="B374" s="245" t="s">
        <v>228</v>
      </c>
      <c r="C374" s="261" t="s">
        <v>229</v>
      </c>
      <c r="D374" s="258" t="s">
        <v>75</v>
      </c>
      <c r="E374" s="258">
        <v>1</v>
      </c>
      <c r="F374" s="258"/>
      <c r="G374" s="260"/>
      <c r="H374" s="245"/>
    </row>
    <row r="375" s="247" customFormat="1" ht="22.5" spans="1:11">
      <c r="A375" s="258">
        <v>4</v>
      </c>
      <c r="B375" s="245" t="s">
        <v>391</v>
      </c>
      <c r="C375" s="261" t="s">
        <v>328</v>
      </c>
      <c r="D375" s="258" t="s">
        <v>29</v>
      </c>
      <c r="E375" s="258">
        <v>1</v>
      </c>
      <c r="F375" s="258"/>
      <c r="G375" s="260">
        <v>2400</v>
      </c>
      <c r="H375" s="245" t="s">
        <v>392</v>
      </c>
      <c r="K375" s="260"/>
    </row>
    <row r="376" s="247" customFormat="1" ht="22" customHeight="1" spans="1:11">
      <c r="A376" s="299"/>
      <c r="B376" s="300" t="s">
        <v>26</v>
      </c>
      <c r="C376" s="301"/>
      <c r="D376" s="299"/>
      <c r="E376" s="299"/>
      <c r="F376" s="299"/>
      <c r="G376" s="302"/>
      <c r="H376" s="264"/>
    </row>
    <row r="377" s="247" customFormat="1" spans="1:11">
      <c r="A377" s="290" t="s">
        <v>393</v>
      </c>
      <c r="B377" s="291"/>
      <c r="C377" s="292"/>
      <c r="D377" s="293"/>
      <c r="E377" s="293"/>
      <c r="F377" s="293"/>
      <c r="G377" s="294"/>
      <c r="H377" s="295"/>
    </row>
    <row r="378" s="247" customFormat="1" spans="1:11">
      <c r="A378" s="245" t="s">
        <v>394</v>
      </c>
      <c r="B378" s="245"/>
      <c r="C378" s="261"/>
      <c r="D378" s="245"/>
      <c r="E378" s="245"/>
      <c r="F378" s="303"/>
      <c r="G378" s="260"/>
      <c r="H378" s="304"/>
    </row>
    <row r="379" s="247" customFormat="1" ht="33.75" spans="1:11">
      <c r="A379" s="258">
        <v>5</v>
      </c>
      <c r="B379" s="245" t="s">
        <v>395</v>
      </c>
      <c r="C379" s="261" t="s">
        <v>396</v>
      </c>
      <c r="D379" s="245" t="s">
        <v>75</v>
      </c>
      <c r="E379" s="245">
        <v>1</v>
      </c>
      <c r="F379" s="258"/>
      <c r="G379" s="260"/>
      <c r="H379" s="304"/>
    </row>
    <row r="380" s="247" customFormat="1" ht="33.75" spans="1:11">
      <c r="A380" s="258">
        <v>9</v>
      </c>
      <c r="B380" s="245" t="s">
        <v>397</v>
      </c>
      <c r="C380" s="261" t="s">
        <v>398</v>
      </c>
      <c r="D380" s="245" t="s">
        <v>399</v>
      </c>
      <c r="E380" s="245">
        <v>1</v>
      </c>
      <c r="F380" s="258"/>
      <c r="G380" s="260"/>
      <c r="H380" s="304"/>
    </row>
    <row r="381" s="247" customFormat="1" ht="33.75" spans="1:11">
      <c r="A381" s="258">
        <v>10</v>
      </c>
      <c r="B381" s="245" t="s">
        <v>400</v>
      </c>
      <c r="C381" s="261" t="s">
        <v>401</v>
      </c>
      <c r="D381" s="245" t="s">
        <v>399</v>
      </c>
      <c r="E381" s="245">
        <v>1</v>
      </c>
      <c r="F381" s="258"/>
      <c r="G381" s="260"/>
      <c r="H381" s="304"/>
    </row>
    <row r="382" s="247" customFormat="1" ht="33.75" spans="1:11">
      <c r="A382" s="258">
        <v>11</v>
      </c>
      <c r="B382" s="245" t="s">
        <v>402</v>
      </c>
      <c r="C382" s="261" t="s">
        <v>403</v>
      </c>
      <c r="D382" s="245" t="s">
        <v>399</v>
      </c>
      <c r="E382" s="245">
        <v>1</v>
      </c>
      <c r="F382" s="258"/>
      <c r="G382" s="260"/>
      <c r="H382" s="304"/>
    </row>
    <row r="383" s="247" customFormat="1" ht="22.5" spans="1:11">
      <c r="A383" s="258">
        <v>12</v>
      </c>
      <c r="B383" s="258" t="s">
        <v>404</v>
      </c>
      <c r="C383" s="261" t="s">
        <v>405</v>
      </c>
      <c r="D383" s="245" t="s">
        <v>92</v>
      </c>
      <c r="E383" s="245">
        <v>1</v>
      </c>
      <c r="F383" s="258"/>
      <c r="G383" s="260"/>
      <c r="H383" s="304"/>
    </row>
    <row r="384" s="247" customFormat="1" ht="22.5" spans="1:11">
      <c r="A384" s="258">
        <v>13</v>
      </c>
      <c r="B384" s="245" t="s">
        <v>406</v>
      </c>
      <c r="C384" s="261" t="s">
        <v>405</v>
      </c>
      <c r="D384" s="245" t="s">
        <v>399</v>
      </c>
      <c r="E384" s="245">
        <v>1</v>
      </c>
      <c r="F384" s="258"/>
      <c r="G384" s="260"/>
      <c r="H384" s="304"/>
    </row>
    <row r="385" s="247" customFormat="1" ht="22.5" spans="1:8">
      <c r="A385" s="258">
        <v>14</v>
      </c>
      <c r="B385" s="245" t="s">
        <v>407</v>
      </c>
      <c r="C385" s="261" t="s">
        <v>405</v>
      </c>
      <c r="D385" s="245" t="s">
        <v>399</v>
      </c>
      <c r="E385" s="245">
        <v>1</v>
      </c>
      <c r="F385" s="258"/>
      <c r="G385" s="260"/>
      <c r="H385" s="304"/>
    </row>
    <row r="386" s="247" customFormat="1" ht="22.5" spans="1:8">
      <c r="A386" s="258">
        <v>15</v>
      </c>
      <c r="B386" s="245" t="s">
        <v>408</v>
      </c>
      <c r="C386" s="261" t="s">
        <v>405</v>
      </c>
      <c r="D386" s="245" t="s">
        <v>399</v>
      </c>
      <c r="E386" s="245">
        <v>1</v>
      </c>
      <c r="F386" s="258"/>
      <c r="G386" s="260"/>
      <c r="H386" s="304"/>
    </row>
    <row r="387" s="247" customFormat="1" ht="22.5" spans="1:8">
      <c r="A387" s="258">
        <v>16</v>
      </c>
      <c r="B387" s="245" t="s">
        <v>409</v>
      </c>
      <c r="C387" s="261" t="s">
        <v>405</v>
      </c>
      <c r="D387" s="245" t="s">
        <v>399</v>
      </c>
      <c r="E387" s="245">
        <v>1</v>
      </c>
      <c r="F387" s="258"/>
      <c r="G387" s="260"/>
      <c r="H387" s="304"/>
    </row>
    <row r="388" s="247" customFormat="1" ht="22.5" spans="1:8">
      <c r="A388" s="258">
        <v>17</v>
      </c>
      <c r="B388" s="245" t="s">
        <v>410</v>
      </c>
      <c r="C388" s="261" t="s">
        <v>405</v>
      </c>
      <c r="D388" s="245" t="s">
        <v>399</v>
      </c>
      <c r="E388" s="245">
        <v>1</v>
      </c>
      <c r="F388" s="258"/>
      <c r="G388" s="260"/>
      <c r="H388" s="304"/>
    </row>
    <row r="389" s="247" customFormat="1" ht="22.5" spans="1:8">
      <c r="A389" s="258">
        <v>18</v>
      </c>
      <c r="B389" s="258" t="s">
        <v>411</v>
      </c>
      <c r="C389" s="261" t="s">
        <v>405</v>
      </c>
      <c r="D389" s="245" t="s">
        <v>399</v>
      </c>
      <c r="E389" s="245">
        <v>1</v>
      </c>
      <c r="F389" s="258"/>
      <c r="G389" s="260"/>
      <c r="H389" s="304"/>
    </row>
    <row r="390" s="247" customFormat="1" ht="22.5" spans="1:8">
      <c r="A390" s="258">
        <v>19</v>
      </c>
      <c r="B390" s="258" t="s">
        <v>412</v>
      </c>
      <c r="C390" s="261" t="s">
        <v>405</v>
      </c>
      <c r="D390" s="245" t="s">
        <v>399</v>
      </c>
      <c r="E390" s="245">
        <v>1</v>
      </c>
      <c r="F390" s="258"/>
      <c r="G390" s="260"/>
      <c r="H390" s="304"/>
    </row>
    <row r="391" s="247" customFormat="1" ht="22.5" spans="1:8">
      <c r="A391" s="258">
        <v>20</v>
      </c>
      <c r="B391" s="258" t="s">
        <v>413</v>
      </c>
      <c r="C391" s="261" t="s">
        <v>405</v>
      </c>
      <c r="D391" s="245" t="s">
        <v>399</v>
      </c>
      <c r="E391" s="245">
        <v>1</v>
      </c>
      <c r="F391" s="258"/>
      <c r="G391" s="260"/>
      <c r="H391" s="304"/>
    </row>
    <row r="392" s="247" customFormat="1" ht="22.5" spans="1:8">
      <c r="A392" s="258">
        <v>21</v>
      </c>
      <c r="B392" s="245" t="s">
        <v>414</v>
      </c>
      <c r="C392" s="261" t="s">
        <v>405</v>
      </c>
      <c r="D392" s="245" t="s">
        <v>399</v>
      </c>
      <c r="E392" s="245">
        <v>1</v>
      </c>
      <c r="F392" s="258"/>
      <c r="G392" s="260"/>
      <c r="H392" s="304"/>
    </row>
    <row r="393" s="247" customFormat="1" ht="22.5" spans="1:8">
      <c r="A393" s="258">
        <v>22</v>
      </c>
      <c r="B393" s="245" t="s">
        <v>415</v>
      </c>
      <c r="C393" s="261" t="s">
        <v>405</v>
      </c>
      <c r="D393" s="245" t="s">
        <v>92</v>
      </c>
      <c r="E393" s="245">
        <v>1</v>
      </c>
      <c r="F393" s="258"/>
      <c r="G393" s="260"/>
      <c r="H393" s="304"/>
    </row>
    <row r="394" s="247" customFormat="1" ht="22.5" spans="1:8">
      <c r="A394" s="258">
        <v>23</v>
      </c>
      <c r="B394" s="245" t="s">
        <v>416</v>
      </c>
      <c r="C394" s="261" t="s">
        <v>405</v>
      </c>
      <c r="D394" s="245" t="s">
        <v>75</v>
      </c>
      <c r="E394" s="245">
        <v>1</v>
      </c>
      <c r="F394" s="258"/>
      <c r="G394" s="260"/>
      <c r="H394" s="304"/>
    </row>
    <row r="395" s="247" customFormat="1" ht="22.5" spans="1:8">
      <c r="A395" s="258">
        <v>24</v>
      </c>
      <c r="B395" s="245" t="s">
        <v>417</v>
      </c>
      <c r="C395" s="261" t="s">
        <v>405</v>
      </c>
      <c r="D395" s="245" t="s">
        <v>92</v>
      </c>
      <c r="E395" s="245">
        <v>1</v>
      </c>
      <c r="F395" s="258"/>
      <c r="G395" s="260"/>
      <c r="H395" s="304"/>
    </row>
    <row r="396" s="247" customFormat="1" ht="33.75" spans="1:8">
      <c r="A396" s="258">
        <v>25</v>
      </c>
      <c r="B396" s="245" t="s">
        <v>418</v>
      </c>
      <c r="C396" s="261" t="s">
        <v>419</v>
      </c>
      <c r="D396" s="245" t="s">
        <v>75</v>
      </c>
      <c r="E396" s="245">
        <v>1</v>
      </c>
      <c r="F396" s="258"/>
      <c r="G396" s="260"/>
      <c r="H396" s="304"/>
    </row>
    <row r="397" s="247" customFormat="1" spans="1:8">
      <c r="A397" s="258">
        <v>35</v>
      </c>
      <c r="B397" s="245" t="s">
        <v>420</v>
      </c>
      <c r="C397" s="261" t="s">
        <v>421</v>
      </c>
      <c r="D397" s="245" t="s">
        <v>422</v>
      </c>
      <c r="E397" s="258">
        <v>56</v>
      </c>
      <c r="F397" s="258"/>
      <c r="G397" s="260"/>
      <c r="H397" s="304"/>
    </row>
    <row r="398" s="247" customFormat="1" spans="1:8">
      <c r="A398" s="258">
        <v>37</v>
      </c>
      <c r="B398" s="245" t="s">
        <v>423</v>
      </c>
      <c r="C398" s="261" t="s">
        <v>424</v>
      </c>
      <c r="D398" s="245" t="s">
        <v>92</v>
      </c>
      <c r="E398" s="258">
        <v>56</v>
      </c>
      <c r="F398" s="258"/>
      <c r="G398" s="260"/>
      <c r="H398" s="304"/>
    </row>
    <row r="399" s="247" customFormat="1" ht="22.5" spans="1:8">
      <c r="A399" s="258">
        <v>39</v>
      </c>
      <c r="B399" s="245" t="s">
        <v>425</v>
      </c>
      <c r="C399" s="305" t="s">
        <v>426</v>
      </c>
      <c r="D399" s="245" t="s">
        <v>92</v>
      </c>
      <c r="E399" s="245">
        <v>4</v>
      </c>
      <c r="F399" s="258"/>
      <c r="G399" s="260"/>
      <c r="H399" s="304"/>
    </row>
    <row r="400" s="247" customFormat="1" spans="1:8">
      <c r="A400" s="258"/>
      <c r="B400" s="245" t="s">
        <v>227</v>
      </c>
      <c r="C400" s="261"/>
      <c r="D400" s="258"/>
      <c r="E400" s="258"/>
      <c r="F400" s="258"/>
      <c r="G400" s="260"/>
      <c r="H400" s="245"/>
    </row>
    <row r="401" s="247" customFormat="1" ht="22.5" spans="1:11">
      <c r="A401" s="258">
        <v>3</v>
      </c>
      <c r="B401" s="245" t="s">
        <v>228</v>
      </c>
      <c r="C401" s="261" t="s">
        <v>229</v>
      </c>
      <c r="D401" s="258" t="s">
        <v>75</v>
      </c>
      <c r="E401" s="258">
        <v>1</v>
      </c>
      <c r="F401" s="258"/>
      <c r="G401" s="260"/>
      <c r="H401" s="245"/>
    </row>
    <row r="402" s="247" customFormat="1" ht="22.5" spans="1:11">
      <c r="A402" s="258">
        <v>4</v>
      </c>
      <c r="B402" s="245" t="s">
        <v>391</v>
      </c>
      <c r="C402" s="261" t="s">
        <v>328</v>
      </c>
      <c r="D402" s="258" t="s">
        <v>29</v>
      </c>
      <c r="E402" s="258">
        <v>1</v>
      </c>
      <c r="F402" s="258"/>
      <c r="G402" s="260">
        <v>2400</v>
      </c>
      <c r="H402" s="245" t="s">
        <v>392</v>
      </c>
      <c r="K402" s="260"/>
    </row>
    <row r="403" s="247" customFormat="1" ht="22" customHeight="1" spans="1:11">
      <c r="A403" s="268"/>
      <c r="B403" s="268" t="s">
        <v>26</v>
      </c>
      <c r="C403" s="259"/>
      <c r="D403" s="268"/>
      <c r="E403" s="268"/>
      <c r="F403" s="268"/>
      <c r="G403" s="270"/>
      <c r="H403" s="304"/>
    </row>
    <row r="404" s="247" customFormat="1" spans="1:11">
      <c r="A404" s="258"/>
      <c r="B404" s="245"/>
      <c r="C404" s="261" t="s">
        <v>427</v>
      </c>
      <c r="D404" s="258"/>
      <c r="E404" s="258"/>
      <c r="F404" s="258"/>
      <c r="G404" s="260"/>
      <c r="H404" s="304"/>
    </row>
    <row r="405" s="247" customFormat="1" ht="157.5" spans="1:11">
      <c r="A405" s="245">
        <v>1</v>
      </c>
      <c r="B405" s="245" t="s">
        <v>428</v>
      </c>
      <c r="C405" s="261" t="s">
        <v>429</v>
      </c>
      <c r="D405" s="258" t="s">
        <v>138</v>
      </c>
      <c r="E405" s="258">
        <v>1</v>
      </c>
      <c r="F405" s="258"/>
      <c r="G405" s="260"/>
      <c r="H405" s="245"/>
    </row>
    <row r="406" s="247" customFormat="1" ht="33.75" spans="1:11">
      <c r="A406" s="245">
        <v>2</v>
      </c>
      <c r="B406" s="245" t="s">
        <v>430</v>
      </c>
      <c r="C406" s="261" t="s">
        <v>431</v>
      </c>
      <c r="D406" s="245" t="s">
        <v>198</v>
      </c>
      <c r="E406" s="245">
        <v>6</v>
      </c>
      <c r="F406" s="258"/>
      <c r="G406" s="260"/>
      <c r="H406" s="245"/>
    </row>
    <row r="407" s="247" customFormat="1" ht="67.5" spans="1:11">
      <c r="A407" s="245">
        <v>3</v>
      </c>
      <c r="B407" s="245" t="s">
        <v>432</v>
      </c>
      <c r="C407" s="261" t="s">
        <v>433</v>
      </c>
      <c r="D407" s="245" t="s">
        <v>168</v>
      </c>
      <c r="E407" s="258">
        <v>143</v>
      </c>
      <c r="F407" s="258"/>
      <c r="G407" s="260"/>
      <c r="H407" s="245"/>
    </row>
    <row r="408" s="247" customFormat="1" ht="67.5" spans="1:11">
      <c r="A408" s="245">
        <v>4</v>
      </c>
      <c r="B408" s="245" t="s">
        <v>434</v>
      </c>
      <c r="C408" s="261" t="s">
        <v>435</v>
      </c>
      <c r="D408" s="245" t="s">
        <v>168</v>
      </c>
      <c r="E408" s="258">
        <v>44</v>
      </c>
      <c r="F408" s="258"/>
      <c r="G408" s="260"/>
      <c r="H408" s="245"/>
    </row>
    <row r="409" s="247" customFormat="1" ht="33.75" spans="1:11">
      <c r="A409" s="245">
        <v>5</v>
      </c>
      <c r="B409" s="245" t="s">
        <v>436</v>
      </c>
      <c r="C409" s="261" t="s">
        <v>437</v>
      </c>
      <c r="D409" s="245" t="s">
        <v>78</v>
      </c>
      <c r="E409" s="245">
        <v>50</v>
      </c>
      <c r="F409" s="245"/>
      <c r="G409" s="260"/>
      <c r="H409" s="245"/>
    </row>
    <row r="410" s="247" customFormat="1" ht="22.5" spans="1:11">
      <c r="A410" s="245">
        <v>6</v>
      </c>
      <c r="B410" s="245" t="s">
        <v>438</v>
      </c>
      <c r="C410" s="261" t="s">
        <v>439</v>
      </c>
      <c r="D410" s="306" t="s">
        <v>363</v>
      </c>
      <c r="E410" s="306">
        <v>6</v>
      </c>
      <c r="F410" s="245"/>
      <c r="G410" s="260"/>
      <c r="H410" s="245"/>
    </row>
    <row r="411" s="247" customFormat="1" ht="22.5" spans="1:11">
      <c r="A411" s="245">
        <v>7</v>
      </c>
      <c r="B411" s="245" t="s">
        <v>440</v>
      </c>
      <c r="C411" s="261" t="s">
        <v>441</v>
      </c>
      <c r="D411" s="245" t="s">
        <v>363</v>
      </c>
      <c r="E411" s="245">
        <v>100</v>
      </c>
      <c r="F411" s="245"/>
      <c r="G411" s="260"/>
      <c r="H411" s="245"/>
    </row>
    <row r="412" s="247" customFormat="1" ht="45" spans="1:11">
      <c r="A412" s="245">
        <v>8</v>
      </c>
      <c r="B412" s="245" t="s">
        <v>442</v>
      </c>
      <c r="C412" s="261" t="s">
        <v>443</v>
      </c>
      <c r="D412" s="245" t="s">
        <v>92</v>
      </c>
      <c r="E412" s="245">
        <v>20</v>
      </c>
      <c r="F412" s="258"/>
      <c r="G412" s="260"/>
      <c r="H412" s="245"/>
    </row>
    <row r="413" s="247" customFormat="1" ht="33.75" spans="1:11">
      <c r="A413" s="245">
        <v>9</v>
      </c>
      <c r="B413" s="245" t="s">
        <v>444</v>
      </c>
      <c r="C413" s="261" t="s">
        <v>445</v>
      </c>
      <c r="D413" s="245" t="s">
        <v>446</v>
      </c>
      <c r="E413" s="245">
        <v>10</v>
      </c>
      <c r="F413" s="245"/>
      <c r="G413" s="260"/>
      <c r="H413" s="245"/>
    </row>
    <row r="414" s="247" customFormat="1" ht="101.25" spans="1:11">
      <c r="A414" s="245">
        <v>10</v>
      </c>
      <c r="B414" s="245" t="s">
        <v>447</v>
      </c>
      <c r="C414" s="261" t="s">
        <v>448</v>
      </c>
      <c r="D414" s="245" t="s">
        <v>92</v>
      </c>
      <c r="E414" s="245">
        <v>1</v>
      </c>
      <c r="F414" s="245"/>
      <c r="G414" s="260"/>
      <c r="H414" s="245"/>
    </row>
    <row r="415" s="247" customFormat="1" ht="22.5" spans="1:11">
      <c r="A415" s="245">
        <v>11</v>
      </c>
      <c r="B415" s="245" t="s">
        <v>449</v>
      </c>
      <c r="C415" s="261" t="s">
        <v>450</v>
      </c>
      <c r="D415" s="245" t="s">
        <v>29</v>
      </c>
      <c r="E415" s="245">
        <v>1</v>
      </c>
      <c r="F415" s="245"/>
      <c r="G415" s="260">
        <v>2400</v>
      </c>
      <c r="H415" s="245" t="s">
        <v>451</v>
      </c>
      <c r="K415" s="260"/>
    </row>
    <row r="416" s="247" customFormat="1" spans="1:11">
      <c r="A416" s="245">
        <v>12</v>
      </c>
      <c r="B416" s="245" t="s">
        <v>452</v>
      </c>
      <c r="C416" s="261" t="s">
        <v>453</v>
      </c>
      <c r="D416" s="245" t="s">
        <v>92</v>
      </c>
      <c r="E416" s="245">
        <v>6</v>
      </c>
      <c r="F416" s="245"/>
      <c r="G416" s="260"/>
      <c r="H416" s="245"/>
    </row>
    <row r="417" s="247" customFormat="1" ht="21" customHeight="1" spans="1:8">
      <c r="A417" s="258"/>
      <c r="B417" s="269" t="s">
        <v>26</v>
      </c>
      <c r="C417" s="261"/>
      <c r="D417" s="258"/>
      <c r="E417" s="258"/>
      <c r="F417" s="258"/>
      <c r="G417" s="270"/>
      <c r="H417" s="245"/>
    </row>
    <row r="418" s="247" customFormat="1" spans="1:8">
      <c r="A418" s="258"/>
      <c r="B418" s="245"/>
      <c r="C418" s="261" t="s">
        <v>454</v>
      </c>
      <c r="D418" s="258"/>
      <c r="E418" s="258"/>
      <c r="F418" s="258"/>
      <c r="G418" s="260"/>
      <c r="H418" s="245"/>
    </row>
    <row r="419" s="247" customFormat="1" ht="56.25" spans="1:8">
      <c r="A419" s="258">
        <v>1</v>
      </c>
      <c r="B419" s="245" t="s">
        <v>455</v>
      </c>
      <c r="C419" s="307" t="s">
        <v>456</v>
      </c>
      <c r="D419" s="258" t="s">
        <v>92</v>
      </c>
      <c r="E419" s="258">
        <v>50</v>
      </c>
      <c r="F419" s="258"/>
      <c r="G419" s="260"/>
      <c r="H419" s="245"/>
    </row>
    <row r="420" s="247" customFormat="1" spans="1:8">
      <c r="A420" s="258">
        <v>2</v>
      </c>
      <c r="B420" s="245" t="s">
        <v>457</v>
      </c>
      <c r="C420" s="261" t="s">
        <v>458</v>
      </c>
      <c r="D420" s="258" t="s">
        <v>459</v>
      </c>
      <c r="E420" s="258">
        <v>50</v>
      </c>
      <c r="F420" s="258"/>
      <c r="G420" s="260"/>
      <c r="H420" s="245"/>
    </row>
    <row r="421" s="247" customFormat="1" ht="123.75" spans="1:8">
      <c r="A421" s="258">
        <v>3</v>
      </c>
      <c r="B421" s="245" t="s">
        <v>460</v>
      </c>
      <c r="C421" s="261" t="s">
        <v>461</v>
      </c>
      <c r="D421" s="258" t="s">
        <v>75</v>
      </c>
      <c r="E421" s="258">
        <v>1</v>
      </c>
      <c r="F421" s="258"/>
      <c r="G421" s="260"/>
      <c r="H421" s="245"/>
    </row>
    <row r="422" s="247" customFormat="1" ht="45" spans="1:8">
      <c r="A422" s="258">
        <v>4</v>
      </c>
      <c r="B422" s="245" t="s">
        <v>462</v>
      </c>
      <c r="C422" s="261" t="s">
        <v>463</v>
      </c>
      <c r="D422" s="258" t="s">
        <v>446</v>
      </c>
      <c r="E422" s="258">
        <v>1</v>
      </c>
      <c r="F422" s="258"/>
      <c r="G422" s="260"/>
      <c r="H422" s="245"/>
    </row>
    <row r="423" s="247" customFormat="1" ht="22.5" spans="1:8">
      <c r="A423" s="258">
        <v>5</v>
      </c>
      <c r="B423" s="308" t="s">
        <v>464</v>
      </c>
      <c r="C423" s="309" t="s">
        <v>465</v>
      </c>
      <c r="D423" s="258" t="s">
        <v>78</v>
      </c>
      <c r="E423" s="245">
        <v>50</v>
      </c>
      <c r="F423" s="258"/>
      <c r="G423" s="260"/>
      <c r="H423" s="245"/>
    </row>
    <row r="424" s="247" customFormat="1" ht="191.25" spans="1:8">
      <c r="A424" s="258">
        <v>6</v>
      </c>
      <c r="B424" s="245" t="s">
        <v>466</v>
      </c>
      <c r="C424" s="261" t="s">
        <v>467</v>
      </c>
      <c r="D424" s="258" t="s">
        <v>198</v>
      </c>
      <c r="E424" s="258">
        <v>1</v>
      </c>
      <c r="F424" s="258"/>
      <c r="G424" s="260"/>
      <c r="H424" s="245"/>
    </row>
    <row r="425" s="247" customFormat="1" ht="22.5" spans="1:8">
      <c r="A425" s="258">
        <v>7</v>
      </c>
      <c r="B425" s="245" t="s">
        <v>468</v>
      </c>
      <c r="C425" s="261" t="s">
        <v>469</v>
      </c>
      <c r="D425" s="258" t="s">
        <v>446</v>
      </c>
      <c r="E425" s="258">
        <v>1</v>
      </c>
      <c r="F425" s="258"/>
      <c r="G425" s="260"/>
      <c r="H425" s="245"/>
    </row>
    <row r="426" s="247" customFormat="1" ht="45" spans="1:8">
      <c r="A426" s="258">
        <v>8</v>
      </c>
      <c r="B426" s="258" t="s">
        <v>470</v>
      </c>
      <c r="C426" s="261" t="s">
        <v>471</v>
      </c>
      <c r="D426" s="258" t="s">
        <v>198</v>
      </c>
      <c r="E426" s="258">
        <v>6</v>
      </c>
      <c r="F426" s="258"/>
      <c r="G426" s="260"/>
      <c r="H426" s="245"/>
    </row>
    <row r="427" s="247" customFormat="1" ht="21" customHeight="1" spans="1:8">
      <c r="A427" s="258"/>
      <c r="B427" s="269" t="s">
        <v>26</v>
      </c>
      <c r="C427" s="261"/>
      <c r="D427" s="258"/>
      <c r="E427" s="258"/>
      <c r="F427" s="258"/>
      <c r="G427" s="270"/>
      <c r="H427" s="245"/>
    </row>
    <row r="428" s="247" customFormat="1" spans="1:8">
      <c r="A428" s="258"/>
      <c r="B428" s="245"/>
      <c r="C428" s="261" t="s">
        <v>472</v>
      </c>
      <c r="D428" s="258"/>
      <c r="E428" s="258"/>
      <c r="F428" s="258"/>
      <c r="G428" s="260"/>
      <c r="H428" s="245"/>
    </row>
    <row r="429" s="247" customFormat="1" ht="45" spans="1:8">
      <c r="A429" s="258">
        <v>1</v>
      </c>
      <c r="B429" s="258" t="s">
        <v>460</v>
      </c>
      <c r="C429" s="261" t="s">
        <v>473</v>
      </c>
      <c r="D429" s="245" t="s">
        <v>198</v>
      </c>
      <c r="E429" s="245">
        <v>1</v>
      </c>
      <c r="F429" s="258"/>
      <c r="G429" s="260"/>
      <c r="H429" s="245"/>
    </row>
    <row r="430" s="247" customFormat="1" ht="168.75" spans="1:8">
      <c r="A430" s="258">
        <v>2</v>
      </c>
      <c r="B430" s="258" t="s">
        <v>470</v>
      </c>
      <c r="C430" s="310" t="s">
        <v>474</v>
      </c>
      <c r="D430" s="258" t="s">
        <v>198</v>
      </c>
      <c r="E430" s="258">
        <v>5</v>
      </c>
      <c r="F430" s="258"/>
      <c r="G430" s="260"/>
      <c r="H430" s="245"/>
    </row>
    <row r="431" s="247" customFormat="1" ht="56.25" spans="1:8">
      <c r="A431" s="258">
        <v>4</v>
      </c>
      <c r="B431" s="245" t="s">
        <v>475</v>
      </c>
      <c r="C431" s="261" t="s">
        <v>476</v>
      </c>
      <c r="D431" s="245" t="s">
        <v>198</v>
      </c>
      <c r="E431" s="245">
        <v>1</v>
      </c>
      <c r="F431" s="245"/>
      <c r="G431" s="260"/>
      <c r="H431" s="245"/>
    </row>
    <row r="432" s="247" customFormat="1" ht="45" spans="1:8">
      <c r="A432" s="258">
        <v>5</v>
      </c>
      <c r="B432" s="245" t="s">
        <v>477</v>
      </c>
      <c r="C432" s="307" t="s">
        <v>478</v>
      </c>
      <c r="D432" s="258" t="s">
        <v>92</v>
      </c>
      <c r="E432" s="258">
        <v>50</v>
      </c>
      <c r="F432" s="258"/>
      <c r="G432" s="260"/>
      <c r="H432" s="245"/>
    </row>
    <row r="433" s="247" customFormat="1" ht="112.5" spans="1:10">
      <c r="A433" s="258">
        <v>6</v>
      </c>
      <c r="B433" s="258" t="s">
        <v>479</v>
      </c>
      <c r="C433" s="261" t="s">
        <v>480</v>
      </c>
      <c r="D433" s="258" t="s">
        <v>446</v>
      </c>
      <c r="E433" s="258">
        <v>50</v>
      </c>
      <c r="F433" s="258"/>
      <c r="G433" s="260"/>
      <c r="H433" s="245"/>
    </row>
    <row r="434" s="247" customFormat="1" ht="22" customHeight="1" spans="1:10">
      <c r="A434" s="268"/>
      <c r="B434" s="269" t="s">
        <v>26</v>
      </c>
      <c r="C434" s="259"/>
      <c r="D434" s="268"/>
      <c r="E434" s="268"/>
      <c r="F434" s="268"/>
      <c r="G434" s="270"/>
      <c r="H434" s="245"/>
    </row>
    <row r="435" s="247" customFormat="1" spans="1:10">
      <c r="A435" s="258"/>
      <c r="B435" s="245"/>
      <c r="C435" s="261" t="s">
        <v>481</v>
      </c>
      <c r="D435" s="258"/>
      <c r="E435" s="258"/>
      <c r="F435" s="258"/>
      <c r="G435" s="260"/>
      <c r="H435" s="245"/>
    </row>
    <row r="436" s="247" customFormat="1" ht="157.5" spans="1:10">
      <c r="A436" s="245">
        <v>1</v>
      </c>
      <c r="B436" s="245" t="s">
        <v>482</v>
      </c>
      <c r="C436" s="261" t="s">
        <v>483</v>
      </c>
      <c r="D436" s="258" t="s">
        <v>92</v>
      </c>
      <c r="E436" s="258">
        <v>20</v>
      </c>
      <c r="F436" s="258"/>
      <c r="G436" s="260"/>
      <c r="H436" s="245"/>
    </row>
    <row r="437" s="247" customFormat="1" ht="21" customHeight="1" spans="1:10">
      <c r="A437" s="258"/>
      <c r="B437" s="269" t="s">
        <v>26</v>
      </c>
      <c r="C437" s="261"/>
      <c r="D437" s="258"/>
      <c r="E437" s="258"/>
      <c r="F437" s="258"/>
      <c r="G437" s="270"/>
      <c r="H437" s="245"/>
    </row>
    <row r="438" s="247" customFormat="1" spans="1:10">
      <c r="A438" s="258"/>
      <c r="B438" s="311"/>
      <c r="C438" s="312" t="s">
        <v>484</v>
      </c>
      <c r="D438" s="313"/>
      <c r="E438" s="313"/>
      <c r="F438" s="313"/>
      <c r="G438" s="314"/>
      <c r="H438" s="311"/>
    </row>
    <row r="439" s="247" customFormat="1" ht="45" spans="1:10">
      <c r="A439" s="258">
        <v>6</v>
      </c>
      <c r="B439" s="311" t="s">
        <v>485</v>
      </c>
      <c r="C439" s="315" t="s">
        <v>486</v>
      </c>
      <c r="D439" s="313" t="s">
        <v>78</v>
      </c>
      <c r="E439" s="258">
        <v>1</v>
      </c>
      <c r="F439" s="266"/>
      <c r="G439" s="260"/>
      <c r="H439" s="245"/>
    </row>
    <row r="440" s="247" customFormat="1" ht="78.75" spans="1:10">
      <c r="A440" s="258">
        <v>8</v>
      </c>
      <c r="B440" s="311" t="s">
        <v>487</v>
      </c>
      <c r="C440" s="315" t="s">
        <v>488</v>
      </c>
      <c r="D440" s="313" t="s">
        <v>75</v>
      </c>
      <c r="E440" s="258">
        <v>1</v>
      </c>
      <c r="F440" s="266"/>
      <c r="G440" s="260"/>
      <c r="H440" s="245"/>
    </row>
    <row r="441" s="247" customFormat="1" ht="45" spans="1:10">
      <c r="A441" s="258">
        <v>9</v>
      </c>
      <c r="B441" s="311" t="s">
        <v>489</v>
      </c>
      <c r="C441" s="316" t="s">
        <v>490</v>
      </c>
      <c r="D441" s="313" t="s">
        <v>78</v>
      </c>
      <c r="E441" s="266">
        <v>24</v>
      </c>
      <c r="F441" s="262"/>
      <c r="G441" s="260"/>
      <c r="H441" s="245"/>
    </row>
    <row r="442" s="247" customFormat="1" spans="1:10">
      <c r="A442" s="258">
        <v>10</v>
      </c>
      <c r="B442" s="311" t="s">
        <v>491</v>
      </c>
      <c r="C442" s="317" t="s">
        <v>492</v>
      </c>
      <c r="D442" s="313" t="s">
        <v>78</v>
      </c>
      <c r="E442" s="266">
        <v>48</v>
      </c>
      <c r="F442" s="258"/>
      <c r="G442" s="260"/>
      <c r="H442" s="245"/>
    </row>
    <row r="443" s="247" customFormat="1" ht="90" spans="1:10">
      <c r="A443" s="258">
        <v>11</v>
      </c>
      <c r="B443" s="311" t="s">
        <v>493</v>
      </c>
      <c r="C443" s="315" t="s">
        <v>494</v>
      </c>
      <c r="D443" s="313" t="s">
        <v>75</v>
      </c>
      <c r="E443" s="266">
        <v>48</v>
      </c>
      <c r="F443" s="266"/>
      <c r="G443" s="260"/>
      <c r="H443" s="245"/>
    </row>
    <row r="444" s="247" customFormat="1" ht="45" spans="1:10">
      <c r="A444" s="258">
        <v>12</v>
      </c>
      <c r="B444" s="311" t="s">
        <v>495</v>
      </c>
      <c r="C444" s="315" t="s">
        <v>496</v>
      </c>
      <c r="D444" s="313" t="s">
        <v>497</v>
      </c>
      <c r="E444" s="258">
        <v>1</v>
      </c>
      <c r="F444" s="266"/>
      <c r="G444" s="260">
        <v>0</v>
      </c>
      <c r="H444" s="245"/>
      <c r="J444" s="260"/>
    </row>
    <row r="445" s="247" customFormat="1" ht="29" customHeight="1" spans="1:10">
      <c r="A445" s="269"/>
      <c r="B445" s="269" t="s">
        <v>26</v>
      </c>
      <c r="C445" s="269"/>
      <c r="D445" s="313"/>
      <c r="E445" s="258"/>
      <c r="F445" s="318"/>
      <c r="G445" s="319"/>
      <c r="H445" s="289"/>
    </row>
    <row r="446" s="247" customFormat="1" spans="1:10">
      <c r="A446" s="320" t="s">
        <v>498</v>
      </c>
      <c r="B446" s="321"/>
      <c r="C446" s="322"/>
      <c r="D446" s="323"/>
      <c r="E446" s="323"/>
      <c r="F446" s="323"/>
      <c r="G446" s="324"/>
      <c r="H446" s="325"/>
    </row>
    <row r="447" s="247" customFormat="1" spans="1:10">
      <c r="A447" s="326" t="s">
        <v>499</v>
      </c>
      <c r="B447" s="327"/>
      <c r="C447" s="328"/>
      <c r="D447" s="326"/>
      <c r="E447" s="326"/>
      <c r="F447" s="326"/>
      <c r="G447" s="329"/>
      <c r="H447" s="327"/>
    </row>
    <row r="448" s="247" customFormat="1" spans="1:10">
      <c r="A448" s="330">
        <v>2</v>
      </c>
      <c r="B448" s="331" t="s">
        <v>500</v>
      </c>
      <c r="C448" s="332" t="s">
        <v>501</v>
      </c>
      <c r="D448" s="330" t="s">
        <v>75</v>
      </c>
      <c r="E448" s="330">
        <v>1</v>
      </c>
      <c r="F448" s="279"/>
      <c r="G448" s="333"/>
      <c r="H448" s="327"/>
    </row>
    <row r="449" s="247" customFormat="1" ht="409" customHeight="1" spans="1:8">
      <c r="A449" s="334"/>
      <c r="B449" s="335"/>
      <c r="C449" s="336"/>
      <c r="D449" s="334"/>
      <c r="E449" s="334"/>
      <c r="F449" s="337"/>
      <c r="G449" s="338"/>
      <c r="H449" s="327"/>
    </row>
    <row r="450" s="247" customFormat="1" ht="409" customHeight="1" spans="1:8">
      <c r="A450" s="334"/>
      <c r="B450" s="335"/>
      <c r="C450" s="336"/>
      <c r="D450" s="334"/>
      <c r="E450" s="334"/>
      <c r="F450" s="337"/>
      <c r="G450" s="338"/>
      <c r="H450" s="327"/>
    </row>
    <row r="451" s="247" customFormat="1" ht="248" customHeight="1" spans="1:8">
      <c r="A451" s="339"/>
      <c r="B451" s="340"/>
      <c r="C451" s="341"/>
      <c r="D451" s="339"/>
      <c r="E451" s="334"/>
      <c r="F451" s="283"/>
      <c r="G451" s="342"/>
      <c r="H451" s="327"/>
    </row>
    <row r="452" s="247" customFormat="1" ht="191.25" spans="1:8">
      <c r="A452" s="326">
        <v>2</v>
      </c>
      <c r="B452" s="245" t="s">
        <v>502</v>
      </c>
      <c r="C452" s="261" t="s">
        <v>503</v>
      </c>
      <c r="D452" s="326" t="s">
        <v>75</v>
      </c>
      <c r="E452" s="323">
        <v>1</v>
      </c>
      <c r="F452" s="258"/>
      <c r="G452" s="329"/>
      <c r="H452" s="327"/>
    </row>
    <row r="453" s="247" customFormat="1" ht="258.75" spans="1:8">
      <c r="A453" s="326">
        <v>3</v>
      </c>
      <c r="B453" s="245" t="s">
        <v>504</v>
      </c>
      <c r="C453" s="261" t="s">
        <v>505</v>
      </c>
      <c r="D453" s="326" t="s">
        <v>75</v>
      </c>
      <c r="E453" s="326">
        <v>1</v>
      </c>
      <c r="F453" s="258"/>
      <c r="G453" s="329"/>
      <c r="H453" s="327"/>
    </row>
    <row r="454" s="247" customFormat="1" spans="1:8">
      <c r="A454" s="330">
        <v>4</v>
      </c>
      <c r="B454" s="331" t="s">
        <v>506</v>
      </c>
      <c r="C454" s="331" t="s">
        <v>507</v>
      </c>
      <c r="D454" s="331" t="s">
        <v>75</v>
      </c>
      <c r="E454" s="330">
        <v>1</v>
      </c>
      <c r="F454" s="279"/>
      <c r="G454" s="333"/>
      <c r="H454" s="327"/>
    </row>
    <row r="455" s="247" customFormat="1" ht="408" customHeight="1" spans="1:8">
      <c r="A455" s="334"/>
      <c r="B455" s="335"/>
      <c r="C455" s="335"/>
      <c r="D455" s="335"/>
      <c r="E455" s="334"/>
      <c r="F455" s="337"/>
      <c r="G455" s="338"/>
      <c r="H455" s="327"/>
    </row>
    <row r="456" s="247" customFormat="1" ht="96" customHeight="1" spans="1:8">
      <c r="A456" s="339"/>
      <c r="B456" s="340"/>
      <c r="C456" s="340"/>
      <c r="D456" s="340"/>
      <c r="E456" s="339"/>
      <c r="F456" s="283"/>
      <c r="G456" s="342"/>
      <c r="H456" s="327"/>
    </row>
    <row r="457" s="247" customFormat="1" ht="33.75" spans="1:8">
      <c r="A457" s="326">
        <v>5</v>
      </c>
      <c r="B457" s="327" t="s">
        <v>508</v>
      </c>
      <c r="C457" s="328" t="s">
        <v>509</v>
      </c>
      <c r="D457" s="326" t="s">
        <v>75</v>
      </c>
      <c r="E457" s="326">
        <v>1</v>
      </c>
      <c r="F457" s="258"/>
      <c r="G457" s="329"/>
      <c r="H457" s="327"/>
    </row>
    <row r="458" s="247" customFormat="1" ht="247.5" spans="1:8">
      <c r="A458" s="326">
        <v>6</v>
      </c>
      <c r="B458" s="245" t="s">
        <v>510</v>
      </c>
      <c r="C458" s="261" t="s">
        <v>511</v>
      </c>
      <c r="D458" s="326" t="s">
        <v>75</v>
      </c>
      <c r="E458" s="326">
        <v>1</v>
      </c>
      <c r="F458" s="258"/>
      <c r="G458" s="329"/>
      <c r="H458" s="327"/>
    </row>
    <row r="459" s="247" customFormat="1" spans="1:8">
      <c r="A459" s="326">
        <v>7</v>
      </c>
      <c r="B459" s="280" t="s">
        <v>512</v>
      </c>
      <c r="C459" s="343" t="s">
        <v>513</v>
      </c>
      <c r="D459" s="330" t="s">
        <v>75</v>
      </c>
      <c r="E459" s="330">
        <v>1</v>
      </c>
      <c r="F459" s="279"/>
      <c r="G459" s="333"/>
      <c r="H459" s="327"/>
    </row>
    <row r="460" s="247" customFormat="1" ht="409" customHeight="1" spans="1:8">
      <c r="A460" s="326"/>
      <c r="B460" s="344"/>
      <c r="C460" s="345"/>
      <c r="D460" s="334"/>
      <c r="E460" s="334"/>
      <c r="F460" s="337"/>
      <c r="G460" s="338"/>
      <c r="H460" s="327"/>
    </row>
    <row r="461" s="247" customFormat="1" ht="409" customHeight="1" spans="1:8">
      <c r="A461" s="326"/>
      <c r="B461" s="344"/>
      <c r="C461" s="345"/>
      <c r="D461" s="334"/>
      <c r="E461" s="334"/>
      <c r="F461" s="337"/>
      <c r="G461" s="338"/>
      <c r="H461" s="327"/>
    </row>
    <row r="462" s="247" customFormat="1" ht="409" customHeight="1" spans="1:8">
      <c r="A462" s="326"/>
      <c r="B462" s="344"/>
      <c r="C462" s="345"/>
      <c r="D462" s="334"/>
      <c r="E462" s="334"/>
      <c r="F462" s="337"/>
      <c r="G462" s="338"/>
      <c r="H462" s="327"/>
    </row>
    <row r="463" s="247" customFormat="1" ht="226" customHeight="1" spans="1:8">
      <c r="A463" s="326"/>
      <c r="B463" s="284"/>
      <c r="C463" s="346"/>
      <c r="D463" s="339"/>
      <c r="E463" s="339"/>
      <c r="F463" s="283"/>
      <c r="G463" s="342"/>
      <c r="H463" s="327"/>
    </row>
    <row r="464" s="247" customFormat="1" ht="168.75" spans="1:8">
      <c r="A464" s="326">
        <v>8</v>
      </c>
      <c r="B464" s="245" t="s">
        <v>514</v>
      </c>
      <c r="C464" s="261" t="s">
        <v>515</v>
      </c>
      <c r="D464" s="326" t="s">
        <v>75</v>
      </c>
      <c r="E464" s="326">
        <v>1</v>
      </c>
      <c r="F464" s="258"/>
      <c r="G464" s="329"/>
      <c r="H464" s="327"/>
    </row>
    <row r="465" s="247" customFormat="1" ht="73" customHeight="1" spans="1:8">
      <c r="A465" s="330">
        <v>9</v>
      </c>
      <c r="B465" s="280" t="s">
        <v>516</v>
      </c>
      <c r="C465" s="347" t="s">
        <v>517</v>
      </c>
      <c r="D465" s="330" t="s">
        <v>75</v>
      </c>
      <c r="E465" s="348">
        <v>1</v>
      </c>
      <c r="F465" s="279"/>
      <c r="G465" s="333"/>
      <c r="H465" s="327"/>
    </row>
    <row r="466" s="247" customFormat="1" ht="409" customHeight="1" spans="1:8">
      <c r="A466" s="334"/>
      <c r="B466" s="344"/>
      <c r="C466" s="349"/>
      <c r="D466" s="334"/>
      <c r="E466" s="350"/>
      <c r="F466" s="337"/>
      <c r="G466" s="338"/>
      <c r="H466" s="327"/>
    </row>
    <row r="467" s="247" customFormat="1" ht="409" customHeight="1" spans="1:8">
      <c r="A467" s="334"/>
      <c r="B467" s="344"/>
      <c r="C467" s="349"/>
      <c r="D467" s="334"/>
      <c r="E467" s="323"/>
      <c r="F467" s="337"/>
      <c r="G467" s="338"/>
      <c r="H467" s="327"/>
    </row>
    <row r="468" s="247" customFormat="1" ht="409" customHeight="1" spans="1:8">
      <c r="A468" s="334"/>
      <c r="B468" s="344"/>
      <c r="C468" s="349"/>
      <c r="D468" s="334"/>
      <c r="E468" s="323"/>
      <c r="F468" s="337"/>
      <c r="G468" s="338"/>
      <c r="H468" s="327"/>
    </row>
    <row r="469" s="247" customFormat="1" ht="409" customHeight="1" spans="1:8">
      <c r="A469" s="334"/>
      <c r="B469" s="344"/>
      <c r="C469" s="349"/>
      <c r="D469" s="334"/>
      <c r="E469" s="323"/>
      <c r="F469" s="337"/>
      <c r="G469" s="338"/>
      <c r="H469" s="327"/>
    </row>
    <row r="470" s="247" customFormat="1" ht="241" customHeight="1" spans="1:8">
      <c r="A470" s="339"/>
      <c r="B470" s="284"/>
      <c r="C470" s="351"/>
      <c r="D470" s="339"/>
      <c r="E470" s="323"/>
      <c r="F470" s="283"/>
      <c r="G470" s="342"/>
      <c r="H470" s="327"/>
    </row>
    <row r="471" s="247" customFormat="1" ht="33.75" spans="1:8">
      <c r="A471" s="326">
        <v>10</v>
      </c>
      <c r="B471" s="245" t="s">
        <v>518</v>
      </c>
      <c r="C471" s="261" t="s">
        <v>519</v>
      </c>
      <c r="D471" s="326" t="s">
        <v>75</v>
      </c>
      <c r="E471" s="326">
        <v>1</v>
      </c>
      <c r="F471" s="258"/>
      <c r="G471" s="329"/>
      <c r="H471" s="327"/>
    </row>
    <row r="472" s="247" customFormat="1" ht="33.75" spans="1:8">
      <c r="A472" s="326">
        <v>12</v>
      </c>
      <c r="B472" s="245" t="s">
        <v>520</v>
      </c>
      <c r="C472" s="261" t="s">
        <v>521</v>
      </c>
      <c r="D472" s="326" t="s">
        <v>75</v>
      </c>
      <c r="E472" s="326">
        <v>1</v>
      </c>
      <c r="F472" s="258"/>
      <c r="G472" s="329"/>
      <c r="H472" s="327"/>
    </row>
    <row r="473" s="247" customFormat="1" spans="1:8">
      <c r="A473" s="320" t="s">
        <v>522</v>
      </c>
      <c r="B473" s="321"/>
      <c r="C473" s="352"/>
      <c r="D473" s="323"/>
      <c r="E473" s="323"/>
      <c r="F473" s="323"/>
      <c r="G473" s="329"/>
      <c r="H473" s="327"/>
    </row>
    <row r="474" s="247" customFormat="1" spans="1:8">
      <c r="A474" s="326">
        <v>1</v>
      </c>
      <c r="B474" s="245" t="s">
        <v>523</v>
      </c>
      <c r="C474" s="261" t="s">
        <v>524</v>
      </c>
      <c r="D474" s="326" t="s">
        <v>92</v>
      </c>
      <c r="E474" s="326">
        <v>1</v>
      </c>
      <c r="F474" s="258"/>
      <c r="G474" s="329"/>
      <c r="H474" s="327"/>
    </row>
    <row r="475" s="247" customFormat="1" spans="1:8">
      <c r="A475" s="326">
        <v>2</v>
      </c>
      <c r="B475" s="245" t="s">
        <v>525</v>
      </c>
      <c r="C475" s="261" t="s">
        <v>526</v>
      </c>
      <c r="D475" s="326" t="s">
        <v>75</v>
      </c>
      <c r="E475" s="326">
        <v>1</v>
      </c>
      <c r="F475" s="258"/>
      <c r="G475" s="329"/>
      <c r="H475" s="327"/>
    </row>
    <row r="476" s="247" customFormat="1" spans="1:8">
      <c r="A476" s="326">
        <v>3</v>
      </c>
      <c r="B476" s="245" t="s">
        <v>527</v>
      </c>
      <c r="C476" s="261" t="s">
        <v>528</v>
      </c>
      <c r="D476" s="326" t="s">
        <v>529</v>
      </c>
      <c r="E476" s="326">
        <v>1</v>
      </c>
      <c r="F476" s="258"/>
      <c r="G476" s="329"/>
      <c r="H476" s="327"/>
    </row>
    <row r="477" s="247" customFormat="1" ht="45" spans="1:8">
      <c r="A477" s="326">
        <v>4</v>
      </c>
      <c r="B477" s="245" t="s">
        <v>530</v>
      </c>
      <c r="C477" s="261" t="s">
        <v>531</v>
      </c>
      <c r="D477" s="326" t="s">
        <v>75</v>
      </c>
      <c r="E477" s="326">
        <v>1</v>
      </c>
      <c r="F477" s="258"/>
      <c r="G477" s="329"/>
      <c r="H477" s="327"/>
    </row>
    <row r="478" s="247" customFormat="1" ht="22.5" spans="1:8">
      <c r="A478" s="326">
        <v>5</v>
      </c>
      <c r="B478" s="245" t="s">
        <v>532</v>
      </c>
      <c r="C478" s="261" t="s">
        <v>533</v>
      </c>
      <c r="D478" s="326" t="s">
        <v>75</v>
      </c>
      <c r="E478" s="326">
        <v>1</v>
      </c>
      <c r="F478" s="258"/>
      <c r="G478" s="329"/>
      <c r="H478" s="327"/>
    </row>
    <row r="479" s="247" customFormat="1" ht="22.5" spans="1:8">
      <c r="A479" s="326">
        <v>6</v>
      </c>
      <c r="B479" s="245" t="s">
        <v>534</v>
      </c>
      <c r="C479" s="261" t="s">
        <v>535</v>
      </c>
      <c r="D479" s="326" t="s">
        <v>92</v>
      </c>
      <c r="E479" s="326">
        <v>1</v>
      </c>
      <c r="F479" s="258"/>
      <c r="G479" s="329"/>
      <c r="H479" s="327"/>
    </row>
    <row r="480" s="247" customFormat="1" spans="1:8">
      <c r="A480" s="326">
        <v>7</v>
      </c>
      <c r="B480" s="245" t="s">
        <v>536</v>
      </c>
      <c r="C480" s="261" t="s">
        <v>537</v>
      </c>
      <c r="D480" s="326" t="s">
        <v>92</v>
      </c>
      <c r="E480" s="326">
        <v>1</v>
      </c>
      <c r="F480" s="258"/>
      <c r="G480" s="329"/>
      <c r="H480" s="327"/>
    </row>
    <row r="481" s="247" customFormat="1" spans="1:8">
      <c r="A481" s="326">
        <v>8</v>
      </c>
      <c r="B481" s="245" t="s">
        <v>538</v>
      </c>
      <c r="C481" s="261" t="s">
        <v>539</v>
      </c>
      <c r="D481" s="258" t="s">
        <v>92</v>
      </c>
      <c r="E481" s="258">
        <v>1</v>
      </c>
      <c r="F481" s="258"/>
      <c r="G481" s="329"/>
      <c r="H481" s="327"/>
    </row>
    <row r="482" s="247" customFormat="1" ht="22.5" spans="1:8">
      <c r="A482" s="326">
        <v>9</v>
      </c>
      <c r="B482" s="245" t="s">
        <v>540</v>
      </c>
      <c r="C482" s="261" t="s">
        <v>541</v>
      </c>
      <c r="D482" s="258" t="s">
        <v>92</v>
      </c>
      <c r="E482" s="258">
        <v>1</v>
      </c>
      <c r="F482" s="258"/>
      <c r="G482" s="329"/>
      <c r="H482" s="327"/>
    </row>
    <row r="483" s="247" customFormat="1" spans="1:8">
      <c r="A483" s="326">
        <v>10</v>
      </c>
      <c r="B483" s="245" t="s">
        <v>542</v>
      </c>
      <c r="C483" s="261" t="s">
        <v>543</v>
      </c>
      <c r="D483" s="258" t="s">
        <v>92</v>
      </c>
      <c r="E483" s="326">
        <v>1</v>
      </c>
      <c r="F483" s="258"/>
      <c r="G483" s="329"/>
      <c r="H483" s="327"/>
    </row>
    <row r="484" s="247" customFormat="1" spans="1:8">
      <c r="A484" s="326">
        <v>11</v>
      </c>
      <c r="B484" s="245" t="s">
        <v>544</v>
      </c>
      <c r="C484" s="261" t="s">
        <v>545</v>
      </c>
      <c r="D484" s="258" t="s">
        <v>92</v>
      </c>
      <c r="E484" s="326">
        <v>1</v>
      </c>
      <c r="F484" s="258"/>
      <c r="G484" s="329"/>
      <c r="H484" s="327"/>
    </row>
    <row r="485" s="247" customFormat="1" spans="1:8">
      <c r="A485" s="326">
        <v>12</v>
      </c>
      <c r="B485" s="245" t="s">
        <v>546</v>
      </c>
      <c r="C485" s="261" t="s">
        <v>547</v>
      </c>
      <c r="D485" s="258" t="s">
        <v>92</v>
      </c>
      <c r="E485" s="326">
        <v>1</v>
      </c>
      <c r="F485" s="258"/>
      <c r="G485" s="329"/>
      <c r="H485" s="327"/>
    </row>
    <row r="486" s="247" customFormat="1" spans="1:8">
      <c r="A486" s="326">
        <v>13</v>
      </c>
      <c r="B486" s="245" t="s">
        <v>548</v>
      </c>
      <c r="C486" s="261" t="s">
        <v>549</v>
      </c>
      <c r="D486" s="258" t="s">
        <v>92</v>
      </c>
      <c r="E486" s="326">
        <v>1</v>
      </c>
      <c r="F486" s="258"/>
      <c r="G486" s="329"/>
      <c r="H486" s="327"/>
    </row>
    <row r="487" s="247" customFormat="1" spans="1:8">
      <c r="A487" s="326">
        <v>14</v>
      </c>
      <c r="B487" s="245" t="s">
        <v>550</v>
      </c>
      <c r="C487" s="261" t="s">
        <v>551</v>
      </c>
      <c r="D487" s="258" t="s">
        <v>92</v>
      </c>
      <c r="E487" s="326">
        <v>1</v>
      </c>
      <c r="F487" s="258"/>
      <c r="G487" s="329"/>
      <c r="H487" s="327"/>
    </row>
    <row r="488" s="247" customFormat="1" ht="22.5" spans="1:8">
      <c r="A488" s="326">
        <v>15</v>
      </c>
      <c r="B488" s="245" t="s">
        <v>552</v>
      </c>
      <c r="C488" s="261" t="s">
        <v>553</v>
      </c>
      <c r="D488" s="258" t="s">
        <v>92</v>
      </c>
      <c r="E488" s="326">
        <v>1</v>
      </c>
      <c r="F488" s="258"/>
      <c r="G488" s="329"/>
      <c r="H488" s="327"/>
    </row>
    <row r="489" s="247" customFormat="1" spans="1:8">
      <c r="A489" s="326">
        <v>16</v>
      </c>
      <c r="B489" s="245" t="s">
        <v>554</v>
      </c>
      <c r="C489" s="261" t="s">
        <v>555</v>
      </c>
      <c r="D489" s="258" t="s">
        <v>92</v>
      </c>
      <c r="E489" s="326">
        <v>1</v>
      </c>
      <c r="F489" s="258"/>
      <c r="G489" s="329"/>
      <c r="H489" s="327"/>
    </row>
    <row r="490" s="247" customFormat="1" ht="22.5" spans="1:8">
      <c r="A490" s="326">
        <v>17</v>
      </c>
      <c r="B490" s="245" t="s">
        <v>556</v>
      </c>
      <c r="C490" s="261" t="s">
        <v>557</v>
      </c>
      <c r="D490" s="258" t="s">
        <v>92</v>
      </c>
      <c r="E490" s="258">
        <v>1</v>
      </c>
      <c r="F490" s="258"/>
      <c r="G490" s="329"/>
      <c r="H490" s="327"/>
    </row>
    <row r="491" s="247" customFormat="1" spans="1:8">
      <c r="A491" s="326">
        <v>18</v>
      </c>
      <c r="B491" s="245" t="s">
        <v>558</v>
      </c>
      <c r="C491" s="261" t="s">
        <v>559</v>
      </c>
      <c r="D491" s="258" t="s">
        <v>92</v>
      </c>
      <c r="E491" s="326">
        <v>1</v>
      </c>
      <c r="F491" s="258"/>
      <c r="G491" s="329"/>
      <c r="H491" s="327"/>
    </row>
    <row r="492" s="247" customFormat="1" spans="1:8">
      <c r="A492" s="326">
        <v>19</v>
      </c>
      <c r="B492" s="245" t="s">
        <v>560</v>
      </c>
      <c r="C492" s="261" t="s">
        <v>561</v>
      </c>
      <c r="D492" s="258" t="s">
        <v>92</v>
      </c>
      <c r="E492" s="326">
        <v>1</v>
      </c>
      <c r="F492" s="258"/>
      <c r="G492" s="329"/>
      <c r="H492" s="327"/>
    </row>
    <row r="493" s="247" customFormat="1" spans="1:8">
      <c r="A493" s="326">
        <v>20</v>
      </c>
      <c r="B493" s="245" t="s">
        <v>562</v>
      </c>
      <c r="C493" s="261" t="s">
        <v>563</v>
      </c>
      <c r="D493" s="258" t="s">
        <v>92</v>
      </c>
      <c r="E493" s="326">
        <v>1</v>
      </c>
      <c r="F493" s="258"/>
      <c r="G493" s="329"/>
      <c r="H493" s="327"/>
    </row>
    <row r="494" s="247" customFormat="1" spans="1:8">
      <c r="A494" s="326">
        <v>21</v>
      </c>
      <c r="B494" s="245" t="s">
        <v>564</v>
      </c>
      <c r="C494" s="261" t="s">
        <v>565</v>
      </c>
      <c r="D494" s="258" t="s">
        <v>92</v>
      </c>
      <c r="E494" s="326">
        <v>1</v>
      </c>
      <c r="F494" s="258"/>
      <c r="G494" s="329"/>
      <c r="H494" s="327"/>
    </row>
    <row r="495" s="247" customFormat="1" spans="1:8">
      <c r="A495" s="326">
        <v>22</v>
      </c>
      <c r="B495" s="245" t="s">
        <v>566</v>
      </c>
      <c r="C495" s="261" t="s">
        <v>567</v>
      </c>
      <c r="D495" s="258" t="s">
        <v>92</v>
      </c>
      <c r="E495" s="326">
        <v>1</v>
      </c>
      <c r="F495" s="258"/>
      <c r="G495" s="329"/>
      <c r="H495" s="327"/>
    </row>
    <row r="496" s="247" customFormat="1" spans="1:8">
      <c r="A496" s="326">
        <v>23</v>
      </c>
      <c r="B496" s="245" t="s">
        <v>568</v>
      </c>
      <c r="C496" s="261" t="s">
        <v>569</v>
      </c>
      <c r="D496" s="258" t="s">
        <v>570</v>
      </c>
      <c r="E496" s="326">
        <v>1</v>
      </c>
      <c r="F496" s="258"/>
      <c r="G496" s="329"/>
      <c r="H496" s="327"/>
    </row>
    <row r="497" s="247" customFormat="1" spans="1:8">
      <c r="A497" s="326">
        <v>24</v>
      </c>
      <c r="B497" s="245" t="s">
        <v>571</v>
      </c>
      <c r="C497" s="261" t="s">
        <v>565</v>
      </c>
      <c r="D497" s="258" t="s">
        <v>92</v>
      </c>
      <c r="E497" s="326">
        <v>1</v>
      </c>
      <c r="F497" s="258"/>
      <c r="G497" s="329"/>
      <c r="H497" s="327"/>
    </row>
    <row r="498" s="247" customFormat="1" spans="1:8">
      <c r="A498" s="326">
        <v>25</v>
      </c>
      <c r="B498" s="245" t="s">
        <v>572</v>
      </c>
      <c r="C498" s="261" t="s">
        <v>565</v>
      </c>
      <c r="D498" s="258" t="s">
        <v>92</v>
      </c>
      <c r="E498" s="326">
        <v>1</v>
      </c>
      <c r="F498" s="258"/>
      <c r="G498" s="329"/>
      <c r="H498" s="327"/>
    </row>
    <row r="499" s="247" customFormat="1" spans="1:8">
      <c r="A499" s="326">
        <v>26</v>
      </c>
      <c r="B499" s="245" t="s">
        <v>573</v>
      </c>
      <c r="C499" s="261" t="s">
        <v>565</v>
      </c>
      <c r="D499" s="258" t="s">
        <v>92</v>
      </c>
      <c r="E499" s="326">
        <v>1</v>
      </c>
      <c r="F499" s="258"/>
      <c r="G499" s="329"/>
      <c r="H499" s="327"/>
    </row>
    <row r="500" s="247" customFormat="1" ht="22.5" spans="1:8">
      <c r="A500" s="326">
        <v>27</v>
      </c>
      <c r="B500" s="245" t="s">
        <v>574</v>
      </c>
      <c r="C500" s="261" t="s">
        <v>575</v>
      </c>
      <c r="D500" s="258" t="s">
        <v>92</v>
      </c>
      <c r="E500" s="326">
        <v>1</v>
      </c>
      <c r="F500" s="258"/>
      <c r="G500" s="329"/>
      <c r="H500" s="327"/>
    </row>
    <row r="501" s="247" customFormat="1" spans="1:8">
      <c r="A501" s="326">
        <v>28</v>
      </c>
      <c r="B501" s="245" t="s">
        <v>576</v>
      </c>
      <c r="C501" s="261" t="s">
        <v>577</v>
      </c>
      <c r="D501" s="258" t="s">
        <v>92</v>
      </c>
      <c r="E501" s="326">
        <v>1</v>
      </c>
      <c r="F501" s="258"/>
      <c r="G501" s="329"/>
      <c r="H501" s="327"/>
    </row>
    <row r="502" s="247" customFormat="1" spans="1:8">
      <c r="A502" s="326">
        <v>29</v>
      </c>
      <c r="B502" s="245" t="s">
        <v>578</v>
      </c>
      <c r="C502" s="261" t="s">
        <v>579</v>
      </c>
      <c r="D502" s="258" t="s">
        <v>92</v>
      </c>
      <c r="E502" s="326">
        <v>1</v>
      </c>
      <c r="F502" s="258"/>
      <c r="G502" s="329"/>
      <c r="H502" s="327"/>
    </row>
    <row r="503" s="247" customFormat="1" spans="1:8">
      <c r="A503" s="326">
        <v>30</v>
      </c>
      <c r="B503" s="245" t="s">
        <v>580</v>
      </c>
      <c r="C503" s="261" t="s">
        <v>581</v>
      </c>
      <c r="D503" s="258" t="s">
        <v>92</v>
      </c>
      <c r="E503" s="326">
        <v>1</v>
      </c>
      <c r="F503" s="258"/>
      <c r="G503" s="329"/>
      <c r="H503" s="327"/>
    </row>
    <row r="504" s="247" customFormat="1" spans="1:8">
      <c r="A504" s="326">
        <v>31</v>
      </c>
      <c r="B504" s="245" t="s">
        <v>582</v>
      </c>
      <c r="C504" s="261" t="s">
        <v>583</v>
      </c>
      <c r="D504" s="258" t="s">
        <v>92</v>
      </c>
      <c r="E504" s="326">
        <v>1</v>
      </c>
      <c r="F504" s="258"/>
      <c r="G504" s="329"/>
      <c r="H504" s="327"/>
    </row>
    <row r="505" s="247" customFormat="1" spans="1:8">
      <c r="A505" s="326">
        <v>32</v>
      </c>
      <c r="B505" s="245" t="s">
        <v>584</v>
      </c>
      <c r="C505" s="261" t="s">
        <v>585</v>
      </c>
      <c r="D505" s="258" t="s">
        <v>92</v>
      </c>
      <c r="E505" s="326">
        <v>1</v>
      </c>
      <c r="F505" s="258"/>
      <c r="G505" s="329"/>
      <c r="H505" s="327"/>
    </row>
    <row r="506" s="247" customFormat="1" ht="22.5" spans="1:8">
      <c r="A506" s="326">
        <v>33</v>
      </c>
      <c r="B506" s="245" t="s">
        <v>586</v>
      </c>
      <c r="C506" s="261" t="s">
        <v>587</v>
      </c>
      <c r="D506" s="258" t="s">
        <v>92</v>
      </c>
      <c r="E506" s="326">
        <v>1</v>
      </c>
      <c r="F506" s="258"/>
      <c r="G506" s="329"/>
      <c r="H506" s="327"/>
    </row>
    <row r="507" s="247" customFormat="1" spans="1:8">
      <c r="A507" s="326">
        <v>34</v>
      </c>
      <c r="B507" s="245" t="s">
        <v>588</v>
      </c>
      <c r="C507" s="261" t="s">
        <v>589</v>
      </c>
      <c r="D507" s="258" t="s">
        <v>92</v>
      </c>
      <c r="E507" s="326">
        <v>1</v>
      </c>
      <c r="F507" s="258"/>
      <c r="G507" s="329"/>
      <c r="H507" s="327"/>
    </row>
    <row r="508" s="247" customFormat="1" ht="22.5" spans="1:8">
      <c r="A508" s="326">
        <v>35</v>
      </c>
      <c r="B508" s="245" t="s">
        <v>590</v>
      </c>
      <c r="C508" s="261" t="s">
        <v>591</v>
      </c>
      <c r="D508" s="258" t="s">
        <v>92</v>
      </c>
      <c r="E508" s="326">
        <v>1</v>
      </c>
      <c r="F508" s="258"/>
      <c r="G508" s="329"/>
      <c r="H508" s="327"/>
    </row>
    <row r="509" s="247" customFormat="1" spans="1:8">
      <c r="A509" s="326">
        <v>36</v>
      </c>
      <c r="B509" s="245" t="s">
        <v>592</v>
      </c>
      <c r="C509" s="261" t="s">
        <v>593</v>
      </c>
      <c r="D509" s="258" t="s">
        <v>92</v>
      </c>
      <c r="E509" s="326">
        <v>1</v>
      </c>
      <c r="F509" s="258"/>
      <c r="G509" s="329"/>
      <c r="H509" s="327"/>
    </row>
    <row r="510" s="247" customFormat="1" spans="1:8">
      <c r="A510" s="326">
        <v>37</v>
      </c>
      <c r="B510" s="245" t="s">
        <v>594</v>
      </c>
      <c r="C510" s="261" t="s">
        <v>595</v>
      </c>
      <c r="D510" s="258" t="s">
        <v>92</v>
      </c>
      <c r="E510" s="326">
        <v>1</v>
      </c>
      <c r="F510" s="258"/>
      <c r="G510" s="329"/>
      <c r="H510" s="327"/>
    </row>
    <row r="511" s="247" customFormat="1" ht="33.75" spans="1:8">
      <c r="A511" s="326">
        <v>38</v>
      </c>
      <c r="B511" s="245" t="s">
        <v>596</v>
      </c>
      <c r="C511" s="261" t="s">
        <v>597</v>
      </c>
      <c r="D511" s="258" t="s">
        <v>92</v>
      </c>
      <c r="E511" s="326">
        <v>1</v>
      </c>
      <c r="F511" s="258"/>
      <c r="G511" s="329"/>
      <c r="H511" s="327"/>
    </row>
    <row r="512" s="247" customFormat="1" spans="1:8">
      <c r="A512" s="326">
        <v>39</v>
      </c>
      <c r="B512" s="245" t="s">
        <v>598</v>
      </c>
      <c r="C512" s="261" t="s">
        <v>599</v>
      </c>
      <c r="D512" s="258" t="s">
        <v>92</v>
      </c>
      <c r="E512" s="326">
        <v>1</v>
      </c>
      <c r="F512" s="258"/>
      <c r="G512" s="329"/>
      <c r="H512" s="327"/>
    </row>
    <row r="513" s="247" customFormat="1" spans="1:8">
      <c r="A513" s="326">
        <v>40</v>
      </c>
      <c r="B513" s="245" t="s">
        <v>600</v>
      </c>
      <c r="C513" s="261" t="s">
        <v>601</v>
      </c>
      <c r="D513" s="258" t="s">
        <v>92</v>
      </c>
      <c r="E513" s="326">
        <v>1</v>
      </c>
      <c r="F513" s="258"/>
      <c r="G513" s="329"/>
      <c r="H513" s="327"/>
    </row>
    <row r="514" s="247" customFormat="1" ht="168.75" spans="1:8">
      <c r="A514" s="326">
        <v>41</v>
      </c>
      <c r="B514" s="245" t="s">
        <v>602</v>
      </c>
      <c r="C514" s="261" t="s">
        <v>603</v>
      </c>
      <c r="D514" s="258" t="s">
        <v>75</v>
      </c>
      <c r="E514" s="326">
        <v>1</v>
      </c>
      <c r="F514" s="258"/>
      <c r="G514" s="329"/>
      <c r="H514" s="327"/>
    </row>
    <row r="515" s="247" customFormat="1" spans="1:8">
      <c r="A515" s="320" t="s">
        <v>604</v>
      </c>
      <c r="B515" s="321"/>
      <c r="C515" s="321"/>
      <c r="D515" s="321"/>
      <c r="E515" s="352"/>
      <c r="F515" s="323"/>
      <c r="G515" s="329"/>
      <c r="H515" s="327"/>
    </row>
    <row r="516" s="247" customFormat="1" ht="146.25" spans="1:8">
      <c r="A516" s="326">
        <v>1</v>
      </c>
      <c r="B516" s="353" t="s">
        <v>605</v>
      </c>
      <c r="C516" s="354" t="s">
        <v>606</v>
      </c>
      <c r="D516" s="326" t="s">
        <v>75</v>
      </c>
      <c r="E516" s="326">
        <v>1</v>
      </c>
      <c r="F516" s="258"/>
      <c r="G516" s="329"/>
      <c r="H516" s="327"/>
    </row>
    <row r="517" s="247" customFormat="1" ht="78.75" spans="1:8">
      <c r="A517" s="326">
        <v>2</v>
      </c>
      <c r="B517" s="353" t="s">
        <v>607</v>
      </c>
      <c r="C517" s="354" t="s">
        <v>608</v>
      </c>
      <c r="D517" s="326" t="s">
        <v>75</v>
      </c>
      <c r="E517" s="326">
        <v>1</v>
      </c>
      <c r="F517" s="258"/>
      <c r="G517" s="329"/>
      <c r="H517" s="327"/>
    </row>
    <row r="518" s="247" customFormat="1" ht="202.5" spans="1:8">
      <c r="A518" s="326">
        <v>3</v>
      </c>
      <c r="B518" s="355" t="s">
        <v>609</v>
      </c>
      <c r="C518" s="356" t="s">
        <v>610</v>
      </c>
      <c r="D518" s="326" t="s">
        <v>75</v>
      </c>
      <c r="E518" s="326">
        <v>1</v>
      </c>
      <c r="F518" s="258"/>
      <c r="G518" s="329"/>
      <c r="H518" s="327"/>
    </row>
    <row r="519" s="247" customFormat="1" ht="202.5" spans="1:8">
      <c r="A519" s="326">
        <v>4</v>
      </c>
      <c r="B519" s="355" t="s">
        <v>611</v>
      </c>
      <c r="C519" s="356" t="s">
        <v>612</v>
      </c>
      <c r="D519" s="326" t="s">
        <v>75</v>
      </c>
      <c r="E519" s="326">
        <v>1</v>
      </c>
      <c r="F519" s="258"/>
      <c r="G519" s="329"/>
      <c r="H519" s="327"/>
    </row>
    <row r="520" s="247" customFormat="1" ht="371.25" spans="1:8">
      <c r="A520" s="326">
        <v>5</v>
      </c>
      <c r="B520" s="357" t="s">
        <v>613</v>
      </c>
      <c r="C520" s="358" t="s">
        <v>614</v>
      </c>
      <c r="D520" s="326" t="s">
        <v>75</v>
      </c>
      <c r="E520" s="326">
        <v>1</v>
      </c>
      <c r="F520" s="258"/>
      <c r="G520" s="329"/>
      <c r="H520" s="327"/>
    </row>
    <row r="521" s="247" customFormat="1" ht="146.25" spans="1:8">
      <c r="A521" s="326">
        <v>6</v>
      </c>
      <c r="B521" s="353" t="s">
        <v>615</v>
      </c>
      <c r="C521" s="354" t="s">
        <v>616</v>
      </c>
      <c r="D521" s="326" t="s">
        <v>75</v>
      </c>
      <c r="E521" s="326">
        <v>1</v>
      </c>
      <c r="F521" s="258"/>
      <c r="G521" s="329"/>
      <c r="H521" s="327"/>
    </row>
    <row r="522" s="247" customFormat="1" spans="1:8">
      <c r="A522" s="320" t="s">
        <v>617</v>
      </c>
      <c r="B522" s="321"/>
      <c r="C522" s="321"/>
      <c r="D522" s="321"/>
      <c r="E522" s="352"/>
      <c r="F522" s="323"/>
      <c r="G522" s="329"/>
      <c r="H522" s="327"/>
    </row>
    <row r="523" s="247" customFormat="1" ht="22.5" spans="1:8">
      <c r="A523" s="326">
        <v>1</v>
      </c>
      <c r="B523" s="245" t="s">
        <v>618</v>
      </c>
      <c r="C523" s="261" t="s">
        <v>619</v>
      </c>
      <c r="D523" s="258" t="s">
        <v>75</v>
      </c>
      <c r="E523" s="271">
        <v>1</v>
      </c>
      <c r="F523" s="258"/>
      <c r="G523" s="329"/>
      <c r="H523" s="327"/>
    </row>
    <row r="524" s="247" customFormat="1" ht="45" spans="1:8">
      <c r="A524" s="326">
        <v>2</v>
      </c>
      <c r="B524" s="245" t="s">
        <v>620</v>
      </c>
      <c r="C524" s="261" t="s">
        <v>621</v>
      </c>
      <c r="D524" s="258" t="s">
        <v>78</v>
      </c>
      <c r="E524" s="258">
        <v>24</v>
      </c>
      <c r="F524" s="258"/>
      <c r="G524" s="329"/>
      <c r="H524" s="327"/>
    </row>
    <row r="525" s="247" customFormat="1" spans="1:8">
      <c r="A525" s="326">
        <v>3</v>
      </c>
      <c r="B525" s="245" t="s">
        <v>622</v>
      </c>
      <c r="C525" s="261" t="s">
        <v>623</v>
      </c>
      <c r="D525" s="258" t="s">
        <v>81</v>
      </c>
      <c r="E525" s="258">
        <v>48</v>
      </c>
      <c r="F525" s="258"/>
      <c r="G525" s="329"/>
      <c r="H525" s="327"/>
    </row>
    <row r="526" s="247" customFormat="1" ht="22.5" spans="1:8">
      <c r="A526" s="326">
        <v>4</v>
      </c>
      <c r="B526" s="327" t="s">
        <v>624</v>
      </c>
      <c r="C526" s="261" t="s">
        <v>625</v>
      </c>
      <c r="D526" s="326" t="s">
        <v>75</v>
      </c>
      <c r="E526" s="326">
        <v>6</v>
      </c>
      <c r="F526" s="326"/>
      <c r="G526" s="329"/>
      <c r="H526" s="327"/>
    </row>
    <row r="527" s="247" customFormat="1" spans="1:8">
      <c r="A527" s="320" t="s">
        <v>626</v>
      </c>
      <c r="B527" s="321"/>
      <c r="C527" s="321"/>
      <c r="D527" s="321"/>
      <c r="E527" s="352"/>
      <c r="F527" s="323"/>
      <c r="G527" s="329"/>
      <c r="H527" s="327"/>
    </row>
    <row r="528" s="247" customFormat="1" spans="1:8">
      <c r="A528" s="326">
        <v>1</v>
      </c>
      <c r="B528" s="245" t="s">
        <v>627</v>
      </c>
      <c r="C528" s="261" t="s">
        <v>628</v>
      </c>
      <c r="D528" s="258" t="s">
        <v>629</v>
      </c>
      <c r="E528" s="258">
        <v>110</v>
      </c>
      <c r="F528" s="258"/>
      <c r="G528" s="329"/>
      <c r="H528" s="327"/>
    </row>
    <row r="529" s="247" customFormat="1" ht="22.5" spans="1:10">
      <c r="A529" s="326">
        <v>2</v>
      </c>
      <c r="B529" s="245" t="s">
        <v>630</v>
      </c>
      <c r="C529" s="261" t="s">
        <v>631</v>
      </c>
      <c r="D529" s="258" t="s">
        <v>112</v>
      </c>
      <c r="E529" s="258">
        <v>1</v>
      </c>
      <c r="F529" s="258"/>
      <c r="G529" s="329">
        <v>8000</v>
      </c>
      <c r="H529" s="327"/>
      <c r="J529" s="329"/>
    </row>
    <row r="530" s="247" customFormat="1" ht="45" spans="1:10">
      <c r="A530" s="326">
        <v>3</v>
      </c>
      <c r="B530" s="273" t="s">
        <v>391</v>
      </c>
      <c r="C530" s="296" t="s">
        <v>632</v>
      </c>
      <c r="D530" s="258" t="s">
        <v>629</v>
      </c>
      <c r="E530" s="258">
        <v>28</v>
      </c>
      <c r="F530" s="258"/>
      <c r="G530" s="329"/>
      <c r="H530" s="327"/>
    </row>
    <row r="531" s="247" customFormat="1" spans="1:10">
      <c r="A531" s="326">
        <v>4</v>
      </c>
      <c r="B531" s="245" t="s">
        <v>633</v>
      </c>
      <c r="C531" s="261" t="s">
        <v>634</v>
      </c>
      <c r="D531" s="258" t="s">
        <v>363</v>
      </c>
      <c r="E531" s="258">
        <v>2</v>
      </c>
      <c r="F531" s="258"/>
      <c r="G531" s="329"/>
      <c r="H531" s="327"/>
    </row>
    <row r="532" s="247" customFormat="1" spans="1:10">
      <c r="A532" s="326">
        <v>5</v>
      </c>
      <c r="B532" s="245" t="s">
        <v>635</v>
      </c>
      <c r="C532" s="261" t="s">
        <v>636</v>
      </c>
      <c r="D532" s="258" t="s">
        <v>637</v>
      </c>
      <c r="E532" s="258">
        <v>110</v>
      </c>
      <c r="F532" s="258"/>
      <c r="G532" s="329"/>
      <c r="H532" s="327"/>
    </row>
    <row r="533" s="247" customFormat="1" spans="1:10">
      <c r="A533" s="326">
        <v>6</v>
      </c>
      <c r="B533" s="245" t="s">
        <v>638</v>
      </c>
      <c r="C533" s="261" t="s">
        <v>639</v>
      </c>
      <c r="D533" s="258" t="s">
        <v>112</v>
      </c>
      <c r="E533" s="258">
        <v>1</v>
      </c>
      <c r="F533" s="258"/>
      <c r="G533" s="329">
        <v>0</v>
      </c>
      <c r="H533" s="327"/>
      <c r="J533" s="329"/>
    </row>
    <row r="534" s="247" customFormat="1" ht="22" customHeight="1" spans="1:10">
      <c r="A534" s="268"/>
      <c r="B534" s="269" t="s">
        <v>26</v>
      </c>
      <c r="C534" s="259"/>
      <c r="D534" s="268"/>
      <c r="E534" s="268"/>
      <c r="F534" s="268"/>
      <c r="G534" s="359"/>
      <c r="H534" s="327"/>
    </row>
    <row r="535" s="247" customFormat="1" spans="1:10">
      <c r="A535" s="258"/>
      <c r="B535" s="245"/>
      <c r="C535" s="261" t="s">
        <v>640</v>
      </c>
      <c r="D535" s="258"/>
      <c r="E535" s="258"/>
      <c r="F535" s="258"/>
      <c r="G535" s="260"/>
      <c r="H535" s="245"/>
    </row>
    <row r="536" s="247" customFormat="1" spans="1:10">
      <c r="A536" s="326" t="s">
        <v>641</v>
      </c>
      <c r="B536" s="327"/>
      <c r="C536" s="328"/>
      <c r="D536" s="326"/>
      <c r="E536" s="326"/>
      <c r="F536" s="326"/>
      <c r="G536" s="329"/>
      <c r="H536" s="327"/>
    </row>
    <row r="537" s="247" customFormat="1" ht="409" customHeight="1" spans="1:10">
      <c r="A537" s="330">
        <v>2</v>
      </c>
      <c r="B537" s="280" t="s">
        <v>642</v>
      </c>
      <c r="C537" s="347" t="s">
        <v>643</v>
      </c>
      <c r="D537" s="330" t="s">
        <v>75</v>
      </c>
      <c r="E537" s="330">
        <v>1</v>
      </c>
      <c r="F537" s="279"/>
      <c r="G537" s="333"/>
      <c r="H537" s="331"/>
    </row>
    <row r="538" s="247" customFormat="1" ht="409" customHeight="1" spans="1:10">
      <c r="A538" s="334"/>
      <c r="B538" s="344"/>
      <c r="C538" s="349"/>
      <c r="D538" s="334"/>
      <c r="E538" s="334"/>
      <c r="F538" s="337"/>
      <c r="G538" s="338"/>
      <c r="H538" s="335"/>
    </row>
    <row r="539" s="247" customFormat="1" ht="292" customHeight="1" spans="1:10">
      <c r="A539" s="339"/>
      <c r="B539" s="284"/>
      <c r="C539" s="351"/>
      <c r="D539" s="339"/>
      <c r="E539" s="339"/>
      <c r="F539" s="283"/>
      <c r="G539" s="342"/>
      <c r="H539" s="340"/>
    </row>
    <row r="540" s="247" customFormat="1" ht="363" customHeight="1" spans="1:10">
      <c r="A540" s="326">
        <v>3</v>
      </c>
      <c r="B540" s="245" t="s">
        <v>644</v>
      </c>
      <c r="C540" s="261" t="s">
        <v>645</v>
      </c>
      <c r="D540" s="258" t="s">
        <v>75</v>
      </c>
      <c r="E540" s="258">
        <v>1</v>
      </c>
      <c r="F540" s="258"/>
      <c r="G540" s="329"/>
      <c r="H540" s="327"/>
    </row>
    <row r="541" s="247" customFormat="1" ht="168.75" spans="1:10">
      <c r="A541" s="326">
        <v>4</v>
      </c>
      <c r="B541" s="245" t="s">
        <v>646</v>
      </c>
      <c r="C541" s="310" t="s">
        <v>647</v>
      </c>
      <c r="D541" s="326" t="s">
        <v>75</v>
      </c>
      <c r="E541" s="326">
        <v>1</v>
      </c>
      <c r="F541" s="258"/>
      <c r="G541" s="329"/>
      <c r="H541" s="327"/>
    </row>
    <row r="542" s="247" customFormat="1" ht="213.75" spans="1:10">
      <c r="A542" s="326">
        <v>5</v>
      </c>
      <c r="B542" s="245" t="s">
        <v>648</v>
      </c>
      <c r="C542" s="261" t="s">
        <v>649</v>
      </c>
      <c r="D542" s="326" t="s">
        <v>75</v>
      </c>
      <c r="E542" s="326">
        <v>1</v>
      </c>
      <c r="F542" s="258"/>
      <c r="G542" s="329"/>
      <c r="H542" s="327"/>
    </row>
    <row r="543" s="247" customFormat="1" ht="409.5" spans="1:10">
      <c r="A543" s="326">
        <v>6</v>
      </c>
      <c r="B543" s="245" t="s">
        <v>650</v>
      </c>
      <c r="C543" s="310" t="s">
        <v>651</v>
      </c>
      <c r="D543" s="258" t="s">
        <v>75</v>
      </c>
      <c r="E543" s="258">
        <v>1</v>
      </c>
      <c r="F543" s="258"/>
      <c r="G543" s="329"/>
      <c r="H543" s="327"/>
    </row>
    <row r="544" s="247" customFormat="1" ht="45" spans="1:10">
      <c r="A544" s="326">
        <v>7</v>
      </c>
      <c r="B544" s="245" t="s">
        <v>652</v>
      </c>
      <c r="C544" s="261" t="s">
        <v>653</v>
      </c>
      <c r="D544" s="326" t="s">
        <v>75</v>
      </c>
      <c r="E544" s="326">
        <v>1</v>
      </c>
      <c r="F544" s="258"/>
      <c r="G544" s="329"/>
      <c r="H544" s="327"/>
    </row>
    <row r="545" s="247" customFormat="1" ht="315" spans="1:8">
      <c r="A545" s="326">
        <v>8</v>
      </c>
      <c r="B545" s="245" t="s">
        <v>654</v>
      </c>
      <c r="C545" s="261" t="s">
        <v>655</v>
      </c>
      <c r="D545" s="258" t="s">
        <v>75</v>
      </c>
      <c r="E545" s="258">
        <v>1</v>
      </c>
      <c r="F545" s="258"/>
      <c r="G545" s="329"/>
      <c r="H545" s="327"/>
    </row>
    <row r="546" s="247" customFormat="1" spans="1:8">
      <c r="A546" s="330">
        <v>9</v>
      </c>
      <c r="B546" s="280" t="s">
        <v>656</v>
      </c>
      <c r="C546" s="360" t="s">
        <v>657</v>
      </c>
      <c r="D546" s="279" t="s">
        <v>75</v>
      </c>
      <c r="E546" s="279">
        <v>1</v>
      </c>
      <c r="F546" s="279"/>
      <c r="G546" s="333"/>
      <c r="H546" s="327"/>
    </row>
    <row r="547" s="247" customFormat="1" ht="408" customHeight="1" spans="1:8">
      <c r="A547" s="334"/>
      <c r="B547" s="344"/>
      <c r="C547" s="361"/>
      <c r="D547" s="337"/>
      <c r="E547" s="337"/>
      <c r="F547" s="337"/>
      <c r="G547" s="338"/>
      <c r="H547" s="327"/>
    </row>
    <row r="548" s="247" customFormat="1" ht="324" customHeight="1" spans="1:8">
      <c r="A548" s="339"/>
      <c r="B548" s="284"/>
      <c r="C548" s="362"/>
      <c r="D548" s="283"/>
      <c r="E548" s="283"/>
      <c r="F548" s="283"/>
      <c r="G548" s="342"/>
      <c r="H548" s="327"/>
    </row>
    <row r="549" s="247" customFormat="1" ht="21" customHeight="1" spans="1:8">
      <c r="A549" s="326" t="s">
        <v>658</v>
      </c>
      <c r="B549" s="327"/>
      <c r="C549" s="328"/>
      <c r="D549" s="326"/>
      <c r="E549" s="326"/>
      <c r="F549" s="326"/>
      <c r="G549" s="329"/>
      <c r="H549" s="327"/>
    </row>
    <row r="550" s="247" customFormat="1" ht="409" customHeight="1" spans="1:8">
      <c r="A550" s="330">
        <v>1</v>
      </c>
      <c r="B550" s="331" t="s">
        <v>659</v>
      </c>
      <c r="C550" s="363" t="s">
        <v>660</v>
      </c>
      <c r="D550" s="330" t="s">
        <v>92</v>
      </c>
      <c r="E550" s="330">
        <v>10</v>
      </c>
      <c r="F550" s="279"/>
      <c r="G550" s="333"/>
      <c r="H550" s="327"/>
    </row>
    <row r="551" s="247" customFormat="1" ht="60" customHeight="1" spans="1:8">
      <c r="A551" s="339"/>
      <c r="B551" s="340"/>
      <c r="C551" s="364"/>
      <c r="D551" s="339"/>
      <c r="E551" s="339"/>
      <c r="F551" s="283"/>
      <c r="G551" s="342"/>
      <c r="H551" s="327"/>
    </row>
    <row r="552" s="247" customFormat="1" ht="225" spans="1:8">
      <c r="A552" s="326">
        <v>2</v>
      </c>
      <c r="B552" s="245" t="s">
        <v>661</v>
      </c>
      <c r="C552" s="310" t="s">
        <v>662</v>
      </c>
      <c r="D552" s="258" t="s">
        <v>75</v>
      </c>
      <c r="E552" s="258">
        <v>1</v>
      </c>
      <c r="F552" s="258"/>
      <c r="G552" s="329"/>
      <c r="H552" s="327"/>
    </row>
    <row r="553" s="247" customFormat="1" ht="168.75" spans="1:8">
      <c r="A553" s="326">
        <v>3</v>
      </c>
      <c r="B553" s="327" t="s">
        <v>663</v>
      </c>
      <c r="C553" s="365" t="s">
        <v>664</v>
      </c>
      <c r="D553" s="326" t="s">
        <v>75</v>
      </c>
      <c r="E553" s="326">
        <v>49</v>
      </c>
      <c r="F553" s="258"/>
      <c r="G553" s="329"/>
      <c r="H553" s="327"/>
    </row>
    <row r="554" s="247" customFormat="1" ht="409" customHeight="1" spans="1:8">
      <c r="A554" s="330">
        <v>4</v>
      </c>
      <c r="B554" s="280" t="s">
        <v>665</v>
      </c>
      <c r="C554" s="360" t="s">
        <v>666</v>
      </c>
      <c r="D554" s="279" t="s">
        <v>75</v>
      </c>
      <c r="E554" s="279">
        <v>1</v>
      </c>
      <c r="F554" s="279"/>
      <c r="G554" s="333"/>
      <c r="H554" s="327"/>
    </row>
    <row r="555" s="247" customFormat="1" ht="282" customHeight="1" spans="1:8">
      <c r="A555" s="339"/>
      <c r="B555" s="284"/>
      <c r="C555" s="362"/>
      <c r="D555" s="283"/>
      <c r="E555" s="283"/>
      <c r="F555" s="283"/>
      <c r="G555" s="342"/>
      <c r="H555" s="327"/>
    </row>
    <row r="556" s="247" customFormat="1" ht="22.5" spans="1:8">
      <c r="A556" s="326">
        <v>5</v>
      </c>
      <c r="B556" s="327" t="s">
        <v>667</v>
      </c>
      <c r="C556" s="328" t="s">
        <v>668</v>
      </c>
      <c r="D556" s="326" t="s">
        <v>75</v>
      </c>
      <c r="E556" s="326">
        <v>25</v>
      </c>
      <c r="F556" s="258"/>
      <c r="G556" s="329"/>
      <c r="H556" s="327"/>
    </row>
    <row r="557" s="247" customFormat="1" ht="292.5" spans="1:8">
      <c r="A557" s="326">
        <v>6</v>
      </c>
      <c r="B557" s="245" t="s">
        <v>669</v>
      </c>
      <c r="C557" s="310" t="s">
        <v>670</v>
      </c>
      <c r="D557" s="258" t="s">
        <v>75</v>
      </c>
      <c r="E557" s="258">
        <v>1</v>
      </c>
      <c r="F557" s="258"/>
      <c r="G557" s="260"/>
      <c r="H557" s="245"/>
    </row>
    <row r="558" s="247" customFormat="1" ht="56.25" spans="1:8">
      <c r="A558" s="326">
        <v>7</v>
      </c>
      <c r="B558" s="245" t="s">
        <v>671</v>
      </c>
      <c r="C558" s="261" t="s">
        <v>672</v>
      </c>
      <c r="D558" s="258" t="s">
        <v>75</v>
      </c>
      <c r="E558" s="258">
        <v>1</v>
      </c>
      <c r="F558" s="258"/>
      <c r="G558" s="260"/>
      <c r="H558" s="245"/>
    </row>
    <row r="559" s="247" customFormat="1" spans="1:8">
      <c r="A559" s="326" t="s">
        <v>673</v>
      </c>
      <c r="B559" s="327"/>
      <c r="C559" s="328"/>
      <c r="D559" s="326"/>
      <c r="E559" s="326"/>
      <c r="F559" s="326"/>
      <c r="G559" s="329"/>
      <c r="H559" s="327"/>
    </row>
    <row r="560" s="247" customFormat="1" spans="1:8">
      <c r="A560" s="326">
        <v>1</v>
      </c>
      <c r="B560" s="245" t="s">
        <v>674</v>
      </c>
      <c r="C560" s="267" t="s">
        <v>675</v>
      </c>
      <c r="D560" s="366" t="s">
        <v>75</v>
      </c>
      <c r="E560" s="366">
        <v>1</v>
      </c>
      <c r="F560" s="258"/>
      <c r="G560" s="329"/>
      <c r="H560" s="327"/>
    </row>
    <row r="561" s="247" customFormat="1" ht="22.5" spans="1:8">
      <c r="A561" s="326">
        <v>2</v>
      </c>
      <c r="B561" s="245" t="s">
        <v>676</v>
      </c>
      <c r="C561" s="267" t="s">
        <v>677</v>
      </c>
      <c r="D561" s="366" t="s">
        <v>75</v>
      </c>
      <c r="E561" s="366">
        <v>1</v>
      </c>
      <c r="F561" s="258"/>
      <c r="G561" s="329"/>
      <c r="H561" s="327"/>
    </row>
    <row r="562" s="247" customFormat="1" ht="22.5" spans="1:8">
      <c r="A562" s="326">
        <v>3</v>
      </c>
      <c r="B562" s="245" t="s">
        <v>678</v>
      </c>
      <c r="C562" s="267" t="s">
        <v>679</v>
      </c>
      <c r="D562" s="366" t="s">
        <v>75</v>
      </c>
      <c r="E562" s="366">
        <v>1</v>
      </c>
      <c r="F562" s="258"/>
      <c r="G562" s="329"/>
      <c r="H562" s="327"/>
    </row>
    <row r="563" s="247" customFormat="1" ht="33.75" spans="1:8">
      <c r="A563" s="326">
        <v>4</v>
      </c>
      <c r="B563" s="245" t="s">
        <v>680</v>
      </c>
      <c r="C563" s="267" t="s">
        <v>681</v>
      </c>
      <c r="D563" s="366" t="s">
        <v>75</v>
      </c>
      <c r="E563" s="366">
        <v>1</v>
      </c>
      <c r="F563" s="258"/>
      <c r="G563" s="329"/>
      <c r="H563" s="327"/>
    </row>
    <row r="564" s="247" customFormat="1" ht="22.5" spans="1:8">
      <c r="A564" s="326">
        <v>5</v>
      </c>
      <c r="B564" s="245" t="s">
        <v>682</v>
      </c>
      <c r="C564" s="267" t="s">
        <v>683</v>
      </c>
      <c r="D564" s="366" t="s">
        <v>75</v>
      </c>
      <c r="E564" s="366">
        <v>1</v>
      </c>
      <c r="F564" s="258"/>
      <c r="G564" s="329"/>
      <c r="H564" s="327"/>
    </row>
    <row r="565" s="247" customFormat="1" spans="1:8">
      <c r="A565" s="326">
        <v>6</v>
      </c>
      <c r="B565" s="245" t="s">
        <v>684</v>
      </c>
      <c r="C565" s="267" t="s">
        <v>685</v>
      </c>
      <c r="D565" s="366" t="s">
        <v>75</v>
      </c>
      <c r="E565" s="366">
        <v>1</v>
      </c>
      <c r="F565" s="258"/>
      <c r="G565" s="329"/>
      <c r="H565" s="327"/>
    </row>
    <row r="566" s="247" customFormat="1" ht="22.5" spans="1:8">
      <c r="A566" s="326">
        <v>7</v>
      </c>
      <c r="B566" s="245" t="s">
        <v>686</v>
      </c>
      <c r="C566" s="267" t="s">
        <v>687</v>
      </c>
      <c r="D566" s="366" t="s">
        <v>75</v>
      </c>
      <c r="E566" s="366">
        <v>1</v>
      </c>
      <c r="F566" s="258"/>
      <c r="G566" s="329"/>
      <c r="H566" s="327"/>
    </row>
    <row r="567" s="247" customFormat="1" spans="1:8">
      <c r="A567" s="326">
        <v>8</v>
      </c>
      <c r="B567" s="245" t="s">
        <v>688</v>
      </c>
      <c r="C567" s="267" t="s">
        <v>689</v>
      </c>
      <c r="D567" s="366" t="s">
        <v>75</v>
      </c>
      <c r="E567" s="366">
        <v>1</v>
      </c>
      <c r="F567" s="258"/>
      <c r="G567" s="329"/>
      <c r="H567" s="327"/>
    </row>
    <row r="568" s="247" customFormat="1" ht="33.75" spans="1:8">
      <c r="A568" s="326">
        <v>9</v>
      </c>
      <c r="B568" s="245" t="s">
        <v>690</v>
      </c>
      <c r="C568" s="267" t="s">
        <v>691</v>
      </c>
      <c r="D568" s="366" t="s">
        <v>75</v>
      </c>
      <c r="E568" s="366">
        <v>1</v>
      </c>
      <c r="F568" s="258"/>
      <c r="G568" s="329"/>
      <c r="H568" s="327"/>
    </row>
    <row r="569" s="247" customFormat="1" spans="1:8">
      <c r="A569" s="326">
        <v>10</v>
      </c>
      <c r="B569" s="245" t="s">
        <v>692</v>
      </c>
      <c r="C569" s="267" t="s">
        <v>693</v>
      </c>
      <c r="D569" s="366" t="s">
        <v>75</v>
      </c>
      <c r="E569" s="366">
        <v>1</v>
      </c>
      <c r="F569" s="258"/>
      <c r="G569" s="329"/>
      <c r="H569" s="327"/>
    </row>
    <row r="570" s="247" customFormat="1" spans="1:8">
      <c r="A570" s="326">
        <v>11</v>
      </c>
      <c r="B570" s="327" t="s">
        <v>694</v>
      </c>
      <c r="C570" s="261" t="s">
        <v>695</v>
      </c>
      <c r="D570" s="326" t="s">
        <v>92</v>
      </c>
      <c r="E570" s="326">
        <v>8</v>
      </c>
      <c r="F570" s="258"/>
      <c r="G570" s="329"/>
      <c r="H570" s="327"/>
    </row>
    <row r="571" s="247" customFormat="1" spans="1:8">
      <c r="A571" s="326">
        <v>12</v>
      </c>
      <c r="B571" s="327" t="s">
        <v>696</v>
      </c>
      <c r="C571" s="261" t="s">
        <v>695</v>
      </c>
      <c r="D571" s="326" t="s">
        <v>92</v>
      </c>
      <c r="E571" s="326">
        <v>8</v>
      </c>
      <c r="F571" s="258"/>
      <c r="G571" s="329"/>
      <c r="H571" s="327"/>
    </row>
    <row r="572" s="247" customFormat="1" ht="22.5" spans="1:8">
      <c r="A572" s="326">
        <v>13</v>
      </c>
      <c r="B572" s="245" t="s">
        <v>697</v>
      </c>
      <c r="C572" s="261" t="s">
        <v>698</v>
      </c>
      <c r="D572" s="326" t="s">
        <v>75</v>
      </c>
      <c r="E572" s="326">
        <v>1</v>
      </c>
      <c r="F572" s="258"/>
      <c r="G572" s="329"/>
      <c r="H572" s="327"/>
    </row>
    <row r="573" s="247" customFormat="1" ht="135" spans="1:8">
      <c r="A573" s="326">
        <v>14</v>
      </c>
      <c r="B573" s="245" t="s">
        <v>699</v>
      </c>
      <c r="C573" s="261" t="s">
        <v>700</v>
      </c>
      <c r="D573" s="326" t="s">
        <v>75</v>
      </c>
      <c r="E573" s="326">
        <v>1</v>
      </c>
      <c r="F573" s="258"/>
      <c r="G573" s="329"/>
      <c r="H573" s="327"/>
    </row>
    <row r="574" s="247" customFormat="1" ht="123.75" spans="1:8">
      <c r="A574" s="326">
        <v>15</v>
      </c>
      <c r="B574" s="245" t="s">
        <v>701</v>
      </c>
      <c r="C574" s="261" t="s">
        <v>702</v>
      </c>
      <c r="D574" s="326" t="s">
        <v>75</v>
      </c>
      <c r="E574" s="326">
        <v>1</v>
      </c>
      <c r="F574" s="258"/>
      <c r="G574" s="329"/>
      <c r="H574" s="327"/>
    </row>
    <row r="575" s="247" customFormat="1" spans="1:8">
      <c r="A575" s="326" t="s">
        <v>703</v>
      </c>
      <c r="B575" s="327"/>
      <c r="C575" s="328"/>
      <c r="D575" s="326"/>
      <c r="E575" s="326"/>
      <c r="F575" s="326"/>
      <c r="G575" s="329"/>
      <c r="H575" s="327"/>
    </row>
    <row r="576" s="247" customFormat="1" ht="56.25" spans="1:8">
      <c r="A576" s="326">
        <v>1</v>
      </c>
      <c r="B576" s="245" t="s">
        <v>704</v>
      </c>
      <c r="C576" s="261" t="s">
        <v>705</v>
      </c>
      <c r="D576" s="326" t="s">
        <v>75</v>
      </c>
      <c r="E576" s="367">
        <v>2</v>
      </c>
      <c r="F576" s="258"/>
      <c r="G576" s="329"/>
      <c r="H576" s="327"/>
    </row>
    <row r="577" s="247" customFormat="1" ht="56.25" spans="1:10">
      <c r="A577" s="326">
        <v>2</v>
      </c>
      <c r="B577" s="245" t="s">
        <v>706</v>
      </c>
      <c r="C577" s="261" t="s">
        <v>707</v>
      </c>
      <c r="D577" s="326" t="s">
        <v>75</v>
      </c>
      <c r="E577" s="367">
        <v>2</v>
      </c>
      <c r="F577" s="258"/>
      <c r="G577" s="329"/>
      <c r="H577" s="327"/>
    </row>
    <row r="578" s="247" customFormat="1" ht="78.75" spans="1:10">
      <c r="A578" s="326">
        <v>3</v>
      </c>
      <c r="B578" s="245" t="s">
        <v>708</v>
      </c>
      <c r="C578" s="310" t="s">
        <v>709</v>
      </c>
      <c r="D578" s="326" t="s">
        <v>75</v>
      </c>
      <c r="E578" s="367">
        <v>2</v>
      </c>
      <c r="F578" s="258"/>
      <c r="G578" s="329"/>
      <c r="H578" s="327"/>
    </row>
    <row r="579" s="247" customFormat="1" ht="78.75" spans="1:10">
      <c r="A579" s="326">
        <v>4</v>
      </c>
      <c r="B579" s="245" t="s">
        <v>710</v>
      </c>
      <c r="C579" s="310" t="s">
        <v>711</v>
      </c>
      <c r="D579" s="326" t="s">
        <v>75</v>
      </c>
      <c r="E579" s="367">
        <v>2</v>
      </c>
      <c r="F579" s="258"/>
      <c r="G579" s="329"/>
      <c r="H579" s="327"/>
    </row>
    <row r="580" s="247" customFormat="1" ht="56.25" spans="1:10">
      <c r="A580" s="326">
        <v>5</v>
      </c>
      <c r="B580" s="245" t="s">
        <v>712</v>
      </c>
      <c r="C580" s="261" t="s">
        <v>713</v>
      </c>
      <c r="D580" s="326" t="s">
        <v>75</v>
      </c>
      <c r="E580" s="367">
        <v>2</v>
      </c>
      <c r="F580" s="258"/>
      <c r="G580" s="329"/>
      <c r="H580" s="327"/>
    </row>
    <row r="581" s="247" customFormat="1" ht="45" spans="1:10">
      <c r="A581" s="326">
        <v>6</v>
      </c>
      <c r="B581" s="245" t="s">
        <v>714</v>
      </c>
      <c r="C581" s="261" t="s">
        <v>715</v>
      </c>
      <c r="D581" s="326" t="s">
        <v>75</v>
      </c>
      <c r="E581" s="367">
        <v>2</v>
      </c>
      <c r="F581" s="258"/>
      <c r="G581" s="329"/>
      <c r="H581" s="327"/>
    </row>
    <row r="582" s="247" customFormat="1" ht="45" spans="1:10">
      <c r="A582" s="326">
        <v>7</v>
      </c>
      <c r="B582" s="245" t="s">
        <v>716</v>
      </c>
      <c r="C582" s="261" t="s">
        <v>717</v>
      </c>
      <c r="D582" s="326" t="s">
        <v>75</v>
      </c>
      <c r="E582" s="367">
        <v>2</v>
      </c>
      <c r="F582" s="258"/>
      <c r="G582" s="329"/>
      <c r="H582" s="327"/>
    </row>
    <row r="583" s="247" customFormat="1" spans="1:10">
      <c r="A583" s="326" t="s">
        <v>718</v>
      </c>
      <c r="B583" s="327"/>
      <c r="C583" s="328"/>
      <c r="D583" s="326"/>
      <c r="E583" s="326"/>
      <c r="F583" s="326"/>
      <c r="G583" s="329"/>
      <c r="H583" s="327"/>
    </row>
    <row r="584" s="247" customFormat="1" ht="146.25" spans="1:10">
      <c r="A584" s="326">
        <v>1</v>
      </c>
      <c r="B584" s="245" t="s">
        <v>719</v>
      </c>
      <c r="C584" s="310" t="s">
        <v>720</v>
      </c>
      <c r="D584" s="258" t="s">
        <v>78</v>
      </c>
      <c r="E584" s="258">
        <v>1</v>
      </c>
      <c r="F584" s="258"/>
      <c r="G584" s="329"/>
      <c r="H584" s="327"/>
    </row>
    <row r="585" s="247" customFormat="1" ht="33.75" spans="1:10">
      <c r="A585" s="326">
        <v>2</v>
      </c>
      <c r="B585" s="245" t="s">
        <v>721</v>
      </c>
      <c r="C585" s="261" t="s">
        <v>722</v>
      </c>
      <c r="D585" s="258" t="s">
        <v>78</v>
      </c>
      <c r="E585" s="258">
        <v>8</v>
      </c>
      <c r="F585" s="258"/>
      <c r="G585" s="329"/>
      <c r="H585" s="327"/>
    </row>
    <row r="586" s="247" customFormat="1" ht="78.75" spans="1:10">
      <c r="A586" s="326">
        <v>3</v>
      </c>
      <c r="B586" s="245" t="s">
        <v>95</v>
      </c>
      <c r="C586" s="261" t="s">
        <v>723</v>
      </c>
      <c r="D586" s="258" t="s">
        <v>446</v>
      </c>
      <c r="E586" s="258">
        <v>48</v>
      </c>
      <c r="F586" s="258"/>
      <c r="G586" s="329"/>
      <c r="H586" s="327"/>
    </row>
    <row r="587" s="247" customFormat="1" ht="45" spans="1:10">
      <c r="A587" s="326">
        <v>4</v>
      </c>
      <c r="B587" s="327" t="s">
        <v>724</v>
      </c>
      <c r="C587" s="328" t="s">
        <v>725</v>
      </c>
      <c r="D587" s="326" t="s">
        <v>92</v>
      </c>
      <c r="E587" s="326">
        <v>10</v>
      </c>
      <c r="F587" s="326"/>
      <c r="G587" s="329"/>
      <c r="H587" s="327"/>
    </row>
    <row r="588" s="247" customFormat="1" spans="1:10">
      <c r="A588" s="326" t="s">
        <v>726</v>
      </c>
      <c r="B588" s="327"/>
      <c r="C588" s="328"/>
      <c r="D588" s="326"/>
      <c r="E588" s="326"/>
      <c r="F588" s="326"/>
      <c r="G588" s="329"/>
      <c r="H588" s="327"/>
    </row>
    <row r="589" s="247" customFormat="1" ht="33.75" spans="1:10">
      <c r="A589" s="326">
        <v>1</v>
      </c>
      <c r="B589" s="245" t="s">
        <v>727</v>
      </c>
      <c r="C589" s="261" t="s">
        <v>728</v>
      </c>
      <c r="D589" s="258" t="s">
        <v>629</v>
      </c>
      <c r="E589" s="258">
        <v>28</v>
      </c>
      <c r="F589" s="258"/>
      <c r="G589" s="329"/>
      <c r="H589" s="327"/>
    </row>
    <row r="590" s="247" customFormat="1" ht="22.5" spans="1:10">
      <c r="A590" s="326">
        <v>4</v>
      </c>
      <c r="B590" s="245" t="s">
        <v>630</v>
      </c>
      <c r="C590" s="261" t="s">
        <v>631</v>
      </c>
      <c r="D590" s="258" t="s">
        <v>112</v>
      </c>
      <c r="E590" s="258">
        <v>1</v>
      </c>
      <c r="F590" s="258"/>
      <c r="G590" s="329">
        <v>8000</v>
      </c>
      <c r="H590" s="327"/>
      <c r="J590" s="329"/>
    </row>
    <row r="591" s="247" customFormat="1" spans="1:10">
      <c r="A591" s="326">
        <v>5</v>
      </c>
      <c r="B591" s="245" t="s">
        <v>635</v>
      </c>
      <c r="C591" s="261" t="s">
        <v>636</v>
      </c>
      <c r="D591" s="258" t="s">
        <v>637</v>
      </c>
      <c r="E591" s="258">
        <v>110</v>
      </c>
      <c r="F591" s="258"/>
      <c r="G591" s="329"/>
      <c r="H591" s="327"/>
    </row>
    <row r="592" s="247" customFormat="1" ht="22.5" spans="1:10">
      <c r="A592" s="326">
        <v>6</v>
      </c>
      <c r="B592" s="245" t="s">
        <v>729</v>
      </c>
      <c r="C592" s="261" t="s">
        <v>730</v>
      </c>
      <c r="D592" s="258" t="s">
        <v>112</v>
      </c>
      <c r="E592" s="258">
        <v>1</v>
      </c>
      <c r="F592" s="258"/>
      <c r="G592" s="329">
        <v>20000</v>
      </c>
      <c r="H592" s="327"/>
      <c r="J592" s="329"/>
    </row>
    <row r="593" s="247" customFormat="1" spans="1:10">
      <c r="A593" s="326">
        <v>7</v>
      </c>
      <c r="B593" s="245" t="s">
        <v>638</v>
      </c>
      <c r="C593" s="261" t="s">
        <v>639</v>
      </c>
      <c r="D593" s="258" t="s">
        <v>112</v>
      </c>
      <c r="E593" s="258">
        <v>1</v>
      </c>
      <c r="F593" s="258"/>
      <c r="G593" s="329">
        <v>0</v>
      </c>
      <c r="H593" s="327"/>
      <c r="J593" s="329"/>
    </row>
    <row r="594" s="247" customFormat="1" ht="22" customHeight="1" spans="1:10">
      <c r="A594" s="368"/>
      <c r="B594" s="269" t="s">
        <v>26</v>
      </c>
      <c r="C594" s="368"/>
      <c r="D594" s="368"/>
      <c r="E594" s="368"/>
      <c r="F594" s="369"/>
      <c r="G594" s="359"/>
      <c r="H594" s="327"/>
    </row>
    <row r="595" s="247" customFormat="1" spans="1:10">
      <c r="A595" s="258"/>
      <c r="B595" s="245"/>
      <c r="C595" s="261" t="s">
        <v>731</v>
      </c>
      <c r="D595" s="258"/>
      <c r="E595" s="258"/>
      <c r="F595" s="258"/>
      <c r="G595" s="260"/>
      <c r="H595" s="245"/>
    </row>
    <row r="596" s="247" customFormat="1" ht="157.5" spans="1:10">
      <c r="A596" s="258">
        <v>1</v>
      </c>
      <c r="B596" s="245" t="s">
        <v>235</v>
      </c>
      <c r="C596" s="261" t="s">
        <v>732</v>
      </c>
      <c r="D596" s="258" t="s">
        <v>78</v>
      </c>
      <c r="E596" s="258">
        <v>1</v>
      </c>
      <c r="F596" s="258"/>
      <c r="G596" s="260"/>
      <c r="H596" s="245"/>
    </row>
    <row r="597" s="247" customFormat="1" ht="225" spans="1:10">
      <c r="A597" s="258">
        <v>2</v>
      </c>
      <c r="B597" s="269" t="s">
        <v>243</v>
      </c>
      <c r="C597" s="261" t="s">
        <v>307</v>
      </c>
      <c r="D597" s="258" t="s">
        <v>92</v>
      </c>
      <c r="E597" s="258">
        <v>10</v>
      </c>
      <c r="F597" s="258"/>
      <c r="G597" s="260"/>
      <c r="H597" s="245"/>
    </row>
    <row r="598" s="247" customFormat="1" ht="22" customHeight="1" spans="1:10">
      <c r="A598" s="268"/>
      <c r="B598" s="269" t="s">
        <v>26</v>
      </c>
      <c r="C598" s="259"/>
      <c r="D598" s="268"/>
      <c r="E598" s="268"/>
      <c r="F598" s="268"/>
      <c r="G598" s="270"/>
      <c r="H598" s="245"/>
    </row>
    <row r="599" s="247" customFormat="1" spans="1:10">
      <c r="A599" s="258"/>
      <c r="B599" s="245"/>
      <c r="C599" s="261" t="s">
        <v>733</v>
      </c>
      <c r="D599" s="258"/>
      <c r="E599" s="258"/>
      <c r="F599" s="258"/>
      <c r="G599" s="260"/>
      <c r="H599" s="245"/>
    </row>
    <row r="600" s="247" customFormat="1" spans="1:10">
      <c r="A600" s="258">
        <v>1</v>
      </c>
      <c r="B600" s="245" t="s">
        <v>332</v>
      </c>
      <c r="C600" s="261" t="s">
        <v>333</v>
      </c>
      <c r="D600" s="258" t="s">
        <v>198</v>
      </c>
      <c r="E600" s="258">
        <v>10</v>
      </c>
      <c r="F600" s="258"/>
      <c r="G600" s="260"/>
      <c r="H600" s="245"/>
    </row>
    <row r="601" s="247" customFormat="1" spans="1:10">
      <c r="A601" s="258">
        <v>2</v>
      </c>
      <c r="B601" s="245" t="s">
        <v>734</v>
      </c>
      <c r="C601" s="261" t="s">
        <v>735</v>
      </c>
      <c r="D601" s="258" t="s">
        <v>92</v>
      </c>
      <c r="E601" s="258">
        <v>6</v>
      </c>
      <c r="F601" s="258"/>
      <c r="G601" s="260"/>
      <c r="H601" s="245"/>
    </row>
    <row r="602" s="247" customFormat="1" ht="22" customHeight="1" spans="1:10">
      <c r="A602" s="268"/>
      <c r="B602" s="269" t="s">
        <v>26</v>
      </c>
      <c r="C602" s="259"/>
      <c r="D602" s="268"/>
      <c r="E602" s="268"/>
      <c r="F602" s="268"/>
      <c r="G602" s="270"/>
      <c r="H602" s="245"/>
    </row>
    <row r="603" s="247" customFormat="1" spans="1:10">
      <c r="A603" s="258"/>
      <c r="B603" s="245"/>
      <c r="C603" s="261" t="s">
        <v>736</v>
      </c>
      <c r="D603" s="258"/>
      <c r="E603" s="258"/>
      <c r="F603" s="258"/>
      <c r="G603" s="260"/>
      <c r="H603" s="245"/>
    </row>
    <row r="604" s="247" customFormat="1" spans="1:10">
      <c r="A604" s="258"/>
      <c r="B604" s="245"/>
      <c r="C604" s="261" t="s">
        <v>737</v>
      </c>
      <c r="D604" s="258"/>
      <c r="E604" s="258"/>
      <c r="F604" s="258"/>
      <c r="G604" s="260"/>
      <c r="H604" s="245"/>
    </row>
    <row r="605" s="247" customFormat="1" ht="16" customHeight="1" spans="1:10">
      <c r="A605" s="258">
        <v>1</v>
      </c>
      <c r="B605" s="245" t="s">
        <v>738</v>
      </c>
      <c r="C605" s="261" t="s">
        <v>739</v>
      </c>
      <c r="D605" s="258" t="s">
        <v>138</v>
      </c>
      <c r="E605" s="258">
        <v>1</v>
      </c>
      <c r="F605" s="258"/>
      <c r="G605" s="260"/>
      <c r="H605" s="245"/>
    </row>
    <row r="606" s="247" customFormat="1" ht="18" customHeight="1" spans="1:10">
      <c r="A606" s="258">
        <v>2</v>
      </c>
      <c r="B606" s="245" t="s">
        <v>740</v>
      </c>
      <c r="C606" s="261" t="s">
        <v>741</v>
      </c>
      <c r="D606" s="258" t="s">
        <v>138</v>
      </c>
      <c r="E606" s="258">
        <v>12</v>
      </c>
      <c r="F606" s="258"/>
      <c r="G606" s="260"/>
      <c r="H606" s="245"/>
    </row>
    <row r="607" s="247" customFormat="1" ht="225" spans="1:10">
      <c r="A607" s="258">
        <v>3</v>
      </c>
      <c r="B607" s="245" t="s">
        <v>742</v>
      </c>
      <c r="C607" s="310" t="s">
        <v>743</v>
      </c>
      <c r="D607" s="258" t="s">
        <v>75</v>
      </c>
      <c r="E607" s="258">
        <v>12</v>
      </c>
      <c r="F607" s="258"/>
      <c r="G607" s="260"/>
      <c r="H607" s="245"/>
    </row>
    <row r="608" s="247" customFormat="1" ht="348.75" spans="1:10">
      <c r="A608" s="258">
        <v>4</v>
      </c>
      <c r="B608" s="245" t="s">
        <v>744</v>
      </c>
      <c r="C608" s="310" t="s">
        <v>745</v>
      </c>
      <c r="D608" s="258" t="s">
        <v>75</v>
      </c>
      <c r="E608" s="258">
        <v>12</v>
      </c>
      <c r="F608" s="258"/>
      <c r="G608" s="260"/>
      <c r="H608" s="245"/>
    </row>
    <row r="609" s="247" customFormat="1" ht="247.5" spans="1:10">
      <c r="A609" s="258">
        <v>5</v>
      </c>
      <c r="B609" s="245" t="s">
        <v>746</v>
      </c>
      <c r="C609" s="261" t="s">
        <v>747</v>
      </c>
      <c r="D609" s="258" t="s">
        <v>75</v>
      </c>
      <c r="E609" s="258">
        <v>12</v>
      </c>
      <c r="F609" s="258"/>
      <c r="G609" s="260"/>
      <c r="H609" s="245"/>
    </row>
    <row r="610" s="247" customFormat="1" ht="258.75" spans="1:10">
      <c r="A610" s="258">
        <v>6</v>
      </c>
      <c r="B610" s="245" t="s">
        <v>748</v>
      </c>
      <c r="C610" s="261" t="s">
        <v>749</v>
      </c>
      <c r="D610" s="258" t="s">
        <v>75</v>
      </c>
      <c r="E610" s="258">
        <v>12</v>
      </c>
      <c r="F610" s="258"/>
      <c r="G610" s="260"/>
      <c r="H610" s="245"/>
    </row>
    <row r="611" s="247" customFormat="1" ht="270" spans="1:10">
      <c r="A611" s="258"/>
      <c r="B611" s="245" t="s">
        <v>750</v>
      </c>
      <c r="C611" s="261" t="s">
        <v>751</v>
      </c>
      <c r="D611" s="258" t="s">
        <v>75</v>
      </c>
      <c r="E611" s="258">
        <v>6</v>
      </c>
      <c r="F611" s="258"/>
      <c r="G611" s="260"/>
      <c r="H611" s="245"/>
    </row>
    <row r="612" s="247" customFormat="1" ht="382.5" spans="1:10">
      <c r="A612" s="258">
        <v>7</v>
      </c>
      <c r="B612" s="245" t="s">
        <v>752</v>
      </c>
      <c r="C612" s="310" t="s">
        <v>753</v>
      </c>
      <c r="D612" s="258" t="s">
        <v>75</v>
      </c>
      <c r="E612" s="258">
        <v>12</v>
      </c>
      <c r="F612" s="258"/>
      <c r="G612" s="260"/>
      <c r="H612" s="245"/>
    </row>
    <row r="613" s="247" customFormat="1" ht="78.75" spans="1:10">
      <c r="A613" s="258">
        <v>8</v>
      </c>
      <c r="B613" s="245" t="s">
        <v>754</v>
      </c>
      <c r="C613" s="370" t="s">
        <v>755</v>
      </c>
      <c r="D613" s="258" t="s">
        <v>75</v>
      </c>
      <c r="E613" s="258">
        <v>2</v>
      </c>
      <c r="F613" s="258"/>
      <c r="G613" s="260"/>
      <c r="H613" s="245"/>
    </row>
    <row r="614" s="247" customFormat="1" spans="1:10">
      <c r="A614" s="258">
        <v>9</v>
      </c>
      <c r="B614" s="245" t="s">
        <v>756</v>
      </c>
      <c r="C614" s="261" t="s">
        <v>757</v>
      </c>
      <c r="D614" s="258" t="s">
        <v>138</v>
      </c>
      <c r="E614" s="258">
        <v>30</v>
      </c>
      <c r="F614" s="258"/>
      <c r="G614" s="260"/>
      <c r="H614" s="245"/>
    </row>
    <row r="615" s="247" customFormat="1" ht="33.75" spans="1:10">
      <c r="A615" s="258">
        <v>10</v>
      </c>
      <c r="B615" s="245" t="s">
        <v>758</v>
      </c>
      <c r="C615" s="261" t="s">
        <v>759</v>
      </c>
      <c r="D615" s="258" t="s">
        <v>760</v>
      </c>
      <c r="E615" s="258">
        <v>30</v>
      </c>
      <c r="F615" s="258"/>
      <c r="G615" s="260"/>
      <c r="H615" s="245"/>
    </row>
    <row r="616" s="247" customFormat="1" ht="33.75" spans="1:10">
      <c r="A616" s="258">
        <v>11</v>
      </c>
      <c r="B616" s="245" t="s">
        <v>761</v>
      </c>
      <c r="C616" s="261" t="s">
        <v>762</v>
      </c>
      <c r="D616" s="258" t="s">
        <v>760</v>
      </c>
      <c r="E616" s="258">
        <v>30</v>
      </c>
      <c r="F616" s="258"/>
      <c r="G616" s="260"/>
      <c r="H616" s="245"/>
    </row>
    <row r="617" s="247" customFormat="1" ht="33.75" spans="1:10">
      <c r="A617" s="258">
        <v>12</v>
      </c>
      <c r="B617" s="245" t="s">
        <v>763</v>
      </c>
      <c r="C617" s="261" t="s">
        <v>764</v>
      </c>
      <c r="D617" s="258" t="s">
        <v>75</v>
      </c>
      <c r="E617" s="258">
        <v>30</v>
      </c>
      <c r="F617" s="258"/>
      <c r="G617" s="260"/>
      <c r="H617" s="245"/>
    </row>
    <row r="618" s="247" customFormat="1" ht="22.5" spans="1:10">
      <c r="A618" s="258"/>
      <c r="B618" s="245" t="s">
        <v>765</v>
      </c>
      <c r="C618" s="261"/>
      <c r="D618" s="245" t="s">
        <v>75</v>
      </c>
      <c r="E618" s="245">
        <v>40</v>
      </c>
      <c r="F618" s="273"/>
      <c r="G618" s="260"/>
      <c r="H618" s="245"/>
    </row>
    <row r="619" s="247" customFormat="1" ht="22.5" spans="1:10">
      <c r="A619" s="258"/>
      <c r="B619" s="245" t="s">
        <v>766</v>
      </c>
      <c r="C619" s="261"/>
      <c r="D619" s="245" t="s">
        <v>75</v>
      </c>
      <c r="E619" s="245">
        <v>1</v>
      </c>
      <c r="F619" s="273"/>
      <c r="G619" s="260"/>
      <c r="H619" s="245"/>
    </row>
    <row r="620" s="247" customFormat="1" ht="22.5" spans="1:10">
      <c r="A620" s="258"/>
      <c r="B620" s="245" t="s">
        <v>767</v>
      </c>
      <c r="C620" s="261"/>
      <c r="D620" s="245" t="s">
        <v>75</v>
      </c>
      <c r="E620" s="245">
        <v>2</v>
      </c>
      <c r="F620" s="273"/>
      <c r="G620" s="260"/>
      <c r="H620" s="245"/>
    </row>
    <row r="621" s="247" customFormat="1" spans="1:10">
      <c r="A621" s="258"/>
      <c r="B621" s="245" t="s">
        <v>768</v>
      </c>
      <c r="C621" s="261" t="s">
        <v>769</v>
      </c>
      <c r="D621" s="245" t="s">
        <v>75</v>
      </c>
      <c r="E621" s="245">
        <v>1</v>
      </c>
      <c r="F621" s="273"/>
      <c r="G621" s="260">
        <v>0</v>
      </c>
      <c r="H621" s="245" t="s">
        <v>770</v>
      </c>
    </row>
    <row r="622" s="247" customFormat="1" ht="22.5" spans="1:10">
      <c r="A622" s="258">
        <v>13</v>
      </c>
      <c r="B622" s="245" t="s">
        <v>771</v>
      </c>
      <c r="C622" s="261" t="s">
        <v>772</v>
      </c>
      <c r="D622" s="258" t="s">
        <v>773</v>
      </c>
      <c r="E622" s="258">
        <v>2</v>
      </c>
      <c r="F622" s="258"/>
      <c r="G622" s="260">
        <v>0</v>
      </c>
      <c r="H622" s="245"/>
      <c r="J622" s="260"/>
    </row>
    <row r="623" s="247" customFormat="1" spans="1:10">
      <c r="A623" s="258">
        <v>14</v>
      </c>
      <c r="B623" s="245"/>
      <c r="C623" s="261" t="s">
        <v>774</v>
      </c>
      <c r="D623" s="258"/>
      <c r="E623" s="258"/>
      <c r="F623" s="258"/>
      <c r="G623" s="260"/>
      <c r="H623" s="245"/>
    </row>
    <row r="624" s="247" customFormat="1" ht="225" spans="1:10">
      <c r="A624" s="258">
        <v>15</v>
      </c>
      <c r="B624" s="245" t="s">
        <v>775</v>
      </c>
      <c r="C624" s="261" t="s">
        <v>776</v>
      </c>
      <c r="D624" s="258" t="s">
        <v>75</v>
      </c>
      <c r="E624" s="258">
        <v>1</v>
      </c>
      <c r="F624" s="258"/>
      <c r="G624" s="260"/>
      <c r="H624" s="245"/>
    </row>
    <row r="625" s="247" customFormat="1" ht="225" spans="1:8">
      <c r="A625" s="258">
        <v>16</v>
      </c>
      <c r="B625" s="245" t="s">
        <v>777</v>
      </c>
      <c r="C625" s="261" t="s">
        <v>778</v>
      </c>
      <c r="D625" s="258" t="s">
        <v>75</v>
      </c>
      <c r="E625" s="258">
        <v>10</v>
      </c>
      <c r="F625" s="258"/>
      <c r="G625" s="260"/>
      <c r="H625" s="245"/>
    </row>
    <row r="626" s="247" customFormat="1" ht="22" customHeight="1" spans="1:8">
      <c r="A626" s="258">
        <v>17</v>
      </c>
      <c r="B626" s="245" t="s">
        <v>779</v>
      </c>
      <c r="C626" s="261" t="s">
        <v>780</v>
      </c>
      <c r="D626" s="258" t="s">
        <v>138</v>
      </c>
      <c r="E626" s="258">
        <v>1</v>
      </c>
      <c r="F626" s="258"/>
      <c r="G626" s="260"/>
      <c r="H626" s="245"/>
    </row>
    <row r="627" s="247" customFormat="1" ht="258.75" spans="1:8">
      <c r="A627" s="258">
        <v>18</v>
      </c>
      <c r="B627" s="245" t="s">
        <v>781</v>
      </c>
      <c r="C627" s="261" t="s">
        <v>782</v>
      </c>
      <c r="D627" s="258" t="s">
        <v>75</v>
      </c>
      <c r="E627" s="258">
        <v>11</v>
      </c>
      <c r="F627" s="258"/>
      <c r="G627" s="260"/>
      <c r="H627" s="245"/>
    </row>
    <row r="628" s="247" customFormat="1" spans="1:8">
      <c r="A628" s="258">
        <v>19</v>
      </c>
      <c r="B628" s="245" t="s">
        <v>783</v>
      </c>
      <c r="C628" s="261" t="s">
        <v>784</v>
      </c>
      <c r="D628" s="258" t="s">
        <v>785</v>
      </c>
      <c r="E628" s="258">
        <v>50</v>
      </c>
      <c r="F628" s="258"/>
      <c r="G628" s="260"/>
      <c r="H628" s="245"/>
    </row>
    <row r="629" s="247" customFormat="1" spans="1:8">
      <c r="A629" s="258">
        <v>20</v>
      </c>
      <c r="B629" s="245"/>
      <c r="C629" s="261" t="s">
        <v>786</v>
      </c>
      <c r="D629" s="258"/>
      <c r="E629" s="258"/>
      <c r="F629" s="258"/>
      <c r="G629" s="260"/>
      <c r="H629" s="245"/>
    </row>
    <row r="630" s="247" customFormat="1" ht="50" customHeight="1" spans="1:8">
      <c r="A630" s="258">
        <v>21</v>
      </c>
      <c r="B630" s="245" t="s">
        <v>787</v>
      </c>
      <c r="C630" s="261" t="s">
        <v>788</v>
      </c>
      <c r="D630" s="258" t="s">
        <v>138</v>
      </c>
      <c r="E630" s="258">
        <v>8</v>
      </c>
      <c r="F630" s="258"/>
      <c r="G630" s="260"/>
      <c r="H630" s="245"/>
    </row>
    <row r="631" s="247" customFormat="1" spans="1:8">
      <c r="A631" s="258">
        <v>22</v>
      </c>
      <c r="B631" s="245" t="s">
        <v>789</v>
      </c>
      <c r="C631" s="261" t="s">
        <v>790</v>
      </c>
      <c r="D631" s="258" t="s">
        <v>75</v>
      </c>
      <c r="E631" s="258">
        <v>8</v>
      </c>
      <c r="F631" s="258"/>
      <c r="G631" s="260"/>
      <c r="H631" s="245"/>
    </row>
    <row r="632" s="247" customFormat="1" spans="1:8">
      <c r="A632" s="258">
        <v>23</v>
      </c>
      <c r="B632" s="245"/>
      <c r="C632" s="261" t="s">
        <v>791</v>
      </c>
      <c r="D632" s="258"/>
      <c r="E632" s="258"/>
      <c r="F632" s="258"/>
      <c r="G632" s="260"/>
      <c r="H632" s="245"/>
    </row>
    <row r="633" s="247" customFormat="1" ht="88" customHeight="1" spans="1:8">
      <c r="A633" s="279">
        <v>24</v>
      </c>
      <c r="B633" s="371" t="s">
        <v>792</v>
      </c>
      <c r="C633" s="360" t="s">
        <v>793</v>
      </c>
      <c r="D633" s="279" t="s">
        <v>138</v>
      </c>
      <c r="E633" s="279">
        <v>1</v>
      </c>
      <c r="F633" s="372"/>
      <c r="G633" s="282"/>
      <c r="H633" s="245"/>
    </row>
    <row r="634" s="247" customFormat="1" ht="378" customHeight="1" spans="1:8">
      <c r="A634" s="283"/>
      <c r="B634" s="373"/>
      <c r="C634" s="362"/>
      <c r="D634" s="283"/>
      <c r="E634" s="283"/>
      <c r="F634" s="374"/>
      <c r="G634" s="286"/>
      <c r="H634" s="245"/>
    </row>
    <row r="635" s="247" customFormat="1" ht="17" customHeight="1" spans="1:8">
      <c r="A635" s="258">
        <v>25</v>
      </c>
      <c r="B635" s="245" t="s">
        <v>794</v>
      </c>
      <c r="C635" s="261" t="s">
        <v>795</v>
      </c>
      <c r="D635" s="258" t="s">
        <v>75</v>
      </c>
      <c r="E635" s="258">
        <v>1</v>
      </c>
      <c r="F635" s="258"/>
      <c r="G635" s="260"/>
      <c r="H635" s="245"/>
    </row>
    <row r="636" s="247" customFormat="1" ht="20" customHeight="1" spans="1:8">
      <c r="A636" s="258">
        <v>26</v>
      </c>
      <c r="B636" s="245"/>
      <c r="C636" s="261" t="s">
        <v>179</v>
      </c>
      <c r="D636" s="258"/>
      <c r="E636" s="258"/>
      <c r="F636" s="258"/>
      <c r="G636" s="260"/>
      <c r="H636" s="245"/>
    </row>
    <row r="637" s="247" customFormat="1" ht="146.25" spans="1:8">
      <c r="A637" s="258">
        <v>27</v>
      </c>
      <c r="B637" s="245" t="s">
        <v>73</v>
      </c>
      <c r="C637" s="261" t="s">
        <v>796</v>
      </c>
      <c r="D637" s="258" t="s">
        <v>78</v>
      </c>
      <c r="E637" s="258">
        <v>1</v>
      </c>
      <c r="F637" s="258"/>
      <c r="G637" s="260"/>
      <c r="H637" s="245"/>
    </row>
    <row r="638" s="247" customFormat="1" ht="168.75" spans="1:8">
      <c r="A638" s="258">
        <v>28</v>
      </c>
      <c r="B638" s="245" t="s">
        <v>97</v>
      </c>
      <c r="C638" s="261" t="s">
        <v>98</v>
      </c>
      <c r="D638" s="258" t="s">
        <v>75</v>
      </c>
      <c r="E638" s="258">
        <v>1</v>
      </c>
      <c r="F638" s="258"/>
      <c r="G638" s="260"/>
      <c r="H638" s="245"/>
    </row>
    <row r="639" s="247" customFormat="1" ht="22.5" spans="1:8">
      <c r="A639" s="258">
        <v>29</v>
      </c>
      <c r="B639" s="245" t="s">
        <v>76</v>
      </c>
      <c r="C639" s="261" t="s">
        <v>77</v>
      </c>
      <c r="D639" s="258" t="s">
        <v>78</v>
      </c>
      <c r="E639" s="258">
        <v>1</v>
      </c>
      <c r="F639" s="258"/>
      <c r="G639" s="260"/>
      <c r="H639" s="245"/>
    </row>
    <row r="640" s="247" customFormat="1" ht="101.25" spans="1:8">
      <c r="A640" s="258">
        <v>30</v>
      </c>
      <c r="B640" s="245" t="s">
        <v>278</v>
      </c>
      <c r="C640" s="261" t="s">
        <v>797</v>
      </c>
      <c r="D640" s="258" t="s">
        <v>78</v>
      </c>
      <c r="E640" s="258">
        <v>6</v>
      </c>
      <c r="F640" s="258"/>
      <c r="G640" s="260"/>
      <c r="H640" s="245"/>
    </row>
    <row r="641" s="247" customFormat="1" spans="1:10">
      <c r="A641" s="258">
        <v>31</v>
      </c>
      <c r="B641" s="245" t="s">
        <v>99</v>
      </c>
      <c r="C641" s="261" t="s">
        <v>798</v>
      </c>
      <c r="D641" s="258" t="s">
        <v>138</v>
      </c>
      <c r="E641" s="258">
        <v>36</v>
      </c>
      <c r="F641" s="258"/>
      <c r="G641" s="260"/>
      <c r="H641" s="245"/>
    </row>
    <row r="642" s="247" customFormat="1" ht="56.25" spans="1:10">
      <c r="A642" s="258">
        <v>32</v>
      </c>
      <c r="B642" s="245" t="s">
        <v>799</v>
      </c>
      <c r="C642" s="261" t="s">
        <v>96</v>
      </c>
      <c r="D642" s="258" t="s">
        <v>78</v>
      </c>
      <c r="E642" s="258">
        <v>60</v>
      </c>
      <c r="F642" s="258"/>
      <c r="G642" s="260"/>
      <c r="H642" s="245"/>
    </row>
    <row r="643" s="247" customFormat="1" ht="33.75" spans="1:10">
      <c r="A643" s="258">
        <v>33</v>
      </c>
      <c r="B643" s="245" t="s">
        <v>800</v>
      </c>
      <c r="C643" s="261" t="s">
        <v>801</v>
      </c>
      <c r="D643" s="258" t="s">
        <v>78</v>
      </c>
      <c r="E643" s="258">
        <v>6</v>
      </c>
      <c r="F643" s="258"/>
      <c r="G643" s="260"/>
      <c r="H643" s="245"/>
    </row>
    <row r="644" s="247" customFormat="1" ht="45" spans="1:10">
      <c r="A644" s="258">
        <v>34</v>
      </c>
      <c r="B644" s="245" t="s">
        <v>802</v>
      </c>
      <c r="C644" s="261" t="s">
        <v>803</v>
      </c>
      <c r="D644" s="258" t="s">
        <v>198</v>
      </c>
      <c r="E644" s="258">
        <v>1</v>
      </c>
      <c r="F644" s="258"/>
      <c r="G644" s="260"/>
      <c r="H644" s="245"/>
    </row>
    <row r="645" s="247" customFormat="1" ht="45" spans="1:10">
      <c r="A645" s="258">
        <v>35</v>
      </c>
      <c r="B645" s="245" t="s">
        <v>804</v>
      </c>
      <c r="C645" s="261" t="s">
        <v>805</v>
      </c>
      <c r="D645" s="258" t="s">
        <v>198</v>
      </c>
      <c r="E645" s="258">
        <v>8</v>
      </c>
      <c r="F645" s="258"/>
      <c r="G645" s="260"/>
      <c r="H645" s="245"/>
    </row>
    <row r="646" s="247" customFormat="1" ht="22.5" spans="1:10">
      <c r="A646" s="258">
        <v>36</v>
      </c>
      <c r="B646" s="245" t="s">
        <v>806</v>
      </c>
      <c r="C646" s="261" t="s">
        <v>807</v>
      </c>
      <c r="D646" s="258" t="s">
        <v>75</v>
      </c>
      <c r="E646" s="258">
        <v>5</v>
      </c>
      <c r="F646" s="271"/>
      <c r="G646" s="260"/>
      <c r="H646" s="245"/>
    </row>
    <row r="647" s="247" customFormat="1" ht="22.5" spans="1:10">
      <c r="A647" s="258">
        <v>37</v>
      </c>
      <c r="B647" s="245" t="s">
        <v>808</v>
      </c>
      <c r="C647" s="261" t="s">
        <v>809</v>
      </c>
      <c r="D647" s="258" t="s">
        <v>75</v>
      </c>
      <c r="E647" s="258">
        <v>2</v>
      </c>
      <c r="F647" s="271"/>
      <c r="G647" s="260"/>
      <c r="H647" s="245"/>
    </row>
    <row r="648" s="247" customFormat="1" ht="22.5" spans="1:10">
      <c r="A648" s="258">
        <v>38</v>
      </c>
      <c r="B648" s="245" t="s">
        <v>110</v>
      </c>
      <c r="C648" s="261" t="s">
        <v>111</v>
      </c>
      <c r="D648" s="258" t="s">
        <v>112</v>
      </c>
      <c r="E648" s="258">
        <v>1</v>
      </c>
      <c r="F648" s="258"/>
      <c r="G648" s="260">
        <v>0</v>
      </c>
      <c r="H648" s="245" t="s">
        <v>113</v>
      </c>
      <c r="J648" s="260"/>
    </row>
    <row r="649" s="247" customFormat="1" spans="1:10">
      <c r="A649" s="258">
        <v>39</v>
      </c>
      <c r="B649" s="245"/>
      <c r="C649" s="261" t="s">
        <v>810</v>
      </c>
      <c r="D649" s="258"/>
      <c r="E649" s="258"/>
      <c r="F649" s="258"/>
      <c r="G649" s="260"/>
      <c r="H649" s="245"/>
    </row>
    <row r="650" s="247" customFormat="1" ht="22.5" spans="1:10">
      <c r="A650" s="258">
        <v>41</v>
      </c>
      <c r="B650" s="245" t="s">
        <v>166</v>
      </c>
      <c r="C650" s="261" t="s">
        <v>167</v>
      </c>
      <c r="D650" s="258" t="s">
        <v>168</v>
      </c>
      <c r="E650" s="258">
        <v>110</v>
      </c>
      <c r="F650" s="258"/>
      <c r="G650" s="260"/>
      <c r="H650" s="245"/>
    </row>
    <row r="651" s="247" customFormat="1" spans="1:10">
      <c r="A651" s="258">
        <v>42</v>
      </c>
      <c r="B651" s="245" t="s">
        <v>811</v>
      </c>
      <c r="C651" s="261" t="s">
        <v>812</v>
      </c>
      <c r="D651" s="258" t="s">
        <v>112</v>
      </c>
      <c r="E651" s="258">
        <v>1</v>
      </c>
      <c r="F651" s="258"/>
      <c r="G651" s="260">
        <v>15000</v>
      </c>
      <c r="H651" s="245"/>
      <c r="J651" s="260"/>
    </row>
    <row r="652" s="247" customFormat="1" ht="22.5" spans="1:10">
      <c r="A652" s="258">
        <v>43</v>
      </c>
      <c r="B652" s="245" t="s">
        <v>169</v>
      </c>
      <c r="C652" s="261" t="s">
        <v>170</v>
      </c>
      <c r="D652" s="258" t="s">
        <v>168</v>
      </c>
      <c r="E652" s="258">
        <v>110</v>
      </c>
      <c r="F652" s="258"/>
      <c r="G652" s="260"/>
      <c r="H652" s="245"/>
    </row>
    <row r="653" s="247" customFormat="1" ht="22.5" spans="1:10">
      <c r="A653" s="258">
        <v>44</v>
      </c>
      <c r="B653" s="245" t="s">
        <v>211</v>
      </c>
      <c r="C653" s="261" t="s">
        <v>813</v>
      </c>
      <c r="D653" s="258" t="s">
        <v>112</v>
      </c>
      <c r="E653" s="258">
        <v>1</v>
      </c>
      <c r="F653" s="258"/>
      <c r="G653" s="260">
        <v>8000</v>
      </c>
      <c r="H653" s="245"/>
      <c r="J653" s="260"/>
    </row>
    <row r="654" s="247" customFormat="1" ht="22.5" spans="1:10">
      <c r="A654" s="258">
        <v>45</v>
      </c>
      <c r="B654" s="245" t="s">
        <v>173</v>
      </c>
      <c r="C654" s="261" t="s">
        <v>174</v>
      </c>
      <c r="D654" s="258" t="s">
        <v>29</v>
      </c>
      <c r="E654" s="258">
        <v>1</v>
      </c>
      <c r="F654" s="258"/>
      <c r="G654" s="260">
        <v>3000</v>
      </c>
      <c r="H654" s="245"/>
      <c r="J654" s="260"/>
    </row>
    <row r="655" s="247" customFormat="1" spans="1:10">
      <c r="A655" s="258">
        <v>46</v>
      </c>
      <c r="B655" s="245" t="s">
        <v>176</v>
      </c>
      <c r="C655" s="261" t="s">
        <v>233</v>
      </c>
      <c r="D655" s="258" t="s">
        <v>29</v>
      </c>
      <c r="E655" s="258">
        <v>1</v>
      </c>
      <c r="F655" s="258"/>
      <c r="G655" s="260">
        <v>0</v>
      </c>
      <c r="H655" s="245"/>
      <c r="J655" s="260"/>
    </row>
    <row r="656" s="247" customFormat="1" ht="22" customHeight="1" spans="1:10">
      <c r="A656" s="268"/>
      <c r="B656" s="269" t="s">
        <v>26</v>
      </c>
      <c r="C656" s="259"/>
      <c r="D656" s="268"/>
      <c r="E656" s="268"/>
      <c r="F656" s="268"/>
      <c r="G656" s="270"/>
      <c r="H656" s="245"/>
    </row>
    <row r="657" s="247" customFormat="1" spans="1:10">
      <c r="A657" s="258"/>
      <c r="B657" s="245"/>
      <c r="C657" s="261" t="s">
        <v>814</v>
      </c>
      <c r="D657" s="258"/>
      <c r="E657" s="258"/>
      <c r="F657" s="258"/>
      <c r="G657" s="260"/>
      <c r="H657" s="245"/>
    </row>
    <row r="658" s="247" customFormat="1" spans="1:10">
      <c r="A658" s="245"/>
      <c r="B658" s="245"/>
      <c r="C658" s="261" t="s">
        <v>815</v>
      </c>
      <c r="D658" s="245"/>
      <c r="E658" s="245"/>
      <c r="F658" s="245"/>
      <c r="G658" s="375"/>
      <c r="H658" s="245"/>
    </row>
    <row r="659" s="247" customFormat="1" ht="78.75" spans="1:10">
      <c r="A659" s="245">
        <v>1</v>
      </c>
      <c r="B659" s="245" t="s">
        <v>816</v>
      </c>
      <c r="C659" s="261" t="s">
        <v>817</v>
      </c>
      <c r="D659" s="245" t="s">
        <v>78</v>
      </c>
      <c r="E659" s="245">
        <v>1</v>
      </c>
      <c r="F659" s="258"/>
      <c r="G659" s="375"/>
      <c r="H659" s="245"/>
    </row>
    <row r="660" s="247" customFormat="1" ht="168.75" spans="1:10">
      <c r="A660" s="245">
        <v>2</v>
      </c>
      <c r="B660" s="245" t="s">
        <v>97</v>
      </c>
      <c r="C660" s="261" t="s">
        <v>98</v>
      </c>
      <c r="D660" s="245" t="s">
        <v>75</v>
      </c>
      <c r="E660" s="245">
        <v>1</v>
      </c>
      <c r="F660" s="258"/>
      <c r="G660" s="375"/>
      <c r="H660" s="245"/>
    </row>
    <row r="661" s="247" customFormat="1" ht="22.5" spans="1:10">
      <c r="A661" s="245">
        <v>3</v>
      </c>
      <c r="B661" s="245" t="s">
        <v>76</v>
      </c>
      <c r="C661" s="261" t="s">
        <v>77</v>
      </c>
      <c r="D661" s="245" t="s">
        <v>78</v>
      </c>
      <c r="E661" s="245">
        <v>1</v>
      </c>
      <c r="F661" s="258"/>
      <c r="G661" s="375"/>
      <c r="H661" s="245"/>
    </row>
    <row r="662" s="247" customFormat="1" ht="56.25" spans="1:10">
      <c r="A662" s="245">
        <v>4</v>
      </c>
      <c r="B662" s="245" t="s">
        <v>818</v>
      </c>
      <c r="C662" s="261" t="s">
        <v>819</v>
      </c>
      <c r="D662" s="245" t="s">
        <v>78</v>
      </c>
      <c r="E662" s="245">
        <v>1</v>
      </c>
      <c r="F662" s="258"/>
      <c r="G662" s="375"/>
      <c r="H662" s="245"/>
    </row>
    <row r="663" s="247" customFormat="1" ht="66" customHeight="1" spans="1:10">
      <c r="A663" s="245">
        <v>5</v>
      </c>
      <c r="B663" s="245" t="s">
        <v>820</v>
      </c>
      <c r="C663" s="261" t="s">
        <v>821</v>
      </c>
      <c r="D663" s="245" t="s">
        <v>78</v>
      </c>
      <c r="E663" s="245">
        <v>6</v>
      </c>
      <c r="F663" s="258"/>
      <c r="G663" s="375"/>
      <c r="H663" s="245"/>
    </row>
    <row r="664" s="247" customFormat="1" ht="60" customHeight="1" spans="1:10">
      <c r="A664" s="245">
        <v>6</v>
      </c>
      <c r="B664" s="245" t="s">
        <v>95</v>
      </c>
      <c r="C664" s="261" t="s">
        <v>822</v>
      </c>
      <c r="D664" s="245" t="s">
        <v>92</v>
      </c>
      <c r="E664" s="245">
        <v>56</v>
      </c>
      <c r="F664" s="258"/>
      <c r="G664" s="375"/>
      <c r="H664" s="245"/>
    </row>
    <row r="665" s="247" customFormat="1" ht="61" customHeight="1" spans="1:10">
      <c r="A665" s="245">
        <v>7</v>
      </c>
      <c r="B665" s="245" t="s">
        <v>823</v>
      </c>
      <c r="C665" s="261" t="s">
        <v>824</v>
      </c>
      <c r="D665" s="245" t="s">
        <v>78</v>
      </c>
      <c r="E665" s="245">
        <v>4</v>
      </c>
      <c r="F665" s="258"/>
      <c r="G665" s="375"/>
      <c r="H665" s="245"/>
    </row>
    <row r="666" s="247" customFormat="1" ht="44" customHeight="1" spans="1:10">
      <c r="A666" s="245">
        <v>8</v>
      </c>
      <c r="B666" s="245" t="s">
        <v>825</v>
      </c>
      <c r="C666" s="261" t="s">
        <v>826</v>
      </c>
      <c r="D666" s="245" t="s">
        <v>198</v>
      </c>
      <c r="E666" s="245">
        <v>2</v>
      </c>
      <c r="F666" s="258"/>
      <c r="G666" s="375"/>
      <c r="H666" s="245"/>
    </row>
    <row r="667" s="247" customFormat="1" ht="225" spans="1:10">
      <c r="A667" s="245">
        <v>9</v>
      </c>
      <c r="B667" s="245" t="s">
        <v>827</v>
      </c>
      <c r="C667" s="261" t="s">
        <v>307</v>
      </c>
      <c r="D667" s="245" t="s">
        <v>198</v>
      </c>
      <c r="E667" s="245">
        <v>6</v>
      </c>
      <c r="F667" s="258"/>
      <c r="G667" s="375"/>
      <c r="H667" s="245"/>
    </row>
    <row r="668" s="247" customFormat="1" ht="33" customHeight="1" spans="1:10">
      <c r="A668" s="245">
        <v>10</v>
      </c>
      <c r="B668" s="245" t="s">
        <v>115</v>
      </c>
      <c r="C668" s="261" t="s">
        <v>116</v>
      </c>
      <c r="D668" s="245" t="s">
        <v>112</v>
      </c>
      <c r="E668" s="245">
        <v>1</v>
      </c>
      <c r="F668" s="245"/>
      <c r="G668" s="375">
        <v>2000</v>
      </c>
      <c r="H668" s="245"/>
      <c r="J668" s="375"/>
    </row>
    <row r="669" s="247" customFormat="1" ht="22.5" spans="1:10">
      <c r="A669" s="245">
        <v>12</v>
      </c>
      <c r="B669" s="245" t="s">
        <v>171</v>
      </c>
      <c r="C669" s="261" t="s">
        <v>229</v>
      </c>
      <c r="D669" s="245" t="s">
        <v>75</v>
      </c>
      <c r="E669" s="245">
        <v>1</v>
      </c>
      <c r="F669" s="258"/>
      <c r="G669" s="375"/>
      <c r="H669" s="245"/>
    </row>
    <row r="670" s="247" customFormat="1" ht="22.5" spans="1:10">
      <c r="A670" s="245">
        <v>13</v>
      </c>
      <c r="B670" s="245" t="s">
        <v>828</v>
      </c>
      <c r="C670" s="261" t="s">
        <v>829</v>
      </c>
      <c r="D670" s="245" t="s">
        <v>75</v>
      </c>
      <c r="E670" s="245">
        <v>1</v>
      </c>
      <c r="F670" s="245"/>
      <c r="G670" s="375"/>
      <c r="H670" s="245"/>
    </row>
    <row r="671" s="247" customFormat="1" spans="1:10">
      <c r="A671" s="245">
        <v>14</v>
      </c>
      <c r="B671" s="245" t="s">
        <v>830</v>
      </c>
      <c r="C671" s="261" t="s">
        <v>831</v>
      </c>
      <c r="D671" s="245" t="s">
        <v>75</v>
      </c>
      <c r="E671" s="245">
        <v>1</v>
      </c>
      <c r="F671" s="245"/>
      <c r="G671" s="375"/>
      <c r="H671" s="245"/>
    </row>
    <row r="672" s="247" customFormat="1" spans="1:10">
      <c r="A672" s="245">
        <v>15</v>
      </c>
      <c r="B672" s="245" t="s">
        <v>832</v>
      </c>
      <c r="C672" s="261" t="s">
        <v>833</v>
      </c>
      <c r="D672" s="245" t="s">
        <v>75</v>
      </c>
      <c r="E672" s="245">
        <v>1</v>
      </c>
      <c r="F672" s="245"/>
      <c r="G672" s="375"/>
      <c r="H672" s="245"/>
    </row>
    <row r="673" s="247" customFormat="1" ht="22.5" spans="1:10">
      <c r="A673" s="245">
        <v>16</v>
      </c>
      <c r="B673" s="245" t="s">
        <v>173</v>
      </c>
      <c r="C673" s="261" t="s">
        <v>174</v>
      </c>
      <c r="D673" s="245" t="s">
        <v>29</v>
      </c>
      <c r="E673" s="245">
        <v>1</v>
      </c>
      <c r="F673" s="258"/>
      <c r="G673" s="375">
        <v>3000</v>
      </c>
      <c r="H673" s="245"/>
      <c r="J673" s="375"/>
    </row>
    <row r="674" s="247" customFormat="1" spans="1:10">
      <c r="A674" s="245">
        <v>17</v>
      </c>
      <c r="B674" s="245"/>
      <c r="C674" s="261" t="s">
        <v>834</v>
      </c>
      <c r="D674" s="245"/>
      <c r="E674" s="245"/>
      <c r="F674" s="245"/>
      <c r="G674" s="375"/>
      <c r="H674" s="245"/>
    </row>
    <row r="675" s="247" customFormat="1" ht="22.5" spans="1:10">
      <c r="A675" s="245">
        <v>18</v>
      </c>
      <c r="B675" s="245" t="s">
        <v>835</v>
      </c>
      <c r="C675" s="261" t="s">
        <v>836</v>
      </c>
      <c r="D675" s="245" t="s">
        <v>75</v>
      </c>
      <c r="E675" s="245">
        <v>1</v>
      </c>
      <c r="F675" s="245"/>
      <c r="G675" s="375"/>
      <c r="H675" s="245"/>
    </row>
    <row r="676" s="247" customFormat="1" ht="33.75" spans="1:10">
      <c r="A676" s="245">
        <v>19</v>
      </c>
      <c r="B676" s="245" t="s">
        <v>837</v>
      </c>
      <c r="C676" s="261" t="s">
        <v>838</v>
      </c>
      <c r="D676" s="245" t="s">
        <v>459</v>
      </c>
      <c r="E676" s="245">
        <v>1</v>
      </c>
      <c r="F676" s="245"/>
      <c r="G676" s="375"/>
      <c r="H676" s="245"/>
    </row>
    <row r="677" s="247" customFormat="1" spans="1:10">
      <c r="A677" s="245">
        <v>20</v>
      </c>
      <c r="B677" s="245" t="s">
        <v>839</v>
      </c>
      <c r="C677" s="261" t="s">
        <v>840</v>
      </c>
      <c r="D677" s="245" t="s">
        <v>459</v>
      </c>
      <c r="E677" s="245">
        <v>1</v>
      </c>
      <c r="F677" s="245"/>
      <c r="G677" s="375"/>
      <c r="H677" s="245"/>
    </row>
    <row r="678" s="247" customFormat="1" spans="1:10">
      <c r="A678" s="245">
        <v>21</v>
      </c>
      <c r="B678" s="245" t="s">
        <v>841</v>
      </c>
      <c r="C678" s="261" t="s">
        <v>842</v>
      </c>
      <c r="D678" s="245" t="s">
        <v>459</v>
      </c>
      <c r="E678" s="245">
        <v>1</v>
      </c>
      <c r="F678" s="245"/>
      <c r="G678" s="375"/>
      <c r="H678" s="245"/>
    </row>
    <row r="679" s="247" customFormat="1" spans="1:10">
      <c r="A679" s="245">
        <v>22</v>
      </c>
      <c r="B679" s="245" t="s">
        <v>843</v>
      </c>
      <c r="C679" s="261" t="s">
        <v>842</v>
      </c>
      <c r="D679" s="245" t="s">
        <v>459</v>
      </c>
      <c r="E679" s="245">
        <v>1</v>
      </c>
      <c r="F679" s="245"/>
      <c r="G679" s="375"/>
      <c r="H679" s="245"/>
    </row>
    <row r="680" s="247" customFormat="1" spans="1:10">
      <c r="A680" s="245">
        <v>23</v>
      </c>
      <c r="B680" s="245" t="s">
        <v>844</v>
      </c>
      <c r="C680" s="261" t="s">
        <v>845</v>
      </c>
      <c r="D680" s="245" t="s">
        <v>459</v>
      </c>
      <c r="E680" s="245">
        <v>1</v>
      </c>
      <c r="F680" s="245"/>
      <c r="G680" s="375"/>
      <c r="H680" s="245"/>
    </row>
    <row r="681" s="247" customFormat="1" spans="1:10">
      <c r="A681" s="245">
        <v>24</v>
      </c>
      <c r="B681" s="245" t="s">
        <v>846</v>
      </c>
      <c r="C681" s="261" t="s">
        <v>847</v>
      </c>
      <c r="D681" s="245" t="s">
        <v>459</v>
      </c>
      <c r="E681" s="245">
        <v>1</v>
      </c>
      <c r="F681" s="245"/>
      <c r="G681" s="375"/>
      <c r="H681" s="245"/>
    </row>
    <row r="682" s="247" customFormat="1" ht="22.5" spans="1:10">
      <c r="A682" s="245">
        <v>25</v>
      </c>
      <c r="B682" s="245" t="s">
        <v>848</v>
      </c>
      <c r="C682" s="261" t="s">
        <v>849</v>
      </c>
      <c r="D682" s="245" t="s">
        <v>81</v>
      </c>
      <c r="E682" s="245">
        <v>30</v>
      </c>
      <c r="F682" s="245"/>
      <c r="G682" s="375"/>
      <c r="H682" s="245"/>
    </row>
    <row r="683" s="247" customFormat="1" ht="33.75" spans="1:10">
      <c r="A683" s="245">
        <v>26</v>
      </c>
      <c r="B683" s="245" t="s">
        <v>850</v>
      </c>
      <c r="C683" s="261" t="s">
        <v>851</v>
      </c>
      <c r="D683" s="245" t="s">
        <v>138</v>
      </c>
      <c r="E683" s="245">
        <v>1</v>
      </c>
      <c r="F683" s="245"/>
      <c r="G683" s="375"/>
      <c r="H683" s="245"/>
    </row>
    <row r="684" s="247" customFormat="1" ht="33.75" spans="1:10">
      <c r="A684" s="245">
        <v>27</v>
      </c>
      <c r="B684" s="245" t="s">
        <v>852</v>
      </c>
      <c r="C684" s="261" t="s">
        <v>853</v>
      </c>
      <c r="D684" s="245" t="s">
        <v>854</v>
      </c>
      <c r="E684" s="245">
        <v>60</v>
      </c>
      <c r="F684" s="245"/>
      <c r="G684" s="375"/>
      <c r="H684" s="245"/>
    </row>
    <row r="685" s="247" customFormat="1" spans="1:10">
      <c r="A685" s="245">
        <v>28</v>
      </c>
      <c r="B685" s="245" t="s">
        <v>855</v>
      </c>
      <c r="C685" s="261" t="s">
        <v>856</v>
      </c>
      <c r="D685" s="245" t="s">
        <v>422</v>
      </c>
      <c r="E685" s="245">
        <v>2</v>
      </c>
      <c r="F685" s="245"/>
      <c r="G685" s="375"/>
      <c r="H685" s="245"/>
    </row>
    <row r="686" s="247" customFormat="1" spans="1:10">
      <c r="A686" s="245">
        <v>29</v>
      </c>
      <c r="B686" s="245" t="s">
        <v>857</v>
      </c>
      <c r="C686" s="261" t="s">
        <v>858</v>
      </c>
      <c r="D686" s="245" t="s">
        <v>75</v>
      </c>
      <c r="E686" s="245">
        <v>60</v>
      </c>
      <c r="F686" s="245"/>
      <c r="G686" s="375"/>
      <c r="H686" s="245"/>
    </row>
    <row r="687" s="247" customFormat="1" spans="1:10">
      <c r="A687" s="245">
        <v>30</v>
      </c>
      <c r="B687" s="245" t="s">
        <v>859</v>
      </c>
      <c r="C687" s="261" t="s">
        <v>860</v>
      </c>
      <c r="D687" s="245" t="s">
        <v>854</v>
      </c>
      <c r="E687" s="245">
        <v>60</v>
      </c>
      <c r="F687" s="245"/>
      <c r="G687" s="375"/>
      <c r="H687" s="245"/>
    </row>
    <row r="688" s="247" customFormat="1" spans="1:10">
      <c r="A688" s="245">
        <v>31</v>
      </c>
      <c r="B688" s="245" t="s">
        <v>861</v>
      </c>
      <c r="C688" s="261" t="s">
        <v>862</v>
      </c>
      <c r="D688" s="245" t="s">
        <v>863</v>
      </c>
      <c r="E688" s="245">
        <v>60</v>
      </c>
      <c r="F688" s="245"/>
      <c r="G688" s="375"/>
      <c r="H688" s="245"/>
    </row>
    <row r="689" s="247" customFormat="1" ht="33.75" spans="1:8">
      <c r="A689" s="245">
        <v>32</v>
      </c>
      <c r="B689" s="245" t="s">
        <v>864</v>
      </c>
      <c r="C689" s="261" t="s">
        <v>865</v>
      </c>
      <c r="D689" s="245" t="s">
        <v>854</v>
      </c>
      <c r="E689" s="245">
        <v>60</v>
      </c>
      <c r="F689" s="245"/>
      <c r="G689" s="375"/>
      <c r="H689" s="245"/>
    </row>
    <row r="690" s="247" customFormat="1" ht="56.25" spans="1:8">
      <c r="A690" s="245">
        <v>33</v>
      </c>
      <c r="B690" s="245" t="s">
        <v>866</v>
      </c>
      <c r="C690" s="261" t="s">
        <v>867</v>
      </c>
      <c r="D690" s="245" t="s">
        <v>92</v>
      </c>
      <c r="E690" s="245">
        <v>1</v>
      </c>
      <c r="F690" s="245"/>
      <c r="G690" s="375"/>
      <c r="H690" s="245"/>
    </row>
    <row r="691" s="247" customFormat="1" ht="22.5" spans="1:8">
      <c r="A691" s="245">
        <v>34</v>
      </c>
      <c r="B691" s="245" t="s">
        <v>868</v>
      </c>
      <c r="C691" s="261" t="s">
        <v>869</v>
      </c>
      <c r="D691" s="245" t="s">
        <v>92</v>
      </c>
      <c r="E691" s="245">
        <v>2</v>
      </c>
      <c r="F691" s="245"/>
      <c r="G691" s="375"/>
      <c r="H691" s="245"/>
    </row>
    <row r="692" s="247" customFormat="1" ht="33.75" spans="1:8">
      <c r="A692" s="245">
        <v>35</v>
      </c>
      <c r="B692" s="245" t="s">
        <v>870</v>
      </c>
      <c r="C692" s="261" t="s">
        <v>871</v>
      </c>
      <c r="D692" s="245" t="s">
        <v>138</v>
      </c>
      <c r="E692" s="245">
        <v>1</v>
      </c>
      <c r="F692" s="245"/>
      <c r="G692" s="375"/>
      <c r="H692" s="245"/>
    </row>
    <row r="693" s="247" customFormat="1" ht="123.75" spans="1:8">
      <c r="A693" s="245">
        <v>36</v>
      </c>
      <c r="B693" s="245" t="s">
        <v>872</v>
      </c>
      <c r="C693" s="261" t="s">
        <v>873</v>
      </c>
      <c r="D693" s="245" t="s">
        <v>138</v>
      </c>
      <c r="E693" s="245">
        <v>1</v>
      </c>
      <c r="F693" s="245"/>
      <c r="G693" s="375"/>
      <c r="H693" s="245"/>
    </row>
    <row r="694" s="247" customFormat="1" ht="45" spans="1:8">
      <c r="A694" s="245">
        <v>37</v>
      </c>
      <c r="B694" s="245" t="s">
        <v>874</v>
      </c>
      <c r="C694" s="261" t="s">
        <v>875</v>
      </c>
      <c r="D694" s="245" t="s">
        <v>138</v>
      </c>
      <c r="E694" s="245">
        <v>1</v>
      </c>
      <c r="F694" s="245"/>
      <c r="G694" s="375"/>
      <c r="H694" s="245"/>
    </row>
    <row r="695" s="247" customFormat="1" ht="67.5" spans="1:8">
      <c r="A695" s="245">
        <v>38</v>
      </c>
      <c r="B695" s="245" t="s">
        <v>876</v>
      </c>
      <c r="C695" s="261" t="s">
        <v>877</v>
      </c>
      <c r="D695" s="245" t="s">
        <v>138</v>
      </c>
      <c r="E695" s="245">
        <v>1</v>
      </c>
      <c r="F695" s="245"/>
      <c r="G695" s="375"/>
      <c r="H695" s="245"/>
    </row>
    <row r="696" s="247" customFormat="1" spans="1:8">
      <c r="A696" s="245">
        <v>39</v>
      </c>
      <c r="B696" s="245" t="s">
        <v>878</v>
      </c>
      <c r="C696" s="261" t="s">
        <v>879</v>
      </c>
      <c r="D696" s="245" t="s">
        <v>138</v>
      </c>
      <c r="E696" s="245">
        <v>1</v>
      </c>
      <c r="F696" s="245"/>
      <c r="G696" s="375"/>
      <c r="H696" s="245"/>
    </row>
    <row r="697" s="247" customFormat="1" ht="78.75" spans="1:8">
      <c r="A697" s="245">
        <v>40</v>
      </c>
      <c r="B697" s="245" t="s">
        <v>880</v>
      </c>
      <c r="C697" s="261" t="s">
        <v>881</v>
      </c>
      <c r="D697" s="245" t="s">
        <v>138</v>
      </c>
      <c r="E697" s="245">
        <v>2</v>
      </c>
      <c r="F697" s="245"/>
      <c r="G697" s="375"/>
      <c r="H697" s="245"/>
    </row>
    <row r="698" s="247" customFormat="1" ht="101.25" spans="1:8">
      <c r="A698" s="245">
        <v>41</v>
      </c>
      <c r="B698" s="245" t="s">
        <v>882</v>
      </c>
      <c r="C698" s="261" t="s">
        <v>883</v>
      </c>
      <c r="D698" s="245" t="s">
        <v>138</v>
      </c>
      <c r="E698" s="245">
        <v>2</v>
      </c>
      <c r="F698" s="245"/>
      <c r="G698" s="375"/>
      <c r="H698" s="245"/>
    </row>
    <row r="699" s="247" customFormat="1" ht="22.5" spans="1:8">
      <c r="A699" s="245">
        <v>42</v>
      </c>
      <c r="B699" s="245" t="s">
        <v>884</v>
      </c>
      <c r="C699" s="261" t="s">
        <v>885</v>
      </c>
      <c r="D699" s="245" t="s">
        <v>138</v>
      </c>
      <c r="E699" s="245">
        <v>1</v>
      </c>
      <c r="F699" s="245"/>
      <c r="G699" s="375"/>
      <c r="H699" s="245"/>
    </row>
    <row r="700" s="247" customFormat="1" spans="1:8">
      <c r="A700" s="245">
        <v>43</v>
      </c>
      <c r="B700" s="245" t="s">
        <v>886</v>
      </c>
      <c r="C700" s="261" t="s">
        <v>887</v>
      </c>
      <c r="D700" s="245" t="s">
        <v>138</v>
      </c>
      <c r="E700" s="245">
        <v>1</v>
      </c>
      <c r="F700" s="245"/>
      <c r="G700" s="375"/>
      <c r="H700" s="245"/>
    </row>
    <row r="701" s="247" customFormat="1" ht="180" spans="1:8">
      <c r="A701" s="245">
        <v>44</v>
      </c>
      <c r="B701" s="245" t="s">
        <v>888</v>
      </c>
      <c r="C701" s="261" t="s">
        <v>889</v>
      </c>
      <c r="D701" s="245" t="s">
        <v>138</v>
      </c>
      <c r="E701" s="245">
        <v>1</v>
      </c>
      <c r="F701" s="245"/>
      <c r="G701" s="375"/>
      <c r="H701" s="245"/>
    </row>
    <row r="702" s="247" customFormat="1" ht="180" spans="1:8">
      <c r="A702" s="245">
        <v>45</v>
      </c>
      <c r="B702" s="245" t="s">
        <v>890</v>
      </c>
      <c r="C702" s="261" t="s">
        <v>889</v>
      </c>
      <c r="D702" s="245" t="s">
        <v>138</v>
      </c>
      <c r="E702" s="245">
        <v>1</v>
      </c>
      <c r="F702" s="245"/>
      <c r="G702" s="375"/>
      <c r="H702" s="245"/>
    </row>
    <row r="703" s="247" customFormat="1" ht="180" spans="1:8">
      <c r="A703" s="245">
        <v>46</v>
      </c>
      <c r="B703" s="245" t="s">
        <v>891</v>
      </c>
      <c r="C703" s="261" t="s">
        <v>892</v>
      </c>
      <c r="D703" s="245" t="s">
        <v>138</v>
      </c>
      <c r="E703" s="245">
        <v>1</v>
      </c>
      <c r="F703" s="245"/>
      <c r="G703" s="375"/>
      <c r="H703" s="245"/>
    </row>
    <row r="704" s="247" customFormat="1" ht="168.75" spans="1:8">
      <c r="A704" s="245">
        <v>47</v>
      </c>
      <c r="B704" s="245" t="s">
        <v>893</v>
      </c>
      <c r="C704" s="261" t="s">
        <v>894</v>
      </c>
      <c r="D704" s="245" t="s">
        <v>138</v>
      </c>
      <c r="E704" s="245">
        <v>1</v>
      </c>
      <c r="F704" s="245"/>
      <c r="G704" s="375"/>
      <c r="H704" s="245"/>
    </row>
    <row r="705" s="247" customFormat="1" ht="101.25" spans="1:8">
      <c r="A705" s="245">
        <v>48</v>
      </c>
      <c r="B705" s="245" t="s">
        <v>895</v>
      </c>
      <c r="C705" s="261" t="s">
        <v>896</v>
      </c>
      <c r="D705" s="245" t="s">
        <v>897</v>
      </c>
      <c r="E705" s="245">
        <v>8</v>
      </c>
      <c r="F705" s="245"/>
      <c r="G705" s="375"/>
      <c r="H705" s="245"/>
    </row>
    <row r="706" s="247" customFormat="1" ht="22.5" spans="1:8">
      <c r="A706" s="245">
        <v>49</v>
      </c>
      <c r="B706" s="245" t="s">
        <v>898</v>
      </c>
      <c r="C706" s="261" t="s">
        <v>899</v>
      </c>
      <c r="D706" s="245" t="s">
        <v>138</v>
      </c>
      <c r="E706" s="245">
        <v>7</v>
      </c>
      <c r="F706" s="245"/>
      <c r="G706" s="375"/>
      <c r="H706" s="245"/>
    </row>
    <row r="707" s="247" customFormat="1" spans="1:8">
      <c r="A707" s="245">
        <v>50</v>
      </c>
      <c r="B707" s="245" t="s">
        <v>900</v>
      </c>
      <c r="C707" s="261" t="s">
        <v>901</v>
      </c>
      <c r="D707" s="245" t="s">
        <v>138</v>
      </c>
      <c r="E707" s="245">
        <v>2</v>
      </c>
      <c r="F707" s="245"/>
      <c r="G707" s="375"/>
      <c r="H707" s="245"/>
    </row>
    <row r="708" s="247" customFormat="1" spans="1:8">
      <c r="A708" s="245">
        <v>51</v>
      </c>
      <c r="B708" s="245" t="s">
        <v>902</v>
      </c>
      <c r="C708" s="261" t="s">
        <v>903</v>
      </c>
      <c r="D708" s="245" t="s">
        <v>138</v>
      </c>
      <c r="E708" s="245">
        <v>2</v>
      </c>
      <c r="F708" s="245"/>
      <c r="G708" s="375"/>
      <c r="H708" s="245"/>
    </row>
    <row r="709" s="247" customFormat="1" spans="1:8">
      <c r="A709" s="245">
        <v>52</v>
      </c>
      <c r="B709" s="245" t="s">
        <v>904</v>
      </c>
      <c r="C709" s="261" t="s">
        <v>905</v>
      </c>
      <c r="D709" s="245" t="s">
        <v>138</v>
      </c>
      <c r="E709" s="245">
        <v>2</v>
      </c>
      <c r="F709" s="245"/>
      <c r="G709" s="375"/>
      <c r="H709" s="245"/>
    </row>
    <row r="710" s="247" customFormat="1" ht="33.75" spans="1:8">
      <c r="A710" s="245">
        <v>53</v>
      </c>
      <c r="B710" s="245" t="s">
        <v>906</v>
      </c>
      <c r="C710" s="261" t="s">
        <v>907</v>
      </c>
      <c r="D710" s="245" t="s">
        <v>138</v>
      </c>
      <c r="E710" s="245">
        <v>2</v>
      </c>
      <c r="F710" s="245"/>
      <c r="G710" s="375"/>
      <c r="H710" s="245"/>
    </row>
    <row r="711" s="247" customFormat="1" ht="22.5" spans="1:8">
      <c r="A711" s="245">
        <v>54</v>
      </c>
      <c r="B711" s="245" t="s">
        <v>908</v>
      </c>
      <c r="C711" s="261" t="s">
        <v>909</v>
      </c>
      <c r="D711" s="245" t="s">
        <v>138</v>
      </c>
      <c r="E711" s="245">
        <v>2</v>
      </c>
      <c r="F711" s="245"/>
      <c r="G711" s="375"/>
      <c r="H711" s="245"/>
    </row>
    <row r="712" s="247" customFormat="1" spans="1:8">
      <c r="A712" s="245">
        <v>55</v>
      </c>
      <c r="B712" s="245" t="s">
        <v>910</v>
      </c>
      <c r="C712" s="261" t="s">
        <v>911</v>
      </c>
      <c r="D712" s="245" t="s">
        <v>75</v>
      </c>
      <c r="E712" s="245">
        <v>2</v>
      </c>
      <c r="F712" s="245"/>
      <c r="G712" s="375"/>
      <c r="H712" s="245"/>
    </row>
    <row r="713" s="247" customFormat="1" ht="22.5" spans="1:8">
      <c r="A713" s="245">
        <v>56</v>
      </c>
      <c r="B713" s="245" t="s">
        <v>912</v>
      </c>
      <c r="C713" s="261" t="s">
        <v>913</v>
      </c>
      <c r="D713" s="245" t="s">
        <v>138</v>
      </c>
      <c r="E713" s="245">
        <v>2</v>
      </c>
      <c r="F713" s="245"/>
      <c r="G713" s="375"/>
      <c r="H713" s="245"/>
    </row>
    <row r="714" s="247" customFormat="1" spans="1:8">
      <c r="A714" s="245">
        <v>57</v>
      </c>
      <c r="B714" s="245" t="s">
        <v>914</v>
      </c>
      <c r="C714" s="261" t="s">
        <v>915</v>
      </c>
      <c r="D714" s="245" t="s">
        <v>446</v>
      </c>
      <c r="E714" s="245">
        <v>1</v>
      </c>
      <c r="F714" s="245"/>
      <c r="G714" s="375"/>
      <c r="H714" s="245"/>
    </row>
    <row r="715" s="247" customFormat="1" spans="1:8">
      <c r="A715" s="245">
        <v>58</v>
      </c>
      <c r="B715" s="245" t="s">
        <v>916</v>
      </c>
      <c r="C715" s="261" t="s">
        <v>917</v>
      </c>
      <c r="D715" s="245" t="s">
        <v>446</v>
      </c>
      <c r="E715" s="245">
        <v>4</v>
      </c>
      <c r="F715" s="245"/>
      <c r="G715" s="375"/>
      <c r="H715" s="245"/>
    </row>
    <row r="716" s="247" customFormat="1" ht="33.75" spans="1:8">
      <c r="A716" s="245">
        <v>59</v>
      </c>
      <c r="B716" s="245" t="s">
        <v>918</v>
      </c>
      <c r="C716" s="261" t="s">
        <v>919</v>
      </c>
      <c r="D716" s="245" t="s">
        <v>75</v>
      </c>
      <c r="E716" s="245">
        <v>4</v>
      </c>
      <c r="F716" s="245"/>
      <c r="G716" s="375"/>
      <c r="H716" s="245"/>
    </row>
    <row r="717" s="247" customFormat="1" spans="1:8">
      <c r="A717" s="245">
        <v>60</v>
      </c>
      <c r="B717" s="245" t="s">
        <v>920</v>
      </c>
      <c r="C717" s="261" t="s">
        <v>921</v>
      </c>
      <c r="D717" s="245" t="s">
        <v>446</v>
      </c>
      <c r="E717" s="245">
        <v>2</v>
      </c>
      <c r="F717" s="245"/>
      <c r="G717" s="375"/>
      <c r="H717" s="245"/>
    </row>
    <row r="718" s="247" customFormat="1" spans="1:8">
      <c r="A718" s="245">
        <v>61</v>
      </c>
      <c r="B718" s="245" t="s">
        <v>922</v>
      </c>
      <c r="C718" s="261" t="s">
        <v>923</v>
      </c>
      <c r="D718" s="245" t="s">
        <v>75</v>
      </c>
      <c r="E718" s="245">
        <v>1</v>
      </c>
      <c r="F718" s="245"/>
      <c r="G718" s="375"/>
      <c r="H718" s="245"/>
    </row>
    <row r="719" s="247" customFormat="1" spans="1:8">
      <c r="A719" s="245">
        <v>62</v>
      </c>
      <c r="B719" s="245" t="s">
        <v>924</v>
      </c>
      <c r="C719" s="261" t="s">
        <v>925</v>
      </c>
      <c r="D719" s="245" t="s">
        <v>446</v>
      </c>
      <c r="E719" s="245">
        <v>2</v>
      </c>
      <c r="F719" s="245"/>
      <c r="G719" s="375"/>
      <c r="H719" s="245"/>
    </row>
    <row r="720" s="247" customFormat="1" ht="33.75" spans="1:8">
      <c r="A720" s="245">
        <v>63</v>
      </c>
      <c r="B720" s="245" t="s">
        <v>926</v>
      </c>
      <c r="C720" s="261" t="s">
        <v>927</v>
      </c>
      <c r="D720" s="245" t="s">
        <v>75</v>
      </c>
      <c r="E720" s="245">
        <v>15</v>
      </c>
      <c r="F720" s="245"/>
      <c r="G720" s="375"/>
      <c r="H720" s="245"/>
    </row>
    <row r="721" s="247" customFormat="1" ht="135" spans="1:8">
      <c r="A721" s="245">
        <v>64</v>
      </c>
      <c r="B721" s="245" t="s">
        <v>928</v>
      </c>
      <c r="C721" s="261" t="s">
        <v>929</v>
      </c>
      <c r="D721" s="245" t="s">
        <v>446</v>
      </c>
      <c r="E721" s="245">
        <v>8</v>
      </c>
      <c r="F721" s="245"/>
      <c r="G721" s="375"/>
      <c r="H721" s="245"/>
    </row>
    <row r="722" s="247" customFormat="1" ht="45" spans="1:8">
      <c r="A722" s="245">
        <v>65</v>
      </c>
      <c r="B722" s="245" t="s">
        <v>930</v>
      </c>
      <c r="C722" s="261" t="s">
        <v>931</v>
      </c>
      <c r="D722" s="245" t="s">
        <v>446</v>
      </c>
      <c r="E722" s="245">
        <v>2</v>
      </c>
      <c r="F722" s="245"/>
      <c r="G722" s="375"/>
      <c r="H722" s="245"/>
    </row>
    <row r="723" s="247" customFormat="1" ht="22.5" spans="1:8">
      <c r="A723" s="245">
        <v>66</v>
      </c>
      <c r="B723" s="245" t="s">
        <v>932</v>
      </c>
      <c r="C723" s="261" t="s">
        <v>933</v>
      </c>
      <c r="D723" s="245" t="s">
        <v>446</v>
      </c>
      <c r="E723" s="245">
        <v>2</v>
      </c>
      <c r="F723" s="245"/>
      <c r="G723" s="375"/>
      <c r="H723" s="245"/>
    </row>
    <row r="724" s="247" customFormat="1" ht="56.25" spans="1:8">
      <c r="A724" s="245">
        <v>67</v>
      </c>
      <c r="B724" s="245" t="s">
        <v>934</v>
      </c>
      <c r="C724" s="261" t="s">
        <v>935</v>
      </c>
      <c r="D724" s="245" t="s">
        <v>446</v>
      </c>
      <c r="E724" s="245">
        <v>2</v>
      </c>
      <c r="F724" s="277"/>
      <c r="G724" s="375"/>
      <c r="H724" s="245"/>
    </row>
    <row r="725" s="247" customFormat="1" spans="1:8">
      <c r="A725" s="245">
        <v>68</v>
      </c>
      <c r="B725" s="245" t="s">
        <v>936</v>
      </c>
      <c r="C725" s="261" t="s">
        <v>937</v>
      </c>
      <c r="D725" s="245" t="s">
        <v>446</v>
      </c>
      <c r="E725" s="245">
        <v>2</v>
      </c>
      <c r="F725" s="245"/>
      <c r="G725" s="375"/>
      <c r="H725" s="245"/>
    </row>
    <row r="726" s="247" customFormat="1" ht="22.5" spans="1:8">
      <c r="A726" s="245">
        <v>69</v>
      </c>
      <c r="B726" s="245" t="s">
        <v>938</v>
      </c>
      <c r="C726" s="261" t="s">
        <v>939</v>
      </c>
      <c r="D726" s="245" t="s">
        <v>446</v>
      </c>
      <c r="E726" s="245">
        <v>2</v>
      </c>
      <c r="F726" s="245"/>
      <c r="G726" s="375"/>
      <c r="H726" s="245"/>
    </row>
    <row r="727" s="247" customFormat="1" ht="45" spans="1:8">
      <c r="A727" s="245">
        <v>70</v>
      </c>
      <c r="B727" s="245" t="s">
        <v>940</v>
      </c>
      <c r="C727" s="261" t="s">
        <v>941</v>
      </c>
      <c r="D727" s="245" t="s">
        <v>138</v>
      </c>
      <c r="E727" s="245">
        <v>1</v>
      </c>
      <c r="F727" s="245"/>
      <c r="G727" s="375"/>
      <c r="H727" s="245"/>
    </row>
    <row r="728" s="247" customFormat="1" ht="78.75" spans="1:8">
      <c r="A728" s="245">
        <v>71</v>
      </c>
      <c r="B728" s="245" t="s">
        <v>942</v>
      </c>
      <c r="C728" s="261" t="s">
        <v>943</v>
      </c>
      <c r="D728" s="245" t="s">
        <v>138</v>
      </c>
      <c r="E728" s="245">
        <v>2</v>
      </c>
      <c r="F728" s="245"/>
      <c r="G728" s="375"/>
      <c r="H728" s="245"/>
    </row>
    <row r="729" s="247" customFormat="1" ht="22.5" spans="1:8">
      <c r="A729" s="245">
        <v>72</v>
      </c>
      <c r="B729" s="245" t="s">
        <v>944</v>
      </c>
      <c r="C729" s="261" t="s">
        <v>945</v>
      </c>
      <c r="D729" s="245" t="s">
        <v>75</v>
      </c>
      <c r="E729" s="245">
        <v>2</v>
      </c>
      <c r="F729" s="245"/>
      <c r="G729" s="375"/>
      <c r="H729" s="245"/>
    </row>
    <row r="730" s="247" customFormat="1" spans="1:8">
      <c r="A730" s="245">
        <v>73</v>
      </c>
      <c r="B730" s="245" t="s">
        <v>946</v>
      </c>
      <c r="C730" s="261" t="s">
        <v>947</v>
      </c>
      <c r="D730" s="245" t="s">
        <v>75</v>
      </c>
      <c r="E730" s="245">
        <v>1</v>
      </c>
      <c r="F730" s="245"/>
      <c r="G730" s="375"/>
      <c r="H730" s="245"/>
    </row>
    <row r="731" s="247" customFormat="1" ht="22.5" spans="1:8">
      <c r="A731" s="245">
        <v>74</v>
      </c>
      <c r="B731" s="245" t="s">
        <v>948</v>
      </c>
      <c r="C731" s="261" t="s">
        <v>949</v>
      </c>
      <c r="D731" s="245" t="s">
        <v>75</v>
      </c>
      <c r="E731" s="245">
        <v>1</v>
      </c>
      <c r="F731" s="245"/>
      <c r="G731" s="375"/>
      <c r="H731" s="245"/>
    </row>
    <row r="732" s="247" customFormat="1" ht="90" spans="1:8">
      <c r="A732" s="245">
        <v>75</v>
      </c>
      <c r="B732" s="245" t="s">
        <v>950</v>
      </c>
      <c r="C732" s="261" t="s">
        <v>951</v>
      </c>
      <c r="D732" s="245" t="s">
        <v>75</v>
      </c>
      <c r="E732" s="245">
        <v>1</v>
      </c>
      <c r="F732" s="245"/>
      <c r="G732" s="375"/>
      <c r="H732" s="245"/>
    </row>
    <row r="733" s="247" customFormat="1" ht="33.75" spans="1:8">
      <c r="A733" s="245">
        <v>76</v>
      </c>
      <c r="B733" s="245" t="s">
        <v>952</v>
      </c>
      <c r="C733" s="261" t="s">
        <v>953</v>
      </c>
      <c r="D733" s="245" t="s">
        <v>75</v>
      </c>
      <c r="E733" s="245">
        <v>1</v>
      </c>
      <c r="F733" s="245"/>
      <c r="G733" s="375"/>
      <c r="H733" s="245"/>
    </row>
    <row r="734" s="247" customFormat="1" ht="33.75" spans="1:8">
      <c r="A734" s="245">
        <v>77</v>
      </c>
      <c r="B734" s="245" t="s">
        <v>954</v>
      </c>
      <c r="C734" s="261" t="s">
        <v>955</v>
      </c>
      <c r="D734" s="245" t="s">
        <v>75</v>
      </c>
      <c r="E734" s="245">
        <v>1</v>
      </c>
      <c r="F734" s="245"/>
      <c r="G734" s="375"/>
      <c r="H734" s="245"/>
    </row>
    <row r="735" s="247" customFormat="1" ht="22.5" spans="1:8">
      <c r="A735" s="245">
        <v>78</v>
      </c>
      <c r="B735" s="245" t="s">
        <v>956</v>
      </c>
      <c r="C735" s="261" t="s">
        <v>957</v>
      </c>
      <c r="D735" s="245" t="s">
        <v>75</v>
      </c>
      <c r="E735" s="245">
        <v>60</v>
      </c>
      <c r="F735" s="245"/>
      <c r="G735" s="375"/>
      <c r="H735" s="245"/>
    </row>
    <row r="736" s="247" customFormat="1" ht="22.5" spans="1:8">
      <c r="A736" s="245">
        <v>79</v>
      </c>
      <c r="B736" s="245" t="s">
        <v>958</v>
      </c>
      <c r="C736" s="261" t="s">
        <v>959</v>
      </c>
      <c r="D736" s="245" t="s">
        <v>75</v>
      </c>
      <c r="E736" s="245">
        <v>60</v>
      </c>
      <c r="F736" s="245"/>
      <c r="G736" s="375"/>
      <c r="H736" s="245"/>
    </row>
    <row r="737" s="247" customFormat="1" spans="1:8">
      <c r="A737" s="245">
        <v>80</v>
      </c>
      <c r="B737" s="245" t="s">
        <v>960</v>
      </c>
      <c r="C737" s="261" t="s">
        <v>961</v>
      </c>
      <c r="D737" s="245" t="s">
        <v>75</v>
      </c>
      <c r="E737" s="245">
        <v>60</v>
      </c>
      <c r="F737" s="245"/>
      <c r="G737" s="375"/>
      <c r="H737" s="245"/>
    </row>
    <row r="738" s="247" customFormat="1" ht="22.5" spans="1:8">
      <c r="A738" s="245">
        <v>100</v>
      </c>
      <c r="B738" s="245" t="s">
        <v>962</v>
      </c>
      <c r="C738" s="261" t="s">
        <v>963</v>
      </c>
      <c r="D738" s="245" t="s">
        <v>75</v>
      </c>
      <c r="E738" s="245">
        <v>60</v>
      </c>
      <c r="F738" s="245"/>
      <c r="G738" s="375"/>
      <c r="H738" s="245"/>
    </row>
    <row r="739" s="247" customFormat="1" spans="1:8">
      <c r="A739" s="245">
        <v>101</v>
      </c>
      <c r="B739" s="245" t="s">
        <v>964</v>
      </c>
      <c r="C739" s="261" t="s">
        <v>965</v>
      </c>
      <c r="D739" s="245" t="s">
        <v>760</v>
      </c>
      <c r="E739" s="245">
        <v>2</v>
      </c>
      <c r="F739" s="245"/>
      <c r="G739" s="375"/>
      <c r="H739" s="245"/>
    </row>
    <row r="740" s="247" customFormat="1" spans="1:8">
      <c r="A740" s="245">
        <v>102</v>
      </c>
      <c r="B740" s="245" t="s">
        <v>966</v>
      </c>
      <c r="C740" s="261" t="s">
        <v>967</v>
      </c>
      <c r="D740" s="245" t="s">
        <v>760</v>
      </c>
      <c r="E740" s="245">
        <v>2</v>
      </c>
      <c r="F740" s="245"/>
      <c r="G740" s="375"/>
      <c r="H740" s="245"/>
    </row>
    <row r="741" s="247" customFormat="1" spans="1:8">
      <c r="A741" s="245">
        <v>103</v>
      </c>
      <c r="B741" s="245" t="s">
        <v>968</v>
      </c>
      <c r="C741" s="261" t="s">
        <v>969</v>
      </c>
      <c r="D741" s="245" t="s">
        <v>760</v>
      </c>
      <c r="E741" s="245">
        <v>2</v>
      </c>
      <c r="F741" s="245"/>
      <c r="G741" s="375"/>
      <c r="H741" s="245"/>
    </row>
    <row r="742" s="247" customFormat="1" spans="1:8">
      <c r="A742" s="245">
        <v>104</v>
      </c>
      <c r="B742" s="245" t="s">
        <v>970</v>
      </c>
      <c r="C742" s="261" t="s">
        <v>971</v>
      </c>
      <c r="D742" s="245" t="s">
        <v>446</v>
      </c>
      <c r="E742" s="245">
        <v>2</v>
      </c>
      <c r="F742" s="245"/>
      <c r="G742" s="375"/>
      <c r="H742" s="245"/>
    </row>
    <row r="743" s="247" customFormat="1" spans="1:8">
      <c r="A743" s="245">
        <v>105</v>
      </c>
      <c r="B743" s="245" t="s">
        <v>972</v>
      </c>
      <c r="C743" s="261"/>
      <c r="D743" s="245" t="s">
        <v>973</v>
      </c>
      <c r="E743" s="245">
        <v>56</v>
      </c>
      <c r="F743" s="245"/>
      <c r="G743" s="375"/>
      <c r="H743" s="245"/>
    </row>
    <row r="744" s="247" customFormat="1" spans="1:8">
      <c r="A744" s="245">
        <v>106</v>
      </c>
      <c r="B744" s="245" t="s">
        <v>974</v>
      </c>
      <c r="C744" s="261" t="s">
        <v>975</v>
      </c>
      <c r="D744" s="245" t="s">
        <v>422</v>
      </c>
      <c r="E744" s="245">
        <v>6</v>
      </c>
      <c r="F744" s="245"/>
      <c r="G744" s="375"/>
      <c r="H744" s="245"/>
    </row>
    <row r="745" s="247" customFormat="1" spans="1:8">
      <c r="A745" s="245">
        <v>107</v>
      </c>
      <c r="B745" s="245" t="s">
        <v>976</v>
      </c>
      <c r="C745" s="261" t="s">
        <v>975</v>
      </c>
      <c r="D745" s="245" t="s">
        <v>977</v>
      </c>
      <c r="E745" s="245">
        <v>6</v>
      </c>
      <c r="F745" s="245"/>
      <c r="G745" s="375"/>
      <c r="H745" s="245"/>
    </row>
    <row r="746" s="247" customFormat="1" spans="1:8">
      <c r="A746" s="245">
        <v>108</v>
      </c>
      <c r="B746" s="245" t="s">
        <v>978</v>
      </c>
      <c r="C746" s="261" t="s">
        <v>979</v>
      </c>
      <c r="D746" s="245" t="s">
        <v>422</v>
      </c>
      <c r="E746" s="245">
        <v>2</v>
      </c>
      <c r="F746" s="245"/>
      <c r="G746" s="375"/>
      <c r="H746" s="245"/>
    </row>
    <row r="747" s="247" customFormat="1" spans="1:8">
      <c r="A747" s="245">
        <v>109</v>
      </c>
      <c r="B747" s="245" t="s">
        <v>980</v>
      </c>
      <c r="C747" s="261" t="s">
        <v>981</v>
      </c>
      <c r="D747" s="245" t="s">
        <v>422</v>
      </c>
      <c r="E747" s="245">
        <v>2</v>
      </c>
      <c r="F747" s="245"/>
      <c r="G747" s="375"/>
      <c r="H747" s="245"/>
    </row>
    <row r="748" s="247" customFormat="1" spans="1:8">
      <c r="A748" s="245">
        <v>110</v>
      </c>
      <c r="B748" s="245" t="s">
        <v>982</v>
      </c>
      <c r="C748" s="261" t="s">
        <v>983</v>
      </c>
      <c r="D748" s="245" t="s">
        <v>78</v>
      </c>
      <c r="E748" s="245">
        <v>100</v>
      </c>
      <c r="F748" s="245"/>
      <c r="G748" s="375"/>
      <c r="H748" s="245"/>
    </row>
    <row r="749" s="247" customFormat="1" spans="1:8">
      <c r="A749" s="245">
        <v>111</v>
      </c>
      <c r="B749" s="245" t="s">
        <v>984</v>
      </c>
      <c r="C749" s="261" t="s">
        <v>985</v>
      </c>
      <c r="D749" s="245" t="s">
        <v>363</v>
      </c>
      <c r="E749" s="245">
        <v>25</v>
      </c>
      <c r="F749" s="245"/>
      <c r="G749" s="375"/>
      <c r="H749" s="245"/>
    </row>
    <row r="750" s="247" customFormat="1" spans="1:8">
      <c r="A750" s="245">
        <v>112</v>
      </c>
      <c r="B750" s="245" t="s">
        <v>986</v>
      </c>
      <c r="C750" s="261" t="s">
        <v>987</v>
      </c>
      <c r="D750" s="245" t="s">
        <v>363</v>
      </c>
      <c r="E750" s="245">
        <v>25</v>
      </c>
      <c r="F750" s="245"/>
      <c r="G750" s="375"/>
      <c r="H750" s="245"/>
    </row>
    <row r="751" s="247" customFormat="1" spans="1:8">
      <c r="A751" s="245">
        <v>113</v>
      </c>
      <c r="B751" s="245" t="s">
        <v>988</v>
      </c>
      <c r="C751" s="261" t="s">
        <v>989</v>
      </c>
      <c r="D751" s="245" t="s">
        <v>156</v>
      </c>
      <c r="E751" s="245">
        <v>25</v>
      </c>
      <c r="F751" s="245"/>
      <c r="G751" s="375"/>
      <c r="H751" s="245"/>
    </row>
    <row r="752" s="247" customFormat="1" spans="1:8">
      <c r="A752" s="245">
        <v>114</v>
      </c>
      <c r="B752" s="245" t="s">
        <v>990</v>
      </c>
      <c r="C752" s="261" t="s">
        <v>991</v>
      </c>
      <c r="D752" s="245" t="s">
        <v>75</v>
      </c>
      <c r="E752" s="245">
        <v>5</v>
      </c>
      <c r="F752" s="245"/>
      <c r="G752" s="375"/>
      <c r="H752" s="245"/>
    </row>
    <row r="753" s="247" customFormat="1" spans="1:8">
      <c r="A753" s="245">
        <v>115</v>
      </c>
      <c r="B753" s="245" t="s">
        <v>992</v>
      </c>
      <c r="C753" s="261"/>
      <c r="D753" s="245" t="s">
        <v>92</v>
      </c>
      <c r="E753" s="245">
        <v>50</v>
      </c>
      <c r="F753" s="245"/>
      <c r="G753" s="375"/>
      <c r="H753" s="245"/>
    </row>
    <row r="754" s="247" customFormat="1" spans="1:8">
      <c r="A754" s="245">
        <v>116</v>
      </c>
      <c r="B754" s="245" t="s">
        <v>993</v>
      </c>
      <c r="C754" s="261" t="s">
        <v>994</v>
      </c>
      <c r="D754" s="245" t="s">
        <v>995</v>
      </c>
      <c r="E754" s="245">
        <v>300</v>
      </c>
      <c r="F754" s="245"/>
      <c r="G754" s="375"/>
      <c r="H754" s="245"/>
    </row>
    <row r="755" s="247" customFormat="1" spans="1:8">
      <c r="A755" s="245">
        <v>117</v>
      </c>
      <c r="B755" s="245" t="s">
        <v>996</v>
      </c>
      <c r="C755" s="261" t="s">
        <v>997</v>
      </c>
      <c r="D755" s="245" t="s">
        <v>422</v>
      </c>
      <c r="E755" s="245">
        <v>2</v>
      </c>
      <c r="F755" s="245"/>
      <c r="G755" s="375"/>
      <c r="H755" s="245"/>
    </row>
    <row r="756" s="247" customFormat="1" spans="1:8">
      <c r="A756" s="245">
        <v>118</v>
      </c>
      <c r="B756" s="245" t="s">
        <v>998</v>
      </c>
      <c r="C756" s="261" t="s">
        <v>999</v>
      </c>
      <c r="D756" s="245" t="s">
        <v>760</v>
      </c>
      <c r="E756" s="245">
        <v>1</v>
      </c>
      <c r="F756" s="245"/>
      <c r="G756" s="375"/>
      <c r="H756" s="245"/>
    </row>
    <row r="757" s="247" customFormat="1" spans="1:8">
      <c r="A757" s="245">
        <v>119</v>
      </c>
      <c r="B757" s="245"/>
      <c r="C757" s="261" t="s">
        <v>1000</v>
      </c>
      <c r="D757" s="245"/>
      <c r="E757" s="376"/>
      <c r="F757" s="258"/>
      <c r="G757" s="375"/>
      <c r="H757" s="245"/>
    </row>
    <row r="758" s="247" customFormat="1" spans="1:8">
      <c r="A758" s="245">
        <v>120</v>
      </c>
      <c r="B758" s="245" t="s">
        <v>1001</v>
      </c>
      <c r="C758" s="261" t="s">
        <v>1002</v>
      </c>
      <c r="D758" s="260" t="s">
        <v>75</v>
      </c>
      <c r="E758" s="245">
        <v>1</v>
      </c>
      <c r="F758" s="258"/>
      <c r="G758" s="375"/>
      <c r="H758" s="245"/>
    </row>
    <row r="759" s="247" customFormat="1" spans="1:8">
      <c r="A759" s="245">
        <v>121</v>
      </c>
      <c r="B759" s="245" t="s">
        <v>1003</v>
      </c>
      <c r="C759" s="261" t="s">
        <v>1004</v>
      </c>
      <c r="D759" s="260" t="s">
        <v>75</v>
      </c>
      <c r="E759" s="245">
        <v>1</v>
      </c>
      <c r="F759" s="258"/>
      <c r="G759" s="375"/>
      <c r="H759" s="245"/>
    </row>
    <row r="760" s="247" customFormat="1" spans="1:8">
      <c r="A760" s="245">
        <v>122</v>
      </c>
      <c r="B760" s="245" t="s">
        <v>1005</v>
      </c>
      <c r="C760" s="261" t="s">
        <v>1006</v>
      </c>
      <c r="D760" s="260" t="s">
        <v>75</v>
      </c>
      <c r="E760" s="245">
        <v>1</v>
      </c>
      <c r="F760" s="258"/>
      <c r="G760" s="375"/>
      <c r="H760" s="245"/>
    </row>
    <row r="761" s="247" customFormat="1" spans="1:8">
      <c r="A761" s="245">
        <v>123</v>
      </c>
      <c r="B761" s="245" t="s">
        <v>1007</v>
      </c>
      <c r="C761" s="261" t="s">
        <v>1008</v>
      </c>
      <c r="D761" s="260" t="s">
        <v>138</v>
      </c>
      <c r="E761" s="245">
        <v>1</v>
      </c>
      <c r="F761" s="258"/>
      <c r="G761" s="375"/>
      <c r="H761" s="245"/>
    </row>
    <row r="762" s="247" customFormat="1" ht="22.5" spans="1:8">
      <c r="A762" s="245">
        <v>124</v>
      </c>
      <c r="B762" s="245" t="s">
        <v>1009</v>
      </c>
      <c r="C762" s="261" t="s">
        <v>1010</v>
      </c>
      <c r="D762" s="260" t="s">
        <v>75</v>
      </c>
      <c r="E762" s="245">
        <v>1</v>
      </c>
      <c r="F762" s="258"/>
      <c r="G762" s="375"/>
      <c r="H762" s="245"/>
    </row>
    <row r="763" s="247" customFormat="1" spans="1:8">
      <c r="A763" s="245">
        <v>125</v>
      </c>
      <c r="B763" s="245" t="s">
        <v>1011</v>
      </c>
      <c r="C763" s="261" t="s">
        <v>1012</v>
      </c>
      <c r="D763" s="260" t="s">
        <v>242</v>
      </c>
      <c r="E763" s="245">
        <v>1</v>
      </c>
      <c r="F763" s="258"/>
      <c r="G763" s="375"/>
      <c r="H763" s="245"/>
    </row>
    <row r="764" s="247" customFormat="1" spans="1:8">
      <c r="A764" s="245">
        <v>126</v>
      </c>
      <c r="B764" s="245" t="s">
        <v>1013</v>
      </c>
      <c r="C764" s="261" t="s">
        <v>1014</v>
      </c>
      <c r="D764" s="260" t="s">
        <v>75</v>
      </c>
      <c r="E764" s="245">
        <v>1</v>
      </c>
      <c r="F764" s="258"/>
      <c r="G764" s="375"/>
      <c r="H764" s="245"/>
    </row>
    <row r="765" s="247" customFormat="1" spans="1:8">
      <c r="A765" s="245">
        <v>127</v>
      </c>
      <c r="B765" s="245" t="s">
        <v>1015</v>
      </c>
      <c r="C765" s="261" t="s">
        <v>1016</v>
      </c>
      <c r="D765" s="260" t="s">
        <v>75</v>
      </c>
      <c r="E765" s="245">
        <v>1</v>
      </c>
      <c r="F765" s="258"/>
      <c r="G765" s="375"/>
      <c r="H765" s="245"/>
    </row>
    <row r="766" s="247" customFormat="1" ht="22.5" spans="1:8">
      <c r="A766" s="245">
        <v>128</v>
      </c>
      <c r="B766" s="245" t="s">
        <v>1017</v>
      </c>
      <c r="C766" s="261" t="s">
        <v>1018</v>
      </c>
      <c r="D766" s="375" t="s">
        <v>75</v>
      </c>
      <c r="E766" s="245">
        <v>1</v>
      </c>
      <c r="F766" s="258"/>
      <c r="G766" s="375"/>
      <c r="H766" s="245"/>
    </row>
    <row r="767" s="247" customFormat="1" spans="1:8">
      <c r="A767" s="245">
        <v>129</v>
      </c>
      <c r="B767" s="245" t="s">
        <v>1019</v>
      </c>
      <c r="C767" s="261" t="s">
        <v>1020</v>
      </c>
      <c r="D767" s="260" t="s">
        <v>75</v>
      </c>
      <c r="E767" s="245">
        <v>1</v>
      </c>
      <c r="F767" s="258"/>
      <c r="G767" s="375"/>
      <c r="H767" s="245"/>
    </row>
    <row r="768" s="247" customFormat="1" ht="22.5" spans="1:8">
      <c r="A768" s="245">
        <v>130</v>
      </c>
      <c r="B768" s="245" t="s">
        <v>1021</v>
      </c>
      <c r="C768" s="261" t="s">
        <v>1022</v>
      </c>
      <c r="D768" s="260" t="s">
        <v>75</v>
      </c>
      <c r="E768" s="245">
        <v>1</v>
      </c>
      <c r="F768" s="258"/>
      <c r="G768" s="375"/>
      <c r="H768" s="245"/>
    </row>
    <row r="769" s="247" customFormat="1" spans="1:8">
      <c r="A769" s="245">
        <v>131</v>
      </c>
      <c r="B769" s="245" t="s">
        <v>1023</v>
      </c>
      <c r="C769" s="261" t="s">
        <v>1024</v>
      </c>
      <c r="D769" s="260" t="s">
        <v>75</v>
      </c>
      <c r="E769" s="245">
        <v>1</v>
      </c>
      <c r="F769" s="258"/>
      <c r="G769" s="375"/>
      <c r="H769" s="245"/>
    </row>
    <row r="770" s="247" customFormat="1" spans="1:8">
      <c r="A770" s="245">
        <v>132</v>
      </c>
      <c r="B770" s="245" t="s">
        <v>1025</v>
      </c>
      <c r="C770" s="261" t="s">
        <v>1026</v>
      </c>
      <c r="D770" s="260" t="s">
        <v>75</v>
      </c>
      <c r="E770" s="245">
        <v>1</v>
      </c>
      <c r="F770" s="258"/>
      <c r="G770" s="375"/>
      <c r="H770" s="245"/>
    </row>
    <row r="771" s="247" customFormat="1" ht="22.5" spans="1:8">
      <c r="A771" s="245">
        <v>133</v>
      </c>
      <c r="B771" s="245" t="s">
        <v>1027</v>
      </c>
      <c r="C771" s="261" t="s">
        <v>1028</v>
      </c>
      <c r="D771" s="260" t="s">
        <v>75</v>
      </c>
      <c r="E771" s="245">
        <v>1</v>
      </c>
      <c r="F771" s="258"/>
      <c r="G771" s="375"/>
      <c r="H771" s="245"/>
    </row>
    <row r="772" s="247" customFormat="1" ht="56.25" spans="1:8">
      <c r="A772" s="245">
        <v>134</v>
      </c>
      <c r="B772" s="245" t="s">
        <v>1029</v>
      </c>
      <c r="C772" s="261" t="s">
        <v>1030</v>
      </c>
      <c r="D772" s="260" t="s">
        <v>75</v>
      </c>
      <c r="E772" s="245">
        <v>1</v>
      </c>
      <c r="F772" s="258"/>
      <c r="G772" s="375"/>
      <c r="H772" s="245"/>
    </row>
    <row r="773" s="247" customFormat="1" spans="1:8">
      <c r="A773" s="245">
        <v>135</v>
      </c>
      <c r="B773" s="245" t="s">
        <v>1031</v>
      </c>
      <c r="C773" s="261" t="s">
        <v>1032</v>
      </c>
      <c r="D773" s="260" t="s">
        <v>75</v>
      </c>
      <c r="E773" s="245">
        <v>1</v>
      </c>
      <c r="F773" s="258"/>
      <c r="G773" s="375"/>
      <c r="H773" s="245"/>
    </row>
    <row r="774" s="247" customFormat="1" spans="1:8">
      <c r="A774" s="245">
        <v>136</v>
      </c>
      <c r="B774" s="245" t="s">
        <v>1033</v>
      </c>
      <c r="C774" s="261" t="s">
        <v>1034</v>
      </c>
      <c r="D774" s="260" t="s">
        <v>75</v>
      </c>
      <c r="E774" s="245">
        <v>1</v>
      </c>
      <c r="F774" s="258"/>
      <c r="G774" s="375"/>
      <c r="H774" s="245"/>
    </row>
    <row r="775" s="247" customFormat="1" ht="22.5" spans="1:8">
      <c r="A775" s="245">
        <v>137</v>
      </c>
      <c r="B775" s="245" t="s">
        <v>1035</v>
      </c>
      <c r="C775" s="261" t="s">
        <v>1036</v>
      </c>
      <c r="D775" s="260" t="s">
        <v>92</v>
      </c>
      <c r="E775" s="245">
        <v>1</v>
      </c>
      <c r="F775" s="258"/>
      <c r="G775" s="375"/>
      <c r="H775" s="245"/>
    </row>
    <row r="776" s="247" customFormat="1" ht="22.5" spans="1:8">
      <c r="A776" s="245">
        <v>138</v>
      </c>
      <c r="B776" s="245" t="s">
        <v>1037</v>
      </c>
      <c r="C776" s="261" t="s">
        <v>1038</v>
      </c>
      <c r="D776" s="260" t="s">
        <v>75</v>
      </c>
      <c r="E776" s="245">
        <v>1</v>
      </c>
      <c r="F776" s="258"/>
      <c r="G776" s="375"/>
      <c r="H776" s="245"/>
    </row>
    <row r="777" s="247" customFormat="1" spans="1:8">
      <c r="A777" s="245">
        <v>139</v>
      </c>
      <c r="B777" s="245" t="s">
        <v>1039</v>
      </c>
      <c r="C777" s="261" t="s">
        <v>1040</v>
      </c>
      <c r="D777" s="260" t="s">
        <v>75</v>
      </c>
      <c r="E777" s="245">
        <v>1</v>
      </c>
      <c r="F777" s="258"/>
      <c r="G777" s="375"/>
      <c r="H777" s="245"/>
    </row>
    <row r="778" s="247" customFormat="1" spans="1:8">
      <c r="A778" s="245">
        <v>140</v>
      </c>
      <c r="B778" s="258"/>
      <c r="C778" s="261" t="s">
        <v>1041</v>
      </c>
      <c r="D778" s="258"/>
      <c r="E778" s="258"/>
      <c r="F778" s="258"/>
      <c r="G778" s="375"/>
      <c r="H778" s="245"/>
    </row>
    <row r="779" s="247" customFormat="1" ht="33.75" spans="1:8">
      <c r="A779" s="245">
        <v>141</v>
      </c>
      <c r="B779" s="258" t="s">
        <v>1042</v>
      </c>
      <c r="C779" s="377" t="s">
        <v>1043</v>
      </c>
      <c r="D779" s="260" t="s">
        <v>138</v>
      </c>
      <c r="E779" s="258">
        <v>1</v>
      </c>
      <c r="F779" s="258"/>
      <c r="G779" s="375"/>
      <c r="H779" s="245"/>
    </row>
    <row r="780" s="247" customFormat="1" ht="45" spans="1:8">
      <c r="A780" s="245">
        <v>142</v>
      </c>
      <c r="B780" s="258" t="s">
        <v>1044</v>
      </c>
      <c r="C780" s="377" t="s">
        <v>1045</v>
      </c>
      <c r="D780" s="260" t="s">
        <v>138</v>
      </c>
      <c r="E780" s="258">
        <v>1</v>
      </c>
      <c r="F780" s="258"/>
      <c r="G780" s="375"/>
      <c r="H780" s="245"/>
    </row>
    <row r="781" s="247" customFormat="1" ht="33.75" spans="1:8">
      <c r="A781" s="245">
        <v>143</v>
      </c>
      <c r="B781" s="258" t="s">
        <v>1046</v>
      </c>
      <c r="C781" s="377" t="s">
        <v>1047</v>
      </c>
      <c r="D781" s="260" t="s">
        <v>138</v>
      </c>
      <c r="E781" s="258">
        <v>1</v>
      </c>
      <c r="F781" s="258"/>
      <c r="G781" s="375"/>
      <c r="H781" s="245"/>
    </row>
    <row r="782" s="247" customFormat="1" ht="56.25" spans="1:8">
      <c r="A782" s="245">
        <v>144</v>
      </c>
      <c r="B782" s="258" t="s">
        <v>1048</v>
      </c>
      <c r="C782" s="377" t="s">
        <v>1049</v>
      </c>
      <c r="D782" s="260" t="s">
        <v>138</v>
      </c>
      <c r="E782" s="258">
        <v>1</v>
      </c>
      <c r="F782" s="258"/>
      <c r="G782" s="375"/>
      <c r="H782" s="245"/>
    </row>
    <row r="783" s="247" customFormat="1" ht="33.75" spans="1:8">
      <c r="A783" s="245">
        <v>145</v>
      </c>
      <c r="B783" s="258" t="s">
        <v>1050</v>
      </c>
      <c r="C783" s="377" t="s">
        <v>1051</v>
      </c>
      <c r="D783" s="260" t="s">
        <v>138</v>
      </c>
      <c r="E783" s="258">
        <v>1</v>
      </c>
      <c r="F783" s="258"/>
      <c r="G783" s="375"/>
      <c r="H783" s="245"/>
    </row>
    <row r="784" s="247" customFormat="1" ht="22.5" spans="1:8">
      <c r="A784" s="245">
        <v>146</v>
      </c>
      <c r="B784" s="258" t="s">
        <v>1052</v>
      </c>
      <c r="C784" s="377" t="s">
        <v>1053</v>
      </c>
      <c r="D784" s="260" t="s">
        <v>138</v>
      </c>
      <c r="E784" s="258">
        <v>1</v>
      </c>
      <c r="F784" s="258"/>
      <c r="G784" s="375"/>
      <c r="H784" s="245"/>
    </row>
    <row r="785" s="247" customFormat="1" ht="22.5" spans="1:8">
      <c r="A785" s="245">
        <v>147</v>
      </c>
      <c r="B785" s="258" t="s">
        <v>1054</v>
      </c>
      <c r="C785" s="377" t="s">
        <v>1055</v>
      </c>
      <c r="D785" s="260" t="s">
        <v>138</v>
      </c>
      <c r="E785" s="258">
        <v>1</v>
      </c>
      <c r="F785" s="258"/>
      <c r="G785" s="375"/>
      <c r="H785" s="245"/>
    </row>
    <row r="786" s="247" customFormat="1" ht="22.5" spans="1:8">
      <c r="A786" s="245">
        <v>148</v>
      </c>
      <c r="B786" s="258" t="s">
        <v>1056</v>
      </c>
      <c r="C786" s="377" t="s">
        <v>1057</v>
      </c>
      <c r="D786" s="260" t="s">
        <v>138</v>
      </c>
      <c r="E786" s="258">
        <v>1</v>
      </c>
      <c r="F786" s="258"/>
      <c r="G786" s="375"/>
      <c r="H786" s="245"/>
    </row>
    <row r="787" s="247" customFormat="1" ht="22.5" spans="1:8">
      <c r="A787" s="245">
        <v>149</v>
      </c>
      <c r="B787" s="258" t="s">
        <v>1058</v>
      </c>
      <c r="C787" s="377" t="s">
        <v>1059</v>
      </c>
      <c r="D787" s="260" t="s">
        <v>138</v>
      </c>
      <c r="E787" s="258">
        <v>1</v>
      </c>
      <c r="F787" s="258"/>
      <c r="G787" s="375"/>
      <c r="H787" s="245"/>
    </row>
    <row r="788" s="247" customFormat="1" spans="1:8">
      <c r="A788" s="245">
        <v>150</v>
      </c>
      <c r="B788" s="245"/>
      <c r="C788" s="261" t="s">
        <v>1060</v>
      </c>
      <c r="D788" s="245"/>
      <c r="E788" s="245"/>
      <c r="F788" s="258"/>
      <c r="G788" s="375"/>
      <c r="H788" s="245"/>
    </row>
    <row r="789" s="247" customFormat="1" ht="90" spans="1:8">
      <c r="A789" s="245">
        <v>151</v>
      </c>
      <c r="B789" s="245" t="s">
        <v>1061</v>
      </c>
      <c r="C789" s="261" t="s">
        <v>1062</v>
      </c>
      <c r="D789" s="260" t="s">
        <v>138</v>
      </c>
      <c r="E789" s="245">
        <v>6</v>
      </c>
      <c r="F789" s="258"/>
      <c r="G789" s="375"/>
      <c r="H789" s="245"/>
    </row>
    <row r="790" s="247" customFormat="1" ht="90" spans="1:8">
      <c r="A790" s="245">
        <v>152</v>
      </c>
      <c r="B790" s="245" t="s">
        <v>1063</v>
      </c>
      <c r="C790" s="261" t="s">
        <v>1064</v>
      </c>
      <c r="D790" s="260" t="s">
        <v>138</v>
      </c>
      <c r="E790" s="245">
        <v>6</v>
      </c>
      <c r="F790" s="258"/>
      <c r="G790" s="375"/>
      <c r="H790" s="245"/>
    </row>
    <row r="791" s="247" customFormat="1" ht="78.75" spans="1:8">
      <c r="A791" s="245">
        <v>153</v>
      </c>
      <c r="B791" s="245" t="s">
        <v>1065</v>
      </c>
      <c r="C791" s="261" t="s">
        <v>1066</v>
      </c>
      <c r="D791" s="260" t="s">
        <v>138</v>
      </c>
      <c r="E791" s="245">
        <v>6</v>
      </c>
      <c r="F791" s="258"/>
      <c r="G791" s="375"/>
      <c r="H791" s="245"/>
    </row>
    <row r="792" s="247" customFormat="1" ht="90" spans="1:8">
      <c r="A792" s="245">
        <v>154</v>
      </c>
      <c r="B792" s="245" t="s">
        <v>1067</v>
      </c>
      <c r="C792" s="261" t="s">
        <v>1068</v>
      </c>
      <c r="D792" s="260" t="s">
        <v>138</v>
      </c>
      <c r="E792" s="245">
        <v>6</v>
      </c>
      <c r="F792" s="258"/>
      <c r="G792" s="375"/>
      <c r="H792" s="245"/>
    </row>
    <row r="793" s="247" customFormat="1" ht="90" spans="1:8">
      <c r="A793" s="245">
        <v>155</v>
      </c>
      <c r="B793" s="245" t="s">
        <v>1069</v>
      </c>
      <c r="C793" s="261" t="s">
        <v>1070</v>
      </c>
      <c r="D793" s="260" t="s">
        <v>138</v>
      </c>
      <c r="E793" s="245">
        <v>6</v>
      </c>
      <c r="F793" s="258"/>
      <c r="G793" s="375"/>
      <c r="H793" s="245"/>
    </row>
    <row r="794" s="247" customFormat="1" ht="67.5" spans="1:8">
      <c r="A794" s="245">
        <v>156</v>
      </c>
      <c r="B794" s="245" t="s">
        <v>1071</v>
      </c>
      <c r="C794" s="261" t="s">
        <v>1072</v>
      </c>
      <c r="D794" s="260" t="s">
        <v>138</v>
      </c>
      <c r="E794" s="245">
        <v>6</v>
      </c>
      <c r="F794" s="258"/>
      <c r="G794" s="375"/>
      <c r="H794" s="245"/>
    </row>
    <row r="795" s="247" customFormat="1" ht="67.5" spans="1:8">
      <c r="A795" s="245">
        <v>157</v>
      </c>
      <c r="B795" s="245" t="s">
        <v>1073</v>
      </c>
      <c r="C795" s="261" t="s">
        <v>1074</v>
      </c>
      <c r="D795" s="260" t="s">
        <v>138</v>
      </c>
      <c r="E795" s="245">
        <v>6</v>
      </c>
      <c r="F795" s="258"/>
      <c r="G795" s="375"/>
      <c r="H795" s="245"/>
    </row>
    <row r="796" s="247" customFormat="1" spans="1:8">
      <c r="A796" s="245">
        <v>158</v>
      </c>
      <c r="B796" s="245"/>
      <c r="C796" s="261" t="s">
        <v>1075</v>
      </c>
      <c r="D796" s="245"/>
      <c r="E796" s="245"/>
      <c r="F796" s="258"/>
      <c r="G796" s="375"/>
      <c r="H796" s="245"/>
    </row>
    <row r="797" s="247" customFormat="1" ht="249" customHeight="1" spans="1:8">
      <c r="A797" s="245">
        <v>159</v>
      </c>
      <c r="B797" s="378" t="s">
        <v>1076</v>
      </c>
      <c r="C797" s="379" t="s">
        <v>1077</v>
      </c>
      <c r="D797" s="245" t="s">
        <v>75</v>
      </c>
      <c r="E797" s="245">
        <v>25</v>
      </c>
      <c r="F797" s="258"/>
      <c r="G797" s="375"/>
      <c r="H797" s="245"/>
    </row>
    <row r="798" s="247" customFormat="1" spans="1:8">
      <c r="A798" s="280">
        <v>160</v>
      </c>
      <c r="B798" s="380" t="s">
        <v>1078</v>
      </c>
      <c r="C798" s="381" t="s">
        <v>1079</v>
      </c>
      <c r="D798" s="280" t="s">
        <v>75</v>
      </c>
      <c r="E798" s="280">
        <v>25</v>
      </c>
      <c r="F798" s="279"/>
      <c r="G798" s="382"/>
      <c r="H798" s="280"/>
    </row>
    <row r="799" s="247" customFormat="1" spans="1:8">
      <c r="A799" s="344"/>
      <c r="B799" s="383"/>
      <c r="C799" s="384"/>
      <c r="D799" s="344"/>
      <c r="E799" s="344"/>
      <c r="F799" s="337"/>
      <c r="G799" s="385"/>
      <c r="H799" s="344"/>
    </row>
    <row r="800" s="247" customFormat="1" ht="355" customHeight="1" spans="1:8">
      <c r="A800" s="284"/>
      <c r="B800" s="386"/>
      <c r="C800" s="387"/>
      <c r="D800" s="284"/>
      <c r="E800" s="284"/>
      <c r="F800" s="283"/>
      <c r="G800" s="388"/>
      <c r="H800" s="284"/>
    </row>
    <row r="801" s="247" customFormat="1" spans="1:8">
      <c r="A801" s="245">
        <v>161</v>
      </c>
      <c r="B801" s="258" t="s">
        <v>1080</v>
      </c>
      <c r="C801" s="261" t="s">
        <v>1081</v>
      </c>
      <c r="D801" s="258" t="s">
        <v>92</v>
      </c>
      <c r="E801" s="258">
        <v>13</v>
      </c>
      <c r="F801" s="258"/>
      <c r="G801" s="375"/>
      <c r="H801" s="245"/>
    </row>
    <row r="802" s="247" customFormat="1" spans="1:8">
      <c r="A802" s="245">
        <v>162</v>
      </c>
      <c r="B802" s="258" t="s">
        <v>1082</v>
      </c>
      <c r="C802" s="261" t="s">
        <v>1083</v>
      </c>
      <c r="D802" s="258" t="s">
        <v>92</v>
      </c>
      <c r="E802" s="258">
        <v>13</v>
      </c>
      <c r="F802" s="258"/>
      <c r="G802" s="375"/>
      <c r="H802" s="245"/>
    </row>
    <row r="803" s="247" customFormat="1" spans="1:8">
      <c r="A803" s="245">
        <v>163</v>
      </c>
      <c r="B803" s="258" t="s">
        <v>1084</v>
      </c>
      <c r="C803" s="261" t="s">
        <v>1085</v>
      </c>
      <c r="D803" s="258" t="s">
        <v>92</v>
      </c>
      <c r="E803" s="258">
        <v>13</v>
      </c>
      <c r="F803" s="258"/>
      <c r="G803" s="375"/>
      <c r="H803" s="245"/>
    </row>
    <row r="804" s="247" customFormat="1" spans="1:8">
      <c r="A804" s="245">
        <v>164</v>
      </c>
      <c r="B804" s="258" t="s">
        <v>1086</v>
      </c>
      <c r="C804" s="261" t="s">
        <v>1087</v>
      </c>
      <c r="D804" s="258" t="s">
        <v>75</v>
      </c>
      <c r="E804" s="258">
        <v>13</v>
      </c>
      <c r="F804" s="258"/>
      <c r="G804" s="375"/>
      <c r="H804" s="245"/>
    </row>
    <row r="805" s="247" customFormat="1" ht="33.75" spans="1:8">
      <c r="A805" s="245">
        <v>165</v>
      </c>
      <c r="B805" s="258" t="s">
        <v>1088</v>
      </c>
      <c r="C805" s="261" t="s">
        <v>1089</v>
      </c>
      <c r="D805" s="258" t="s">
        <v>75</v>
      </c>
      <c r="E805" s="258">
        <v>13</v>
      </c>
      <c r="F805" s="258"/>
      <c r="G805" s="375"/>
      <c r="H805" s="245"/>
    </row>
    <row r="806" s="247" customFormat="1" ht="22.5" spans="1:8">
      <c r="A806" s="245">
        <v>166</v>
      </c>
      <c r="B806" s="258" t="s">
        <v>1090</v>
      </c>
      <c r="C806" s="261" t="s">
        <v>1091</v>
      </c>
      <c r="D806" s="258" t="s">
        <v>75</v>
      </c>
      <c r="E806" s="258">
        <v>13</v>
      </c>
      <c r="F806" s="258"/>
      <c r="G806" s="375"/>
      <c r="H806" s="245"/>
    </row>
    <row r="807" s="247" customFormat="1" spans="1:8">
      <c r="A807" s="245">
        <v>167</v>
      </c>
      <c r="B807" s="258" t="s">
        <v>1092</v>
      </c>
      <c r="C807" s="261" t="s">
        <v>1093</v>
      </c>
      <c r="D807" s="258" t="s">
        <v>75</v>
      </c>
      <c r="E807" s="258">
        <v>13</v>
      </c>
      <c r="F807" s="258"/>
      <c r="G807" s="375"/>
      <c r="H807" s="245"/>
    </row>
    <row r="808" s="247" customFormat="1" spans="1:8">
      <c r="A808" s="245">
        <v>168</v>
      </c>
      <c r="B808" s="389" t="s">
        <v>1094</v>
      </c>
      <c r="C808" s="390" t="s">
        <v>1095</v>
      </c>
      <c r="D808" s="245" t="s">
        <v>446</v>
      </c>
      <c r="E808" s="245">
        <v>13</v>
      </c>
      <c r="F808" s="258"/>
      <c r="G808" s="375"/>
      <c r="H808" s="245"/>
    </row>
    <row r="809" s="247" customFormat="1" spans="1:8">
      <c r="A809" s="245">
        <v>169</v>
      </c>
      <c r="B809" s="389" t="s">
        <v>1096</v>
      </c>
      <c r="C809" s="390" t="s">
        <v>1097</v>
      </c>
      <c r="D809" s="245" t="s">
        <v>156</v>
      </c>
      <c r="E809" s="245">
        <v>100</v>
      </c>
      <c r="F809" s="258"/>
      <c r="G809" s="375"/>
      <c r="H809" s="245"/>
    </row>
    <row r="810" s="247" customFormat="1" spans="1:8">
      <c r="A810" s="245">
        <v>170</v>
      </c>
      <c r="B810" s="389" t="s">
        <v>1098</v>
      </c>
      <c r="C810" s="390" t="s">
        <v>1099</v>
      </c>
      <c r="D810" s="245" t="s">
        <v>446</v>
      </c>
      <c r="E810" s="245">
        <v>13</v>
      </c>
      <c r="F810" s="258"/>
      <c r="G810" s="375"/>
      <c r="H810" s="245"/>
    </row>
    <row r="811" s="247" customFormat="1" spans="1:8">
      <c r="A811" s="245">
        <v>171</v>
      </c>
      <c r="B811" s="389" t="s">
        <v>1100</v>
      </c>
      <c r="C811" s="390" t="s">
        <v>1101</v>
      </c>
      <c r="D811" s="245" t="s">
        <v>446</v>
      </c>
      <c r="E811" s="245">
        <v>13</v>
      </c>
      <c r="F811" s="258"/>
      <c r="G811" s="375"/>
      <c r="H811" s="245"/>
    </row>
    <row r="812" s="247" customFormat="1" spans="1:8">
      <c r="A812" s="245">
        <v>225</v>
      </c>
      <c r="B812" s="389" t="s">
        <v>1102</v>
      </c>
      <c r="C812" s="390" t="s">
        <v>1103</v>
      </c>
      <c r="D812" s="245" t="s">
        <v>446</v>
      </c>
      <c r="E812" s="245">
        <v>13</v>
      </c>
      <c r="F812" s="258"/>
      <c r="G812" s="375"/>
      <c r="H812" s="245"/>
    </row>
    <row r="813" s="247" customFormat="1" spans="1:8">
      <c r="A813" s="245"/>
      <c r="B813" s="389" t="s">
        <v>1104</v>
      </c>
      <c r="C813" s="390" t="s">
        <v>1105</v>
      </c>
      <c r="D813" s="245" t="s">
        <v>446</v>
      </c>
      <c r="E813" s="245">
        <v>13</v>
      </c>
      <c r="F813" s="258"/>
      <c r="G813" s="375"/>
      <c r="H813" s="245"/>
    </row>
    <row r="814" s="247" customFormat="1" spans="1:8">
      <c r="A814" s="245"/>
      <c r="B814" s="389" t="s">
        <v>1106</v>
      </c>
      <c r="C814" s="390" t="s">
        <v>1107</v>
      </c>
      <c r="D814" s="245" t="s">
        <v>1108</v>
      </c>
      <c r="E814" s="245">
        <v>13</v>
      </c>
      <c r="F814" s="258"/>
      <c r="G814" s="375"/>
      <c r="H814" s="245"/>
    </row>
    <row r="815" s="247" customFormat="1" spans="1:8">
      <c r="A815" s="245"/>
      <c r="B815" s="245" t="s">
        <v>1109</v>
      </c>
      <c r="C815" s="261" t="s">
        <v>1110</v>
      </c>
      <c r="D815" s="245" t="s">
        <v>92</v>
      </c>
      <c r="E815" s="245">
        <v>13</v>
      </c>
      <c r="F815" s="258"/>
      <c r="G815" s="375"/>
      <c r="H815" s="245"/>
    </row>
    <row r="816" s="247" customFormat="1" spans="1:8">
      <c r="A816" s="245"/>
      <c r="B816" s="245" t="s">
        <v>1111</v>
      </c>
      <c r="C816" s="261" t="s">
        <v>1112</v>
      </c>
      <c r="D816" s="245" t="s">
        <v>92</v>
      </c>
      <c r="E816" s="245">
        <v>13</v>
      </c>
      <c r="F816" s="258"/>
      <c r="G816" s="375"/>
      <c r="H816" s="245"/>
    </row>
    <row r="817" s="247" customFormat="1" spans="1:8">
      <c r="A817" s="245">
        <v>1</v>
      </c>
      <c r="B817" s="245" t="s">
        <v>1113</v>
      </c>
      <c r="C817" s="261" t="s">
        <v>1114</v>
      </c>
      <c r="D817" s="245" t="s">
        <v>92</v>
      </c>
      <c r="E817" s="245">
        <v>13</v>
      </c>
      <c r="F817" s="258"/>
      <c r="G817" s="375"/>
      <c r="H817" s="245"/>
    </row>
    <row r="818" s="247" customFormat="1" spans="1:8">
      <c r="A818" s="245">
        <v>2</v>
      </c>
      <c r="B818" s="245" t="s">
        <v>1115</v>
      </c>
      <c r="C818" s="261" t="s">
        <v>1116</v>
      </c>
      <c r="D818" s="245" t="s">
        <v>75</v>
      </c>
      <c r="E818" s="258">
        <v>13</v>
      </c>
      <c r="F818" s="258"/>
      <c r="G818" s="375"/>
      <c r="H818" s="245"/>
    </row>
    <row r="819" s="247" customFormat="1" ht="22.5" spans="1:8">
      <c r="A819" s="245">
        <v>3</v>
      </c>
      <c r="B819" s="245" t="s">
        <v>1117</v>
      </c>
      <c r="C819" s="261" t="s">
        <v>1118</v>
      </c>
      <c r="D819" s="245" t="s">
        <v>75</v>
      </c>
      <c r="E819" s="258">
        <v>13</v>
      </c>
      <c r="F819" s="258"/>
      <c r="G819" s="375"/>
      <c r="H819" s="245"/>
    </row>
    <row r="820" s="247" customFormat="1" spans="1:8">
      <c r="A820" s="245">
        <v>4</v>
      </c>
      <c r="B820" s="245" t="s">
        <v>1119</v>
      </c>
      <c r="C820" s="261" t="s">
        <v>1120</v>
      </c>
      <c r="D820" s="245" t="s">
        <v>75</v>
      </c>
      <c r="E820" s="258">
        <v>13</v>
      </c>
      <c r="F820" s="258"/>
      <c r="G820" s="375"/>
      <c r="H820" s="245"/>
    </row>
    <row r="821" s="247" customFormat="1" spans="1:8">
      <c r="A821" s="245">
        <v>5</v>
      </c>
      <c r="B821" s="245" t="s">
        <v>1119</v>
      </c>
      <c r="C821" s="261" t="s">
        <v>1120</v>
      </c>
      <c r="D821" s="245" t="s">
        <v>75</v>
      </c>
      <c r="E821" s="258">
        <v>13</v>
      </c>
      <c r="F821" s="258"/>
      <c r="G821" s="375"/>
      <c r="H821" s="245"/>
    </row>
    <row r="822" s="247" customFormat="1" spans="1:8">
      <c r="A822" s="245">
        <v>6</v>
      </c>
      <c r="B822" s="258" t="s">
        <v>1121</v>
      </c>
      <c r="C822" s="261" t="s">
        <v>1122</v>
      </c>
      <c r="D822" s="245" t="s">
        <v>863</v>
      </c>
      <c r="E822" s="258">
        <v>6</v>
      </c>
      <c r="F822" s="258"/>
      <c r="G822" s="375"/>
      <c r="H822" s="245"/>
    </row>
    <row r="823" s="247" customFormat="1" spans="1:8">
      <c r="A823" s="245">
        <v>7</v>
      </c>
      <c r="B823" s="258" t="s">
        <v>1123</v>
      </c>
      <c r="C823" s="261" t="s">
        <v>1124</v>
      </c>
      <c r="D823" s="245" t="s">
        <v>75</v>
      </c>
      <c r="E823" s="258">
        <v>6</v>
      </c>
      <c r="F823" s="258"/>
      <c r="G823" s="375"/>
      <c r="H823" s="245"/>
    </row>
    <row r="824" s="247" customFormat="1" spans="1:8">
      <c r="A824" s="245">
        <v>9</v>
      </c>
      <c r="B824" s="258" t="s">
        <v>1125</v>
      </c>
      <c r="C824" s="261" t="s">
        <v>1126</v>
      </c>
      <c r="D824" s="245" t="s">
        <v>92</v>
      </c>
      <c r="E824" s="258">
        <v>6</v>
      </c>
      <c r="F824" s="258"/>
      <c r="G824" s="375"/>
      <c r="H824" s="245"/>
    </row>
    <row r="825" s="247" customFormat="1" spans="1:8">
      <c r="A825" s="245">
        <v>10</v>
      </c>
      <c r="B825" s="258" t="s">
        <v>1127</v>
      </c>
      <c r="C825" s="261" t="s">
        <v>1128</v>
      </c>
      <c r="D825" s="245" t="s">
        <v>92</v>
      </c>
      <c r="E825" s="258">
        <v>6</v>
      </c>
      <c r="F825" s="258"/>
      <c r="G825" s="375"/>
      <c r="H825" s="245"/>
    </row>
    <row r="826" s="247" customFormat="1" spans="1:8">
      <c r="A826" s="245">
        <v>11</v>
      </c>
      <c r="B826" s="258" t="s">
        <v>1129</v>
      </c>
      <c r="C826" s="261" t="s">
        <v>1130</v>
      </c>
      <c r="D826" s="245" t="s">
        <v>92</v>
      </c>
      <c r="E826" s="258">
        <v>6</v>
      </c>
      <c r="F826" s="258"/>
      <c r="G826" s="375"/>
      <c r="H826" s="245"/>
    </row>
    <row r="827" s="247" customFormat="1" spans="1:8">
      <c r="A827" s="245">
        <v>12</v>
      </c>
      <c r="B827" s="258" t="s">
        <v>1131</v>
      </c>
      <c r="C827" s="261" t="s">
        <v>1132</v>
      </c>
      <c r="D827" s="245" t="s">
        <v>92</v>
      </c>
      <c r="E827" s="258">
        <v>6</v>
      </c>
      <c r="F827" s="258"/>
      <c r="G827" s="375"/>
      <c r="H827" s="245"/>
    </row>
    <row r="828" s="247" customFormat="1" spans="1:8">
      <c r="A828" s="245">
        <v>13</v>
      </c>
      <c r="B828" s="389" t="s">
        <v>1133</v>
      </c>
      <c r="C828" s="390" t="s">
        <v>1134</v>
      </c>
      <c r="D828" s="245" t="s">
        <v>446</v>
      </c>
      <c r="E828" s="245">
        <v>6</v>
      </c>
      <c r="F828" s="258"/>
      <c r="G828" s="375"/>
      <c r="H828" s="245"/>
    </row>
    <row r="829" s="247" customFormat="1" ht="33.75" spans="1:8">
      <c r="A829" s="245">
        <v>14</v>
      </c>
      <c r="B829" s="389" t="s">
        <v>1135</v>
      </c>
      <c r="C829" s="390" t="s">
        <v>1136</v>
      </c>
      <c r="D829" s="245" t="s">
        <v>1108</v>
      </c>
      <c r="E829" s="245">
        <v>6</v>
      </c>
      <c r="F829" s="258"/>
      <c r="G829" s="375"/>
      <c r="H829" s="245"/>
    </row>
    <row r="830" s="247" customFormat="1" spans="1:8">
      <c r="A830" s="245">
        <v>15</v>
      </c>
      <c r="B830" s="389" t="s">
        <v>1137</v>
      </c>
      <c r="C830" s="390" t="s">
        <v>1138</v>
      </c>
      <c r="D830" s="245" t="s">
        <v>92</v>
      </c>
      <c r="E830" s="245">
        <v>6</v>
      </c>
      <c r="F830" s="258"/>
      <c r="G830" s="375"/>
      <c r="H830" s="245"/>
    </row>
    <row r="831" s="247" customFormat="1" spans="1:8">
      <c r="A831" s="245">
        <v>16</v>
      </c>
      <c r="B831" s="389" t="s">
        <v>1139</v>
      </c>
      <c r="C831" s="390" t="s">
        <v>1140</v>
      </c>
      <c r="D831" s="245" t="s">
        <v>92</v>
      </c>
      <c r="E831" s="245">
        <v>12</v>
      </c>
      <c r="F831" s="258"/>
      <c r="G831" s="375"/>
      <c r="H831" s="245"/>
    </row>
    <row r="832" s="247" customFormat="1" spans="1:8">
      <c r="A832" s="245">
        <v>17</v>
      </c>
      <c r="B832" s="389" t="s">
        <v>1141</v>
      </c>
      <c r="C832" s="390" t="s">
        <v>1142</v>
      </c>
      <c r="D832" s="245" t="s">
        <v>1143</v>
      </c>
      <c r="E832" s="245">
        <v>12</v>
      </c>
      <c r="F832" s="258"/>
      <c r="G832" s="375"/>
      <c r="H832" s="245"/>
    </row>
    <row r="833" s="247" customFormat="1" spans="1:8">
      <c r="A833" s="245">
        <v>18</v>
      </c>
      <c r="B833" s="389" t="s">
        <v>1144</v>
      </c>
      <c r="C833" s="390" t="s">
        <v>1145</v>
      </c>
      <c r="D833" s="245" t="s">
        <v>973</v>
      </c>
      <c r="E833" s="245">
        <v>100</v>
      </c>
      <c r="F833" s="258"/>
      <c r="G833" s="375"/>
      <c r="H833" s="245"/>
    </row>
    <row r="834" s="247" customFormat="1" spans="1:8">
      <c r="A834" s="245">
        <v>19</v>
      </c>
      <c r="B834" s="258" t="s">
        <v>1146</v>
      </c>
      <c r="C834" s="261" t="s">
        <v>1147</v>
      </c>
      <c r="D834" s="245" t="s">
        <v>138</v>
      </c>
      <c r="E834" s="258">
        <v>12</v>
      </c>
      <c r="F834" s="258"/>
      <c r="G834" s="375"/>
      <c r="H834" s="245"/>
    </row>
    <row r="835" s="247" customFormat="1" ht="22.5" spans="1:8">
      <c r="A835" s="245">
        <v>20</v>
      </c>
      <c r="B835" s="245" t="s">
        <v>1148</v>
      </c>
      <c r="C835" s="261" t="s">
        <v>1149</v>
      </c>
      <c r="D835" s="245" t="s">
        <v>92</v>
      </c>
      <c r="E835" s="245">
        <v>12</v>
      </c>
      <c r="F835" s="258"/>
      <c r="G835" s="375"/>
      <c r="H835" s="245"/>
    </row>
    <row r="836" s="247" customFormat="1" ht="22.5" spans="1:8">
      <c r="A836" s="245">
        <v>21</v>
      </c>
      <c r="B836" s="245" t="s">
        <v>1150</v>
      </c>
      <c r="C836" s="261" t="s">
        <v>1151</v>
      </c>
      <c r="D836" s="245" t="s">
        <v>92</v>
      </c>
      <c r="E836" s="245">
        <v>12</v>
      </c>
      <c r="F836" s="258"/>
      <c r="G836" s="375"/>
      <c r="H836" s="245"/>
    </row>
    <row r="837" s="247" customFormat="1" spans="1:8">
      <c r="A837" s="245">
        <v>22</v>
      </c>
      <c r="B837" s="245" t="s">
        <v>1152</v>
      </c>
      <c r="C837" s="261" t="s">
        <v>1153</v>
      </c>
      <c r="D837" s="245" t="s">
        <v>92</v>
      </c>
      <c r="E837" s="245">
        <v>24</v>
      </c>
      <c r="F837" s="258"/>
      <c r="G837" s="375"/>
      <c r="H837" s="245"/>
    </row>
    <row r="838" s="247" customFormat="1" spans="1:8">
      <c r="A838" s="245">
        <v>23</v>
      </c>
      <c r="B838" s="245" t="s">
        <v>1152</v>
      </c>
      <c r="C838" s="261" t="s">
        <v>1154</v>
      </c>
      <c r="D838" s="245" t="s">
        <v>92</v>
      </c>
      <c r="E838" s="245">
        <v>24</v>
      </c>
      <c r="F838" s="258"/>
      <c r="G838" s="375"/>
      <c r="H838" s="245"/>
    </row>
    <row r="839" s="247" customFormat="1" spans="1:8">
      <c r="A839" s="245">
        <v>24</v>
      </c>
      <c r="B839" s="245" t="s">
        <v>1152</v>
      </c>
      <c r="C839" s="261" t="s">
        <v>1155</v>
      </c>
      <c r="D839" s="245" t="s">
        <v>92</v>
      </c>
      <c r="E839" s="245">
        <v>24</v>
      </c>
      <c r="F839" s="258"/>
      <c r="G839" s="375"/>
      <c r="H839" s="245"/>
    </row>
    <row r="840" s="247" customFormat="1" spans="1:8">
      <c r="A840" s="245">
        <v>25</v>
      </c>
      <c r="B840" s="245" t="s">
        <v>1152</v>
      </c>
      <c r="C840" s="261" t="s">
        <v>1156</v>
      </c>
      <c r="D840" s="245" t="s">
        <v>92</v>
      </c>
      <c r="E840" s="245">
        <v>24</v>
      </c>
      <c r="F840" s="258"/>
      <c r="G840" s="375"/>
      <c r="H840" s="245"/>
    </row>
    <row r="841" s="247" customFormat="1" spans="1:8">
      <c r="A841" s="245">
        <v>26</v>
      </c>
      <c r="B841" s="245" t="s">
        <v>1157</v>
      </c>
      <c r="C841" s="261" t="s">
        <v>1158</v>
      </c>
      <c r="D841" s="245" t="s">
        <v>92</v>
      </c>
      <c r="E841" s="245">
        <v>24</v>
      </c>
      <c r="F841" s="258"/>
      <c r="G841" s="375"/>
      <c r="H841" s="245"/>
    </row>
    <row r="842" s="247" customFormat="1" spans="1:8">
      <c r="A842" s="245">
        <v>27</v>
      </c>
      <c r="B842" s="245" t="s">
        <v>1157</v>
      </c>
      <c r="C842" s="261" t="s">
        <v>1159</v>
      </c>
      <c r="D842" s="245" t="s">
        <v>92</v>
      </c>
      <c r="E842" s="245">
        <v>24</v>
      </c>
      <c r="F842" s="258"/>
      <c r="G842" s="375"/>
      <c r="H842" s="245"/>
    </row>
    <row r="843" s="247" customFormat="1" spans="1:8">
      <c r="A843" s="245">
        <v>28</v>
      </c>
      <c r="B843" s="245" t="s">
        <v>1157</v>
      </c>
      <c r="C843" s="261" t="s">
        <v>1160</v>
      </c>
      <c r="D843" s="245" t="s">
        <v>92</v>
      </c>
      <c r="E843" s="245">
        <v>24</v>
      </c>
      <c r="F843" s="258"/>
      <c r="G843" s="375"/>
      <c r="H843" s="245"/>
    </row>
    <row r="844" s="247" customFormat="1" spans="1:8">
      <c r="A844" s="245">
        <v>29</v>
      </c>
      <c r="B844" s="245" t="s">
        <v>1161</v>
      </c>
      <c r="C844" s="261" t="s">
        <v>1162</v>
      </c>
      <c r="D844" s="245" t="s">
        <v>75</v>
      </c>
      <c r="E844" s="245">
        <v>48</v>
      </c>
      <c r="F844" s="258"/>
      <c r="G844" s="375"/>
      <c r="H844" s="245"/>
    </row>
    <row r="845" s="247" customFormat="1" spans="1:8">
      <c r="A845" s="245">
        <v>30</v>
      </c>
      <c r="B845" s="245" t="s">
        <v>1163</v>
      </c>
      <c r="C845" s="261" t="s">
        <v>1164</v>
      </c>
      <c r="D845" s="245" t="s">
        <v>92</v>
      </c>
      <c r="E845" s="245">
        <v>50</v>
      </c>
      <c r="F845" s="258"/>
      <c r="G845" s="375"/>
      <c r="H845" s="245"/>
    </row>
    <row r="846" s="247" customFormat="1" spans="1:8">
      <c r="A846" s="245">
        <v>31</v>
      </c>
      <c r="B846" s="258" t="s">
        <v>1165</v>
      </c>
      <c r="C846" s="261" t="s">
        <v>1166</v>
      </c>
      <c r="D846" s="258" t="s">
        <v>446</v>
      </c>
      <c r="E846" s="258">
        <v>13</v>
      </c>
      <c r="F846" s="258"/>
      <c r="G846" s="375"/>
      <c r="H846" s="245"/>
    </row>
    <row r="847" s="247" customFormat="1" spans="1:8">
      <c r="A847" s="245">
        <v>32</v>
      </c>
      <c r="B847" s="258" t="s">
        <v>1165</v>
      </c>
      <c r="C847" s="261" t="s">
        <v>1167</v>
      </c>
      <c r="D847" s="258" t="s">
        <v>446</v>
      </c>
      <c r="E847" s="258">
        <v>13</v>
      </c>
      <c r="F847" s="258"/>
      <c r="G847" s="375"/>
      <c r="H847" s="245"/>
    </row>
    <row r="848" s="247" customFormat="1" spans="1:8">
      <c r="A848" s="245">
        <v>33</v>
      </c>
      <c r="B848" s="258" t="s">
        <v>1168</v>
      </c>
      <c r="C848" s="261" t="s">
        <v>1169</v>
      </c>
      <c r="D848" s="258" t="s">
        <v>446</v>
      </c>
      <c r="E848" s="258">
        <v>13</v>
      </c>
      <c r="F848" s="258"/>
      <c r="G848" s="375"/>
      <c r="H848" s="245"/>
    </row>
    <row r="849" s="247" customFormat="1" spans="1:8">
      <c r="A849" s="245">
        <v>34</v>
      </c>
      <c r="B849" s="258" t="s">
        <v>1170</v>
      </c>
      <c r="C849" s="261" t="s">
        <v>1171</v>
      </c>
      <c r="D849" s="258" t="s">
        <v>446</v>
      </c>
      <c r="E849" s="258">
        <v>13</v>
      </c>
      <c r="F849" s="258"/>
      <c r="G849" s="375"/>
      <c r="H849" s="245"/>
    </row>
    <row r="850" s="247" customFormat="1" ht="22.5" spans="1:8">
      <c r="A850" s="245">
        <v>35</v>
      </c>
      <c r="B850" s="389" t="s">
        <v>1172</v>
      </c>
      <c r="C850" s="390" t="s">
        <v>1173</v>
      </c>
      <c r="D850" s="245" t="s">
        <v>446</v>
      </c>
      <c r="E850" s="245">
        <v>13</v>
      </c>
      <c r="F850" s="258"/>
      <c r="G850" s="375"/>
      <c r="H850" s="245"/>
    </row>
    <row r="851" s="247" customFormat="1" spans="1:8">
      <c r="A851" s="245">
        <v>36</v>
      </c>
      <c r="B851" s="389" t="s">
        <v>1174</v>
      </c>
      <c r="C851" s="390" t="s">
        <v>1175</v>
      </c>
      <c r="D851" s="245" t="s">
        <v>446</v>
      </c>
      <c r="E851" s="245">
        <v>13</v>
      </c>
      <c r="F851" s="258"/>
      <c r="G851" s="375"/>
      <c r="H851" s="245"/>
    </row>
    <row r="852" s="247" customFormat="1" spans="1:8">
      <c r="A852" s="245">
        <v>37</v>
      </c>
      <c r="B852" s="389" t="s">
        <v>1176</v>
      </c>
      <c r="C852" s="390" t="s">
        <v>1177</v>
      </c>
      <c r="D852" s="245" t="s">
        <v>897</v>
      </c>
      <c r="E852" s="245">
        <v>1</v>
      </c>
      <c r="F852" s="258"/>
      <c r="G852" s="375"/>
      <c r="H852" s="245"/>
    </row>
    <row r="853" s="247" customFormat="1" spans="1:8">
      <c r="A853" s="245">
        <v>38</v>
      </c>
      <c r="B853" s="258" t="s">
        <v>1178</v>
      </c>
      <c r="C853" s="261" t="s">
        <v>1179</v>
      </c>
      <c r="D853" s="258" t="s">
        <v>446</v>
      </c>
      <c r="E853" s="258">
        <v>13</v>
      </c>
      <c r="F853" s="258"/>
      <c r="G853" s="375"/>
      <c r="H853" s="245"/>
    </row>
    <row r="854" s="247" customFormat="1" spans="1:8">
      <c r="A854" s="245">
        <v>39</v>
      </c>
      <c r="B854" s="258" t="s">
        <v>1180</v>
      </c>
      <c r="C854" s="261" t="s">
        <v>1179</v>
      </c>
      <c r="D854" s="258" t="s">
        <v>446</v>
      </c>
      <c r="E854" s="258">
        <v>13</v>
      </c>
      <c r="F854" s="258"/>
      <c r="G854" s="375"/>
      <c r="H854" s="245"/>
    </row>
    <row r="855" s="247" customFormat="1" spans="1:8">
      <c r="A855" s="245">
        <v>40</v>
      </c>
      <c r="B855" s="258" t="s">
        <v>1181</v>
      </c>
      <c r="C855" s="261" t="s">
        <v>1182</v>
      </c>
      <c r="D855" s="258" t="s">
        <v>446</v>
      </c>
      <c r="E855" s="258">
        <v>13</v>
      </c>
      <c r="F855" s="258"/>
      <c r="G855" s="375"/>
      <c r="H855" s="245"/>
    </row>
    <row r="856" s="247" customFormat="1" spans="1:8">
      <c r="A856" s="245">
        <v>41</v>
      </c>
      <c r="B856" s="258" t="s">
        <v>1181</v>
      </c>
      <c r="C856" s="261" t="s">
        <v>1183</v>
      </c>
      <c r="D856" s="258" t="s">
        <v>446</v>
      </c>
      <c r="E856" s="258">
        <v>13</v>
      </c>
      <c r="F856" s="258"/>
      <c r="G856" s="375"/>
      <c r="H856" s="245"/>
    </row>
    <row r="857" s="247" customFormat="1" spans="1:8">
      <c r="A857" s="245">
        <v>42</v>
      </c>
      <c r="B857" s="258" t="s">
        <v>1184</v>
      </c>
      <c r="C857" s="261" t="s">
        <v>1185</v>
      </c>
      <c r="D857" s="258" t="s">
        <v>446</v>
      </c>
      <c r="E857" s="258">
        <v>13</v>
      </c>
      <c r="F857" s="258"/>
      <c r="G857" s="375"/>
      <c r="H857" s="245"/>
    </row>
    <row r="858" s="247" customFormat="1" spans="1:8">
      <c r="A858" s="245">
        <v>43</v>
      </c>
      <c r="B858" s="258" t="s">
        <v>1186</v>
      </c>
      <c r="C858" s="261" t="s">
        <v>1187</v>
      </c>
      <c r="D858" s="258" t="s">
        <v>1143</v>
      </c>
      <c r="E858" s="258">
        <v>2</v>
      </c>
      <c r="F858" s="258"/>
      <c r="G858" s="375"/>
      <c r="H858" s="245"/>
    </row>
    <row r="859" s="247" customFormat="1" spans="1:8">
      <c r="A859" s="245">
        <v>44</v>
      </c>
      <c r="B859" s="258" t="s">
        <v>1188</v>
      </c>
      <c r="C859" s="261" t="s">
        <v>1189</v>
      </c>
      <c r="D859" s="258" t="s">
        <v>1143</v>
      </c>
      <c r="E859" s="258">
        <v>25</v>
      </c>
      <c r="F859" s="258"/>
      <c r="G859" s="375"/>
      <c r="H859" s="245"/>
    </row>
    <row r="860" s="247" customFormat="1" spans="1:8">
      <c r="A860" s="245">
        <v>45</v>
      </c>
      <c r="B860" s="245" t="s">
        <v>1190</v>
      </c>
      <c r="C860" s="261" t="s">
        <v>1191</v>
      </c>
      <c r="D860" s="245" t="s">
        <v>1108</v>
      </c>
      <c r="E860" s="245">
        <v>25</v>
      </c>
      <c r="F860" s="258"/>
      <c r="G860" s="375"/>
      <c r="H860" s="245"/>
    </row>
    <row r="861" s="247" customFormat="1" spans="1:8">
      <c r="A861" s="245">
        <v>46</v>
      </c>
      <c r="B861" s="245" t="s">
        <v>1192</v>
      </c>
      <c r="C861" s="261" t="s">
        <v>1193</v>
      </c>
      <c r="D861" s="245" t="s">
        <v>75</v>
      </c>
      <c r="E861" s="245">
        <v>1</v>
      </c>
      <c r="F861" s="258"/>
      <c r="G861" s="375"/>
      <c r="H861" s="245"/>
    </row>
    <row r="862" s="247" customFormat="1" spans="1:8">
      <c r="A862" s="245">
        <v>47</v>
      </c>
      <c r="B862" s="258"/>
      <c r="C862" s="261" t="s">
        <v>1194</v>
      </c>
      <c r="D862" s="258"/>
      <c r="E862" s="258"/>
      <c r="F862" s="258"/>
      <c r="G862" s="375"/>
      <c r="H862" s="245"/>
    </row>
    <row r="863" s="247" customFormat="1" ht="33.75" spans="1:8">
      <c r="A863" s="245">
        <v>48</v>
      </c>
      <c r="B863" s="245" t="s">
        <v>1195</v>
      </c>
      <c r="C863" s="261" t="s">
        <v>1196</v>
      </c>
      <c r="D863" s="245" t="s">
        <v>75</v>
      </c>
      <c r="E863" s="245">
        <v>50</v>
      </c>
      <c r="F863" s="258"/>
      <c r="G863" s="375"/>
      <c r="H863" s="245"/>
    </row>
    <row r="864" s="247" customFormat="1" ht="56.25" spans="1:8">
      <c r="A864" s="245">
        <v>49</v>
      </c>
      <c r="B864" s="245" t="s">
        <v>1197</v>
      </c>
      <c r="C864" s="261" t="s">
        <v>1198</v>
      </c>
      <c r="D864" s="245" t="s">
        <v>75</v>
      </c>
      <c r="E864" s="245">
        <v>50</v>
      </c>
      <c r="F864" s="258"/>
      <c r="G864" s="375"/>
      <c r="H864" s="245"/>
    </row>
    <row r="865" s="247" customFormat="1" ht="45" spans="1:8">
      <c r="A865" s="245">
        <v>50</v>
      </c>
      <c r="B865" s="245" t="s">
        <v>1199</v>
      </c>
      <c r="C865" s="261" t="s">
        <v>1200</v>
      </c>
      <c r="D865" s="245" t="s">
        <v>75</v>
      </c>
      <c r="E865" s="245">
        <v>50</v>
      </c>
      <c r="F865" s="258"/>
      <c r="G865" s="375"/>
      <c r="H865" s="245"/>
    </row>
    <row r="866" s="247" customFormat="1" ht="67.5" spans="1:8">
      <c r="A866" s="245">
        <v>51</v>
      </c>
      <c r="B866" s="245" t="s">
        <v>1201</v>
      </c>
      <c r="C866" s="261" t="s">
        <v>1202</v>
      </c>
      <c r="D866" s="245" t="s">
        <v>75</v>
      </c>
      <c r="E866" s="245">
        <v>50</v>
      </c>
      <c r="F866" s="258"/>
      <c r="G866" s="375"/>
      <c r="H866" s="245"/>
    </row>
    <row r="867" s="247" customFormat="1" spans="1:8">
      <c r="A867" s="245">
        <v>52</v>
      </c>
      <c r="B867" s="245" t="s">
        <v>1203</v>
      </c>
      <c r="C867" s="261" t="s">
        <v>1204</v>
      </c>
      <c r="D867" s="245" t="s">
        <v>156</v>
      </c>
      <c r="E867" s="245">
        <v>50</v>
      </c>
      <c r="F867" s="258"/>
      <c r="G867" s="375"/>
      <c r="H867" s="245"/>
    </row>
    <row r="868" s="247" customFormat="1" spans="1:8">
      <c r="A868" s="245">
        <v>53</v>
      </c>
      <c r="B868" s="245" t="s">
        <v>1203</v>
      </c>
      <c r="C868" s="261" t="s">
        <v>1205</v>
      </c>
      <c r="D868" s="245" t="s">
        <v>156</v>
      </c>
      <c r="E868" s="245">
        <v>50</v>
      </c>
      <c r="F868" s="258"/>
      <c r="G868" s="375"/>
      <c r="H868" s="245"/>
    </row>
    <row r="869" s="247" customFormat="1" spans="1:8">
      <c r="A869" s="245">
        <v>54</v>
      </c>
      <c r="B869" s="245" t="s">
        <v>1206</v>
      </c>
      <c r="C869" s="261" t="s">
        <v>1207</v>
      </c>
      <c r="D869" s="245" t="s">
        <v>156</v>
      </c>
      <c r="E869" s="245">
        <v>20</v>
      </c>
      <c r="F869" s="258"/>
      <c r="G869" s="375"/>
      <c r="H869" s="245"/>
    </row>
    <row r="870" s="247" customFormat="1" spans="1:8">
      <c r="A870" s="245">
        <v>55</v>
      </c>
      <c r="B870" s="245" t="s">
        <v>1208</v>
      </c>
      <c r="C870" s="261" t="s">
        <v>1209</v>
      </c>
      <c r="D870" s="245" t="s">
        <v>78</v>
      </c>
      <c r="E870" s="245">
        <v>8</v>
      </c>
      <c r="F870" s="258"/>
      <c r="G870" s="375"/>
      <c r="H870" s="245"/>
    </row>
    <row r="871" s="247" customFormat="1" spans="1:8">
      <c r="A871" s="245">
        <v>56</v>
      </c>
      <c r="B871" s="245" t="s">
        <v>1208</v>
      </c>
      <c r="C871" s="261" t="s">
        <v>1210</v>
      </c>
      <c r="D871" s="245" t="s">
        <v>78</v>
      </c>
      <c r="E871" s="245">
        <v>8</v>
      </c>
      <c r="F871" s="258"/>
      <c r="G871" s="375"/>
      <c r="H871" s="245"/>
    </row>
    <row r="872" s="247" customFormat="1" spans="1:8">
      <c r="A872" s="245">
        <v>57</v>
      </c>
      <c r="B872" s="245" t="s">
        <v>1208</v>
      </c>
      <c r="C872" s="261" t="s">
        <v>1211</v>
      </c>
      <c r="D872" s="245" t="s">
        <v>78</v>
      </c>
      <c r="E872" s="245">
        <v>8</v>
      </c>
      <c r="F872" s="258"/>
      <c r="G872" s="375"/>
      <c r="H872" s="245"/>
    </row>
    <row r="873" s="247" customFormat="1" spans="1:8">
      <c r="A873" s="245">
        <v>58</v>
      </c>
      <c r="B873" s="258" t="s">
        <v>1212</v>
      </c>
      <c r="C873" s="261" t="s">
        <v>1213</v>
      </c>
      <c r="D873" s="245" t="s">
        <v>78</v>
      </c>
      <c r="E873" s="245">
        <v>8</v>
      </c>
      <c r="F873" s="258"/>
      <c r="G873" s="375"/>
      <c r="H873" s="245"/>
    </row>
    <row r="874" s="247" customFormat="1" spans="1:8">
      <c r="A874" s="245">
        <v>59</v>
      </c>
      <c r="B874" s="258" t="s">
        <v>1212</v>
      </c>
      <c r="C874" s="261" t="s">
        <v>1211</v>
      </c>
      <c r="D874" s="245" t="s">
        <v>78</v>
      </c>
      <c r="E874" s="245">
        <v>8</v>
      </c>
      <c r="F874" s="258"/>
      <c r="G874" s="375"/>
      <c r="H874" s="245"/>
    </row>
    <row r="875" s="247" customFormat="1" spans="1:8">
      <c r="A875" s="245">
        <v>60</v>
      </c>
      <c r="B875" s="258" t="s">
        <v>1212</v>
      </c>
      <c r="C875" s="261" t="s">
        <v>1214</v>
      </c>
      <c r="D875" s="245" t="s">
        <v>78</v>
      </c>
      <c r="E875" s="245">
        <v>8</v>
      </c>
      <c r="F875" s="258"/>
      <c r="G875" s="375"/>
      <c r="H875" s="245"/>
    </row>
    <row r="876" s="247" customFormat="1" spans="1:8">
      <c r="A876" s="245">
        <v>61</v>
      </c>
      <c r="B876" s="258" t="s">
        <v>1212</v>
      </c>
      <c r="C876" s="261" t="s">
        <v>1215</v>
      </c>
      <c r="D876" s="245" t="s">
        <v>78</v>
      </c>
      <c r="E876" s="245">
        <v>8</v>
      </c>
      <c r="F876" s="258"/>
      <c r="G876" s="375"/>
      <c r="H876" s="245"/>
    </row>
    <row r="877" s="247" customFormat="1" spans="1:8">
      <c r="A877" s="245">
        <v>62</v>
      </c>
      <c r="B877" s="245"/>
      <c r="C877" s="261" t="s">
        <v>1216</v>
      </c>
      <c r="D877" s="245"/>
      <c r="E877" s="376"/>
      <c r="F877" s="258"/>
      <c r="G877" s="375"/>
      <c r="H877" s="245"/>
    </row>
    <row r="878" s="247" customFormat="1" ht="22.5" spans="1:8">
      <c r="A878" s="245">
        <v>63</v>
      </c>
      <c r="B878" s="245" t="s">
        <v>1217</v>
      </c>
      <c r="C878" s="261" t="s">
        <v>1218</v>
      </c>
      <c r="D878" s="245" t="s">
        <v>1108</v>
      </c>
      <c r="E878" s="376">
        <v>50</v>
      </c>
      <c r="F878" s="258"/>
      <c r="G878" s="375"/>
      <c r="H878" s="245"/>
    </row>
    <row r="879" s="247" customFormat="1" spans="1:8">
      <c r="A879" s="245">
        <v>64</v>
      </c>
      <c r="B879" s="245" t="s">
        <v>861</v>
      </c>
      <c r="C879" s="261" t="s">
        <v>1219</v>
      </c>
      <c r="D879" s="245" t="s">
        <v>1108</v>
      </c>
      <c r="E879" s="376">
        <v>50</v>
      </c>
      <c r="F879" s="258"/>
      <c r="G879" s="375"/>
      <c r="H879" s="245"/>
    </row>
    <row r="880" s="247" customFormat="1" spans="1:8">
      <c r="A880" s="245">
        <v>65</v>
      </c>
      <c r="B880" s="245" t="s">
        <v>1220</v>
      </c>
      <c r="C880" s="261" t="s">
        <v>1221</v>
      </c>
      <c r="D880" s="245" t="s">
        <v>1222</v>
      </c>
      <c r="E880" s="376">
        <v>50</v>
      </c>
      <c r="F880" s="258"/>
      <c r="G880" s="375"/>
      <c r="H880" s="245"/>
    </row>
    <row r="881" s="247" customFormat="1" spans="1:10">
      <c r="A881" s="245">
        <v>66</v>
      </c>
      <c r="B881" s="245" t="s">
        <v>1223</v>
      </c>
      <c r="C881" s="261" t="s">
        <v>1224</v>
      </c>
      <c r="D881" s="245" t="s">
        <v>422</v>
      </c>
      <c r="E881" s="376">
        <v>10</v>
      </c>
      <c r="F881" s="258"/>
      <c r="G881" s="375"/>
      <c r="H881" s="245"/>
    </row>
    <row r="882" s="247" customFormat="1" spans="1:10">
      <c r="A882" s="245">
        <v>67</v>
      </c>
      <c r="B882" s="245" t="s">
        <v>1225</v>
      </c>
      <c r="C882" s="261" t="s">
        <v>1226</v>
      </c>
      <c r="D882" s="245" t="s">
        <v>1227</v>
      </c>
      <c r="E882" s="376">
        <v>50</v>
      </c>
      <c r="F882" s="258"/>
      <c r="G882" s="375"/>
      <c r="H882" s="245"/>
    </row>
    <row r="883" s="247" customFormat="1" spans="1:10">
      <c r="A883" s="245">
        <v>68</v>
      </c>
      <c r="B883" s="245" t="s">
        <v>864</v>
      </c>
      <c r="C883" s="261" t="s">
        <v>1228</v>
      </c>
      <c r="D883" s="245" t="s">
        <v>760</v>
      </c>
      <c r="E883" s="376">
        <v>5</v>
      </c>
      <c r="F883" s="258"/>
      <c r="G883" s="375"/>
      <c r="H883" s="245"/>
    </row>
    <row r="884" s="247" customFormat="1" spans="1:10">
      <c r="A884" s="245">
        <v>69</v>
      </c>
      <c r="B884" s="245" t="s">
        <v>176</v>
      </c>
      <c r="C884" s="261" t="s">
        <v>233</v>
      </c>
      <c r="D884" s="245" t="s">
        <v>29</v>
      </c>
      <c r="E884" s="245">
        <v>1</v>
      </c>
      <c r="F884" s="245"/>
      <c r="G884" s="375">
        <v>0</v>
      </c>
      <c r="H884" s="245"/>
      <c r="J884" s="375"/>
    </row>
    <row r="885" s="247" customFormat="1" ht="22" customHeight="1" spans="1:10">
      <c r="A885" s="269"/>
      <c r="B885" s="269" t="s">
        <v>26</v>
      </c>
      <c r="C885" s="259"/>
      <c r="D885" s="269"/>
      <c r="E885" s="269"/>
      <c r="F885" s="269"/>
      <c r="G885" s="391"/>
      <c r="H885" s="245"/>
    </row>
    <row r="886" s="247" customFormat="1" spans="1:10">
      <c r="A886" s="258"/>
      <c r="B886" s="245"/>
      <c r="C886" s="261" t="s">
        <v>1229</v>
      </c>
      <c r="D886" s="245"/>
      <c r="E886" s="245"/>
      <c r="F886" s="245"/>
      <c r="G886" s="375"/>
      <c r="H886" s="245"/>
    </row>
    <row r="887" s="247" customFormat="1" spans="1:10">
      <c r="A887" s="245"/>
      <c r="B887" s="245"/>
      <c r="C887" s="261" t="s">
        <v>815</v>
      </c>
      <c r="D887" s="245"/>
      <c r="E887" s="245"/>
      <c r="F887" s="245"/>
      <c r="G887" s="375"/>
      <c r="H887" s="245"/>
    </row>
    <row r="888" s="247" customFormat="1" ht="78.75" spans="1:10">
      <c r="A888" s="245">
        <v>1</v>
      </c>
      <c r="B888" s="245" t="s">
        <v>816</v>
      </c>
      <c r="C888" s="261" t="s">
        <v>817</v>
      </c>
      <c r="D888" s="245" t="s">
        <v>78</v>
      </c>
      <c r="E888" s="245">
        <v>1</v>
      </c>
      <c r="F888" s="258"/>
      <c r="G888" s="375"/>
      <c r="H888" s="245"/>
    </row>
    <row r="889" s="247" customFormat="1" ht="168.75" spans="1:10">
      <c r="A889" s="245"/>
      <c r="B889" s="245" t="s">
        <v>97</v>
      </c>
      <c r="C889" s="261" t="s">
        <v>98</v>
      </c>
      <c r="D889" s="245" t="s">
        <v>75</v>
      </c>
      <c r="E889" s="245">
        <v>1</v>
      </c>
      <c r="F889" s="258"/>
      <c r="G889" s="375"/>
      <c r="H889" s="245"/>
    </row>
    <row r="890" s="247" customFormat="1" ht="22.5" spans="1:10">
      <c r="A890" s="245">
        <v>2</v>
      </c>
      <c r="B890" s="245" t="s">
        <v>76</v>
      </c>
      <c r="C890" s="261" t="s">
        <v>77</v>
      </c>
      <c r="D890" s="245" t="s">
        <v>78</v>
      </c>
      <c r="E890" s="245">
        <v>1</v>
      </c>
      <c r="F890" s="258"/>
      <c r="G890" s="375"/>
      <c r="H890" s="245"/>
    </row>
    <row r="891" s="247" customFormat="1" ht="56.25" spans="1:10">
      <c r="A891" s="245">
        <v>3</v>
      </c>
      <c r="B891" s="245" t="s">
        <v>820</v>
      </c>
      <c r="C891" s="261" t="s">
        <v>821</v>
      </c>
      <c r="D891" s="245" t="s">
        <v>78</v>
      </c>
      <c r="E891" s="245">
        <v>6</v>
      </c>
      <c r="F891" s="258"/>
      <c r="G891" s="375"/>
      <c r="H891" s="245"/>
    </row>
    <row r="892" s="247" customFormat="1" ht="56.25" spans="1:10">
      <c r="A892" s="245">
        <v>4</v>
      </c>
      <c r="B892" s="245" t="s">
        <v>95</v>
      </c>
      <c r="C892" s="261" t="s">
        <v>822</v>
      </c>
      <c r="D892" s="245" t="s">
        <v>92</v>
      </c>
      <c r="E892" s="245">
        <v>56</v>
      </c>
      <c r="F892" s="258"/>
      <c r="G892" s="375"/>
      <c r="H892" s="245"/>
    </row>
    <row r="893" s="247" customFormat="1" ht="213.75" spans="1:10">
      <c r="A893" s="245">
        <v>5</v>
      </c>
      <c r="B893" s="245" t="s">
        <v>827</v>
      </c>
      <c r="C893" s="261" t="s">
        <v>244</v>
      </c>
      <c r="D893" s="245" t="s">
        <v>198</v>
      </c>
      <c r="E893" s="245">
        <v>10</v>
      </c>
      <c r="F893" s="258"/>
      <c r="G893" s="375"/>
      <c r="H893" s="245"/>
    </row>
    <row r="894" s="247" customFormat="1" ht="22.5" spans="1:10">
      <c r="A894" s="245">
        <v>6</v>
      </c>
      <c r="B894" s="245" t="s">
        <v>115</v>
      </c>
      <c r="C894" s="261" t="s">
        <v>116</v>
      </c>
      <c r="D894" s="245" t="s">
        <v>112</v>
      </c>
      <c r="E894" s="245">
        <v>1</v>
      </c>
      <c r="F894" s="245"/>
      <c r="G894" s="375">
        <v>2000</v>
      </c>
      <c r="H894" s="245"/>
      <c r="J894" s="375"/>
    </row>
    <row r="895" s="247" customFormat="1" ht="22.5" spans="1:10">
      <c r="A895" s="245">
        <v>7</v>
      </c>
      <c r="B895" s="245" t="s">
        <v>171</v>
      </c>
      <c r="C895" s="261" t="s">
        <v>229</v>
      </c>
      <c r="D895" s="245" t="s">
        <v>75</v>
      </c>
      <c r="E895" s="245">
        <v>1</v>
      </c>
      <c r="F895" s="258"/>
      <c r="G895" s="375"/>
      <c r="H895" s="245"/>
    </row>
    <row r="896" s="247" customFormat="1" spans="1:10">
      <c r="A896" s="245">
        <v>8</v>
      </c>
      <c r="B896" s="245" t="s">
        <v>832</v>
      </c>
      <c r="C896" s="261" t="s">
        <v>833</v>
      </c>
      <c r="D896" s="245" t="s">
        <v>75</v>
      </c>
      <c r="E896" s="245">
        <v>1</v>
      </c>
      <c r="F896" s="245"/>
      <c r="G896" s="375"/>
      <c r="H896" s="245"/>
    </row>
    <row r="897" s="247" customFormat="1" ht="22.5" spans="1:10">
      <c r="A897" s="245">
        <v>9</v>
      </c>
      <c r="B897" s="245" t="s">
        <v>173</v>
      </c>
      <c r="C897" s="261" t="s">
        <v>174</v>
      </c>
      <c r="D897" s="245" t="s">
        <v>29</v>
      </c>
      <c r="E897" s="245">
        <v>1</v>
      </c>
      <c r="F897" s="258"/>
      <c r="G897" s="375">
        <v>3000</v>
      </c>
      <c r="H897" s="245"/>
      <c r="J897" s="375"/>
    </row>
    <row r="898" s="247" customFormat="1" spans="1:10">
      <c r="A898" s="245">
        <v>10</v>
      </c>
      <c r="B898" s="245" t="s">
        <v>176</v>
      </c>
      <c r="C898" s="261" t="s">
        <v>233</v>
      </c>
      <c r="D898" s="245" t="s">
        <v>29</v>
      </c>
      <c r="E898" s="245">
        <v>1</v>
      </c>
      <c r="F898" s="245"/>
      <c r="G898" s="375">
        <v>0</v>
      </c>
      <c r="H898" s="245"/>
      <c r="J898" s="375"/>
    </row>
    <row r="899" s="247" customFormat="1" spans="1:10">
      <c r="A899" s="245">
        <v>11</v>
      </c>
      <c r="B899" s="245"/>
      <c r="C899" s="261" t="s">
        <v>1230</v>
      </c>
      <c r="D899" s="245"/>
      <c r="E899" s="245"/>
      <c r="F899" s="245"/>
      <c r="G899" s="375"/>
      <c r="H899" s="245"/>
    </row>
    <row r="900" s="247" customFormat="1" ht="22.5" spans="1:10">
      <c r="A900" s="245">
        <v>12</v>
      </c>
      <c r="B900" s="245" t="s">
        <v>1231</v>
      </c>
      <c r="C900" s="261" t="s">
        <v>1232</v>
      </c>
      <c r="D900" s="245" t="s">
        <v>75</v>
      </c>
      <c r="E900" s="245">
        <v>1</v>
      </c>
      <c r="F900" s="245"/>
      <c r="G900" s="375"/>
      <c r="H900" s="245"/>
    </row>
    <row r="901" s="247" customFormat="1" ht="22.5" spans="1:10">
      <c r="A901" s="245">
        <v>13</v>
      </c>
      <c r="B901" s="245" t="s">
        <v>1233</v>
      </c>
      <c r="C901" s="261" t="s">
        <v>1234</v>
      </c>
      <c r="D901" s="245" t="s">
        <v>459</v>
      </c>
      <c r="E901" s="245">
        <v>1</v>
      </c>
      <c r="F901" s="245"/>
      <c r="G901" s="375"/>
      <c r="H901" s="245"/>
    </row>
    <row r="902" s="247" customFormat="1" ht="22.5" spans="1:10">
      <c r="A902" s="245">
        <v>15</v>
      </c>
      <c r="B902" s="245" t="s">
        <v>848</v>
      </c>
      <c r="C902" s="261" t="s">
        <v>849</v>
      </c>
      <c r="D902" s="245" t="s">
        <v>81</v>
      </c>
      <c r="E902" s="245">
        <v>15</v>
      </c>
      <c r="F902" s="245"/>
      <c r="G902" s="375"/>
      <c r="H902" s="245"/>
    </row>
    <row r="903" s="247" customFormat="1" ht="33.75" spans="1:10">
      <c r="A903" s="245">
        <v>16</v>
      </c>
      <c r="B903" s="245" t="s">
        <v>850</v>
      </c>
      <c r="C903" s="261" t="s">
        <v>851</v>
      </c>
      <c r="D903" s="245" t="s">
        <v>138</v>
      </c>
      <c r="E903" s="245">
        <v>1</v>
      </c>
      <c r="F903" s="245"/>
      <c r="G903" s="375"/>
      <c r="H903" s="245"/>
    </row>
    <row r="904" s="247" customFormat="1" spans="1:10">
      <c r="A904" s="245">
        <v>18</v>
      </c>
      <c r="B904" s="245" t="s">
        <v>855</v>
      </c>
      <c r="C904" s="261" t="s">
        <v>856</v>
      </c>
      <c r="D904" s="245" t="s">
        <v>422</v>
      </c>
      <c r="E904" s="245">
        <v>2</v>
      </c>
      <c r="F904" s="245"/>
      <c r="G904" s="375"/>
      <c r="H904" s="245"/>
    </row>
    <row r="905" s="247" customFormat="1" spans="1:10">
      <c r="A905" s="245">
        <v>19</v>
      </c>
      <c r="B905" s="245" t="s">
        <v>1235</v>
      </c>
      <c r="C905" s="261" t="s">
        <v>1236</v>
      </c>
      <c r="D905" s="245" t="s">
        <v>75</v>
      </c>
      <c r="E905" s="245">
        <v>60</v>
      </c>
      <c r="F905" s="245"/>
      <c r="G905" s="375"/>
      <c r="H905" s="245"/>
    </row>
    <row r="906" s="247" customFormat="1" ht="56.25" spans="1:10">
      <c r="A906" s="245">
        <v>20</v>
      </c>
      <c r="B906" s="245" t="s">
        <v>866</v>
      </c>
      <c r="C906" s="261" t="s">
        <v>867</v>
      </c>
      <c r="D906" s="245" t="s">
        <v>92</v>
      </c>
      <c r="E906" s="245">
        <v>1</v>
      </c>
      <c r="F906" s="245"/>
      <c r="G906" s="375"/>
      <c r="H906" s="245"/>
    </row>
    <row r="907" s="247" customFormat="1" ht="22.5" spans="1:10">
      <c r="A907" s="245">
        <v>21</v>
      </c>
      <c r="B907" s="245" t="s">
        <v>868</v>
      </c>
      <c r="C907" s="261" t="s">
        <v>869</v>
      </c>
      <c r="D907" s="245" t="s">
        <v>92</v>
      </c>
      <c r="E907" s="245">
        <v>2</v>
      </c>
      <c r="F907" s="245"/>
      <c r="G907" s="375"/>
      <c r="H907" s="245"/>
    </row>
    <row r="908" s="247" customFormat="1" ht="78.75" spans="1:10">
      <c r="A908" s="245">
        <v>23</v>
      </c>
      <c r="B908" s="245" t="s">
        <v>1237</v>
      </c>
      <c r="C908" s="261" t="s">
        <v>1238</v>
      </c>
      <c r="D908" s="245" t="s">
        <v>138</v>
      </c>
      <c r="E908" s="245">
        <v>15</v>
      </c>
      <c r="F908" s="245"/>
      <c r="G908" s="375"/>
      <c r="H908" s="245"/>
    </row>
    <row r="909" s="247" customFormat="1" spans="1:10">
      <c r="A909" s="245">
        <v>24</v>
      </c>
      <c r="B909" s="245" t="s">
        <v>1239</v>
      </c>
      <c r="C909" s="261" t="s">
        <v>1240</v>
      </c>
      <c r="D909" s="245" t="s">
        <v>81</v>
      </c>
      <c r="E909" s="245">
        <v>8</v>
      </c>
      <c r="F909" s="245"/>
      <c r="G909" s="375"/>
      <c r="H909" s="245"/>
    </row>
    <row r="910" s="247" customFormat="1" spans="1:10">
      <c r="A910" s="245">
        <v>25</v>
      </c>
      <c r="B910" s="245" t="s">
        <v>1241</v>
      </c>
      <c r="C910" s="261" t="s">
        <v>1242</v>
      </c>
      <c r="D910" s="245" t="s">
        <v>81</v>
      </c>
      <c r="E910" s="245">
        <v>8</v>
      </c>
      <c r="F910" s="245"/>
      <c r="G910" s="375"/>
      <c r="H910" s="245"/>
    </row>
    <row r="911" s="247" customFormat="1" spans="1:10">
      <c r="A911" s="245">
        <v>26</v>
      </c>
      <c r="B911" s="245" t="s">
        <v>1243</v>
      </c>
      <c r="C911" s="261" t="s">
        <v>1244</v>
      </c>
      <c r="D911" s="245" t="s">
        <v>81</v>
      </c>
      <c r="E911" s="245">
        <v>8</v>
      </c>
      <c r="F911" s="245"/>
      <c r="G911" s="375"/>
      <c r="H911" s="245"/>
    </row>
    <row r="912" s="247" customFormat="1" spans="1:10">
      <c r="A912" s="245">
        <v>27</v>
      </c>
      <c r="B912" s="245" t="s">
        <v>1245</v>
      </c>
      <c r="C912" s="261" t="s">
        <v>1246</v>
      </c>
      <c r="D912" s="245" t="s">
        <v>138</v>
      </c>
      <c r="E912" s="245">
        <v>2</v>
      </c>
      <c r="F912" s="245"/>
      <c r="G912" s="375"/>
      <c r="H912" s="245"/>
    </row>
    <row r="913" s="247" customFormat="1" spans="1:8">
      <c r="A913" s="245">
        <v>28</v>
      </c>
      <c r="B913" s="245" t="s">
        <v>1247</v>
      </c>
      <c r="C913" s="261" t="s">
        <v>1248</v>
      </c>
      <c r="D913" s="245" t="s">
        <v>81</v>
      </c>
      <c r="E913" s="245">
        <v>15</v>
      </c>
      <c r="F913" s="245"/>
      <c r="G913" s="375"/>
      <c r="H913" s="245"/>
    </row>
    <row r="914" s="247" customFormat="1" spans="1:8">
      <c r="A914" s="245">
        <v>29</v>
      </c>
      <c r="B914" s="245" t="s">
        <v>1249</v>
      </c>
      <c r="C914" s="261" t="s">
        <v>1250</v>
      </c>
      <c r="D914" s="245" t="s">
        <v>422</v>
      </c>
      <c r="E914" s="245">
        <v>8</v>
      </c>
      <c r="F914" s="245"/>
      <c r="G914" s="375"/>
      <c r="H914" s="245"/>
    </row>
    <row r="915" s="247" customFormat="1" spans="1:8">
      <c r="A915" s="245">
        <v>30</v>
      </c>
      <c r="B915" s="245" t="s">
        <v>1174</v>
      </c>
      <c r="C915" s="261" t="s">
        <v>1251</v>
      </c>
      <c r="D915" s="245" t="s">
        <v>446</v>
      </c>
      <c r="E915" s="245">
        <v>15</v>
      </c>
      <c r="F915" s="245"/>
      <c r="G915" s="375"/>
      <c r="H915" s="245"/>
    </row>
    <row r="916" s="247" customFormat="1" spans="1:8">
      <c r="A916" s="245">
        <v>31</v>
      </c>
      <c r="B916" s="245" t="s">
        <v>1252</v>
      </c>
      <c r="C916" s="261" t="s">
        <v>1253</v>
      </c>
      <c r="D916" s="245" t="s">
        <v>446</v>
      </c>
      <c r="E916" s="245">
        <v>2</v>
      </c>
      <c r="F916" s="245"/>
      <c r="G916" s="375"/>
      <c r="H916" s="245"/>
    </row>
    <row r="917" s="247" customFormat="1" spans="1:8">
      <c r="A917" s="245">
        <v>32</v>
      </c>
      <c r="B917" s="245" t="s">
        <v>1254</v>
      </c>
      <c r="C917" s="261" t="s">
        <v>1255</v>
      </c>
      <c r="D917" s="245" t="s">
        <v>81</v>
      </c>
      <c r="E917" s="245">
        <v>15</v>
      </c>
      <c r="F917" s="245"/>
      <c r="G917" s="375"/>
      <c r="H917" s="245"/>
    </row>
    <row r="918" s="247" customFormat="1" ht="22.5" spans="1:8">
      <c r="A918" s="245">
        <v>33</v>
      </c>
      <c r="B918" s="245" t="s">
        <v>908</v>
      </c>
      <c r="C918" s="261" t="s">
        <v>909</v>
      </c>
      <c r="D918" s="245" t="s">
        <v>446</v>
      </c>
      <c r="E918" s="245">
        <v>2</v>
      </c>
      <c r="F918" s="245"/>
      <c r="G918" s="375"/>
      <c r="H918" s="245"/>
    </row>
    <row r="919" s="247" customFormat="1" ht="22.5" spans="1:8">
      <c r="A919" s="245">
        <v>34</v>
      </c>
      <c r="B919" s="245" t="s">
        <v>1256</v>
      </c>
      <c r="C919" s="261" t="s">
        <v>1257</v>
      </c>
      <c r="D919" s="245" t="s">
        <v>138</v>
      </c>
      <c r="E919" s="245">
        <v>1</v>
      </c>
      <c r="F919" s="245"/>
      <c r="G919" s="375"/>
      <c r="H919" s="245"/>
    </row>
    <row r="920" s="247" customFormat="1" ht="33.75" spans="1:8">
      <c r="A920" s="245">
        <v>35</v>
      </c>
      <c r="B920" s="245" t="s">
        <v>1258</v>
      </c>
      <c r="C920" s="261" t="s">
        <v>1259</v>
      </c>
      <c r="D920" s="245" t="s">
        <v>138</v>
      </c>
      <c r="E920" s="245">
        <v>2</v>
      </c>
      <c r="F920" s="245"/>
      <c r="G920" s="375"/>
      <c r="H920" s="245"/>
    </row>
    <row r="921" s="247" customFormat="1" ht="22.5" spans="1:8">
      <c r="A921" s="245">
        <v>36</v>
      </c>
      <c r="B921" s="245" t="s">
        <v>1260</v>
      </c>
      <c r="C921" s="261" t="s">
        <v>1261</v>
      </c>
      <c r="D921" s="245" t="s">
        <v>138</v>
      </c>
      <c r="E921" s="245">
        <v>2</v>
      </c>
      <c r="F921" s="245"/>
      <c r="G921" s="375"/>
      <c r="H921" s="245"/>
    </row>
    <row r="922" s="247" customFormat="1" ht="22.5" spans="1:8">
      <c r="A922" s="245">
        <v>37</v>
      </c>
      <c r="B922" s="245" t="s">
        <v>1262</v>
      </c>
      <c r="C922" s="261" t="s">
        <v>1263</v>
      </c>
      <c r="D922" s="245" t="s">
        <v>138</v>
      </c>
      <c r="E922" s="245">
        <v>2</v>
      </c>
      <c r="F922" s="245"/>
      <c r="G922" s="375"/>
      <c r="H922" s="245"/>
    </row>
    <row r="923" s="247" customFormat="1" ht="33.75" spans="1:8">
      <c r="A923" s="245">
        <v>38</v>
      </c>
      <c r="B923" s="245" t="s">
        <v>1264</v>
      </c>
      <c r="C923" s="261" t="s">
        <v>1265</v>
      </c>
      <c r="D923" s="245" t="s">
        <v>138</v>
      </c>
      <c r="E923" s="245">
        <v>1</v>
      </c>
      <c r="F923" s="245"/>
      <c r="G923" s="375"/>
      <c r="H923" s="245"/>
    </row>
    <row r="924" s="247" customFormat="1" ht="33.75" spans="1:8">
      <c r="A924" s="245">
        <v>39</v>
      </c>
      <c r="B924" s="245" t="s">
        <v>1266</v>
      </c>
      <c r="C924" s="261" t="s">
        <v>1267</v>
      </c>
      <c r="D924" s="245" t="s">
        <v>138</v>
      </c>
      <c r="E924" s="245">
        <v>1</v>
      </c>
      <c r="F924" s="245"/>
      <c r="G924" s="375"/>
      <c r="H924" s="245"/>
    </row>
    <row r="925" s="247" customFormat="1" ht="22.5" spans="1:8">
      <c r="A925" s="245">
        <v>40</v>
      </c>
      <c r="B925" s="245" t="s">
        <v>1268</v>
      </c>
      <c r="C925" s="261" t="s">
        <v>1269</v>
      </c>
      <c r="D925" s="245" t="s">
        <v>138</v>
      </c>
      <c r="E925" s="245">
        <v>2</v>
      </c>
      <c r="F925" s="245"/>
      <c r="G925" s="375"/>
      <c r="H925" s="245"/>
    </row>
    <row r="926" s="247" customFormat="1" spans="1:8">
      <c r="A926" s="245">
        <v>41</v>
      </c>
      <c r="B926" s="245" t="s">
        <v>1270</v>
      </c>
      <c r="C926" s="261" t="s">
        <v>1271</v>
      </c>
      <c r="D926" s="245" t="s">
        <v>138</v>
      </c>
      <c r="E926" s="245">
        <v>2</v>
      </c>
      <c r="F926" s="245"/>
      <c r="G926" s="375"/>
      <c r="H926" s="245"/>
    </row>
    <row r="927" s="247" customFormat="1" spans="1:8">
      <c r="A927" s="245">
        <v>42</v>
      </c>
      <c r="B927" s="245" t="s">
        <v>1272</v>
      </c>
      <c r="C927" s="261" t="s">
        <v>1273</v>
      </c>
      <c r="D927" s="245" t="s">
        <v>446</v>
      </c>
      <c r="E927" s="245">
        <v>4</v>
      </c>
      <c r="F927" s="245"/>
      <c r="G927" s="375"/>
      <c r="H927" s="245"/>
    </row>
    <row r="928" s="247" customFormat="1" spans="1:8">
      <c r="A928" s="245">
        <v>43</v>
      </c>
      <c r="B928" s="245" t="s">
        <v>1274</v>
      </c>
      <c r="C928" s="261" t="s">
        <v>1275</v>
      </c>
      <c r="D928" s="245" t="s">
        <v>363</v>
      </c>
      <c r="E928" s="245">
        <v>200</v>
      </c>
      <c r="F928" s="245"/>
      <c r="G928" s="375"/>
      <c r="H928" s="245"/>
    </row>
    <row r="929" s="247" customFormat="1" ht="123.75" spans="1:8">
      <c r="A929" s="245">
        <v>44</v>
      </c>
      <c r="B929" s="245" t="s">
        <v>1276</v>
      </c>
      <c r="C929" s="261" t="s">
        <v>1277</v>
      </c>
      <c r="D929" s="245" t="s">
        <v>897</v>
      </c>
      <c r="E929" s="245">
        <v>8</v>
      </c>
      <c r="F929" s="245"/>
      <c r="G929" s="375"/>
      <c r="H929" s="245"/>
    </row>
    <row r="930" s="247" customFormat="1" ht="45" spans="1:8">
      <c r="A930" s="245">
        <v>46</v>
      </c>
      <c r="B930" s="245" t="s">
        <v>1278</v>
      </c>
      <c r="C930" s="261" t="s">
        <v>1279</v>
      </c>
      <c r="D930" s="245" t="s">
        <v>138</v>
      </c>
      <c r="E930" s="245">
        <v>1</v>
      </c>
      <c r="F930" s="245"/>
      <c r="G930" s="375"/>
      <c r="H930" s="245"/>
    </row>
    <row r="931" s="247" customFormat="1" ht="67.5" spans="1:8">
      <c r="A931" s="245">
        <v>47</v>
      </c>
      <c r="B931" s="245" t="s">
        <v>1280</v>
      </c>
      <c r="C931" s="261" t="s">
        <v>1281</v>
      </c>
      <c r="D931" s="245" t="s">
        <v>138</v>
      </c>
      <c r="E931" s="245">
        <v>1</v>
      </c>
      <c r="F931" s="245"/>
      <c r="G931" s="375"/>
      <c r="H931" s="245"/>
    </row>
    <row r="932" s="247" customFormat="1" ht="67.5" spans="1:8">
      <c r="A932" s="245">
        <v>48</v>
      </c>
      <c r="B932" s="245" t="s">
        <v>1282</v>
      </c>
      <c r="C932" s="261" t="s">
        <v>1283</v>
      </c>
      <c r="D932" s="245" t="s">
        <v>138</v>
      </c>
      <c r="E932" s="245">
        <v>1</v>
      </c>
      <c r="F932" s="245"/>
      <c r="G932" s="375"/>
      <c r="H932" s="245"/>
    </row>
    <row r="933" s="247" customFormat="1" ht="78.75" spans="1:8">
      <c r="A933" s="245">
        <v>49</v>
      </c>
      <c r="B933" s="245" t="s">
        <v>1284</v>
      </c>
      <c r="C933" s="261" t="s">
        <v>1285</v>
      </c>
      <c r="D933" s="245" t="s">
        <v>138</v>
      </c>
      <c r="E933" s="245">
        <v>3</v>
      </c>
      <c r="F933" s="245"/>
      <c r="G933" s="375"/>
      <c r="H933" s="245"/>
    </row>
    <row r="934" s="247" customFormat="1" ht="67.5" spans="1:8">
      <c r="A934" s="245">
        <v>50</v>
      </c>
      <c r="B934" s="245" t="s">
        <v>1286</v>
      </c>
      <c r="C934" s="261" t="s">
        <v>1287</v>
      </c>
      <c r="D934" s="245" t="s">
        <v>138</v>
      </c>
      <c r="E934" s="245">
        <v>1</v>
      </c>
      <c r="F934" s="245"/>
      <c r="G934" s="375"/>
      <c r="H934" s="245"/>
    </row>
    <row r="935" s="247" customFormat="1" spans="1:8">
      <c r="A935" s="245">
        <v>51</v>
      </c>
      <c r="B935" s="245" t="s">
        <v>1288</v>
      </c>
      <c r="C935" s="261" t="s">
        <v>1289</v>
      </c>
      <c r="D935" s="245" t="s">
        <v>138</v>
      </c>
      <c r="E935" s="245">
        <v>1</v>
      </c>
      <c r="F935" s="245"/>
      <c r="G935" s="375"/>
      <c r="H935" s="245"/>
    </row>
    <row r="936" s="247" customFormat="1" ht="45" spans="1:8">
      <c r="A936" s="245">
        <v>52</v>
      </c>
      <c r="B936" s="245" t="s">
        <v>1290</v>
      </c>
      <c r="C936" s="261" t="s">
        <v>1291</v>
      </c>
      <c r="D936" s="245" t="s">
        <v>138</v>
      </c>
      <c r="E936" s="245">
        <v>1</v>
      </c>
      <c r="F936" s="245"/>
      <c r="G936" s="375"/>
      <c r="H936" s="245"/>
    </row>
    <row r="937" s="247" customFormat="1" ht="45" spans="1:8">
      <c r="A937" s="245">
        <v>53</v>
      </c>
      <c r="B937" s="245" t="s">
        <v>1292</v>
      </c>
      <c r="C937" s="261" t="s">
        <v>1293</v>
      </c>
      <c r="D937" s="245" t="s">
        <v>138</v>
      </c>
      <c r="E937" s="245">
        <v>1</v>
      </c>
      <c r="F937" s="245"/>
      <c r="G937" s="375"/>
      <c r="H937" s="245"/>
    </row>
    <row r="938" s="247" customFormat="1" ht="33.75" spans="1:8">
      <c r="A938" s="245">
        <v>54</v>
      </c>
      <c r="B938" s="245" t="s">
        <v>1294</v>
      </c>
      <c r="C938" s="261" t="s">
        <v>1295</v>
      </c>
      <c r="D938" s="245" t="s">
        <v>138</v>
      </c>
      <c r="E938" s="245">
        <v>1</v>
      </c>
      <c r="F938" s="245"/>
      <c r="G938" s="375"/>
      <c r="H938" s="245"/>
    </row>
    <row r="939" s="247" customFormat="1" ht="33.75" spans="1:8">
      <c r="A939" s="245">
        <v>55</v>
      </c>
      <c r="B939" s="245" t="s">
        <v>1296</v>
      </c>
      <c r="C939" s="261" t="s">
        <v>1297</v>
      </c>
      <c r="D939" s="245" t="s">
        <v>138</v>
      </c>
      <c r="E939" s="245">
        <v>1</v>
      </c>
      <c r="F939" s="245"/>
      <c r="G939" s="375"/>
      <c r="H939" s="245"/>
    </row>
    <row r="940" s="247" customFormat="1" ht="33.75" spans="1:8">
      <c r="A940" s="245">
        <v>56</v>
      </c>
      <c r="B940" s="245" t="s">
        <v>1298</v>
      </c>
      <c r="C940" s="261" t="s">
        <v>1299</v>
      </c>
      <c r="D940" s="245" t="s">
        <v>138</v>
      </c>
      <c r="E940" s="245">
        <v>1</v>
      </c>
      <c r="F940" s="245"/>
      <c r="G940" s="375"/>
      <c r="H940" s="245"/>
    </row>
    <row r="941" s="247" customFormat="1" ht="33.75" spans="1:8">
      <c r="A941" s="245">
        <v>57</v>
      </c>
      <c r="B941" s="245" t="s">
        <v>1300</v>
      </c>
      <c r="C941" s="261" t="s">
        <v>1301</v>
      </c>
      <c r="D941" s="245" t="s">
        <v>138</v>
      </c>
      <c r="E941" s="245">
        <v>1</v>
      </c>
      <c r="F941" s="245"/>
      <c r="G941" s="375"/>
      <c r="H941" s="245"/>
    </row>
    <row r="942" s="247" customFormat="1" ht="22.5" spans="1:8">
      <c r="A942" s="245">
        <v>58</v>
      </c>
      <c r="B942" s="245" t="s">
        <v>1302</v>
      </c>
      <c r="C942" s="261" t="s">
        <v>1303</v>
      </c>
      <c r="D942" s="245" t="s">
        <v>138</v>
      </c>
      <c r="E942" s="245">
        <v>1</v>
      </c>
      <c r="F942" s="245"/>
      <c r="G942" s="375"/>
      <c r="H942" s="245"/>
    </row>
    <row r="943" s="247" customFormat="1" ht="22.5" spans="1:8">
      <c r="A943" s="245">
        <v>59</v>
      </c>
      <c r="B943" s="245" t="s">
        <v>1304</v>
      </c>
      <c r="C943" s="261" t="s">
        <v>1305</v>
      </c>
      <c r="D943" s="245" t="s">
        <v>138</v>
      </c>
      <c r="E943" s="245">
        <v>1</v>
      </c>
      <c r="F943" s="245"/>
      <c r="G943" s="375"/>
      <c r="H943" s="245"/>
    </row>
    <row r="944" s="247" customFormat="1" ht="33.75" spans="1:8">
      <c r="A944" s="245">
        <v>60</v>
      </c>
      <c r="B944" s="245" t="s">
        <v>1306</v>
      </c>
      <c r="C944" s="261" t="s">
        <v>1307</v>
      </c>
      <c r="D944" s="245" t="s">
        <v>138</v>
      </c>
      <c r="E944" s="245">
        <v>1</v>
      </c>
      <c r="F944" s="245"/>
      <c r="G944" s="375"/>
      <c r="H944" s="245"/>
    </row>
    <row r="945" s="247" customFormat="1" ht="22.5" spans="1:8">
      <c r="A945" s="245">
        <v>61</v>
      </c>
      <c r="B945" s="245" t="s">
        <v>1308</v>
      </c>
      <c r="C945" s="261" t="s">
        <v>1309</v>
      </c>
      <c r="D945" s="245" t="s">
        <v>138</v>
      </c>
      <c r="E945" s="245">
        <v>1</v>
      </c>
      <c r="F945" s="245"/>
      <c r="G945" s="375"/>
      <c r="H945" s="245"/>
    </row>
    <row r="946" s="247" customFormat="1" ht="22.5" spans="1:8">
      <c r="A946" s="245">
        <v>62</v>
      </c>
      <c r="B946" s="245" t="s">
        <v>1310</v>
      </c>
      <c r="C946" s="261" t="s">
        <v>1311</v>
      </c>
      <c r="D946" s="245" t="s">
        <v>138</v>
      </c>
      <c r="E946" s="245">
        <v>1</v>
      </c>
      <c r="F946" s="245"/>
      <c r="G946" s="375"/>
      <c r="H946" s="245"/>
    </row>
    <row r="947" s="247" customFormat="1" ht="22.5" spans="1:8">
      <c r="A947" s="245">
        <v>63</v>
      </c>
      <c r="B947" s="245" t="s">
        <v>1312</v>
      </c>
      <c r="C947" s="261" t="s">
        <v>1313</v>
      </c>
      <c r="D947" s="245" t="s">
        <v>138</v>
      </c>
      <c r="E947" s="245">
        <v>1</v>
      </c>
      <c r="F947" s="245"/>
      <c r="G947" s="375"/>
      <c r="H947" s="245"/>
    </row>
    <row r="948" s="247" customFormat="1" ht="67.5" spans="1:8">
      <c r="A948" s="245">
        <v>64</v>
      </c>
      <c r="B948" s="245" t="s">
        <v>1314</v>
      </c>
      <c r="C948" s="261" t="s">
        <v>1315</v>
      </c>
      <c r="D948" s="245" t="s">
        <v>138</v>
      </c>
      <c r="E948" s="245">
        <v>1</v>
      </c>
      <c r="F948" s="245"/>
      <c r="G948" s="375"/>
      <c r="H948" s="245"/>
    </row>
    <row r="949" s="247" customFormat="1" ht="90" spans="1:8">
      <c r="A949" s="245">
        <v>66</v>
      </c>
      <c r="B949" s="245" t="s">
        <v>1316</v>
      </c>
      <c r="C949" s="261" t="s">
        <v>1317</v>
      </c>
      <c r="D949" s="245" t="s">
        <v>75</v>
      </c>
      <c r="E949" s="245">
        <v>1</v>
      </c>
      <c r="F949" s="245"/>
      <c r="G949" s="375"/>
      <c r="H949" s="245"/>
    </row>
    <row r="950" s="247" customFormat="1" ht="67.5" spans="1:8">
      <c r="A950" s="245">
        <v>67</v>
      </c>
      <c r="B950" s="245" t="s">
        <v>1318</v>
      </c>
      <c r="C950" s="261" t="s">
        <v>1319</v>
      </c>
      <c r="D950" s="245" t="s">
        <v>75</v>
      </c>
      <c r="E950" s="245">
        <v>1</v>
      </c>
      <c r="F950" s="245"/>
      <c r="G950" s="375"/>
      <c r="H950" s="245"/>
    </row>
    <row r="951" s="247" customFormat="1" ht="90" spans="1:8">
      <c r="A951" s="245">
        <v>68</v>
      </c>
      <c r="B951" s="245" t="s">
        <v>1320</v>
      </c>
      <c r="C951" s="261" t="s">
        <v>1321</v>
      </c>
      <c r="D951" s="245" t="s">
        <v>75</v>
      </c>
      <c r="E951" s="245">
        <v>1</v>
      </c>
      <c r="F951" s="245"/>
      <c r="G951" s="375"/>
      <c r="H951" s="245"/>
    </row>
    <row r="952" s="247" customFormat="1" ht="123.75" spans="1:8">
      <c r="A952" s="245">
        <v>69</v>
      </c>
      <c r="B952" s="245" t="s">
        <v>1322</v>
      </c>
      <c r="C952" s="261" t="s">
        <v>1323</v>
      </c>
      <c r="D952" s="245" t="s">
        <v>75</v>
      </c>
      <c r="E952" s="245">
        <v>1</v>
      </c>
      <c r="F952" s="245"/>
      <c r="G952" s="375"/>
      <c r="H952" s="245"/>
    </row>
    <row r="953" s="247" customFormat="1" ht="78.75" spans="1:8">
      <c r="A953" s="245">
        <v>70</v>
      </c>
      <c r="B953" s="245" t="s">
        <v>1324</v>
      </c>
      <c r="C953" s="261" t="s">
        <v>1325</v>
      </c>
      <c r="D953" s="245" t="s">
        <v>75</v>
      </c>
      <c r="E953" s="245">
        <v>1</v>
      </c>
      <c r="F953" s="245"/>
      <c r="G953" s="375"/>
      <c r="H953" s="245"/>
    </row>
    <row r="954" s="247" customFormat="1" ht="33.75" spans="1:8">
      <c r="A954" s="245">
        <v>71</v>
      </c>
      <c r="B954" s="245" t="s">
        <v>1326</v>
      </c>
      <c r="C954" s="261" t="s">
        <v>1327</v>
      </c>
      <c r="D954" s="245" t="s">
        <v>75</v>
      </c>
      <c r="E954" s="245">
        <v>1</v>
      </c>
      <c r="F954" s="245"/>
      <c r="G954" s="375"/>
      <c r="H954" s="245"/>
    </row>
    <row r="955" s="247" customFormat="1" ht="101.25" spans="1:8">
      <c r="A955" s="245">
        <v>73</v>
      </c>
      <c r="B955" s="245" t="s">
        <v>1328</v>
      </c>
      <c r="C955" s="261" t="s">
        <v>1329</v>
      </c>
      <c r="D955" s="245" t="s">
        <v>75</v>
      </c>
      <c r="E955" s="245">
        <v>60</v>
      </c>
      <c r="F955" s="245"/>
      <c r="G955" s="375"/>
      <c r="H955" s="245"/>
    </row>
    <row r="956" s="247" customFormat="1" ht="101.25" spans="1:8">
      <c r="A956" s="245">
        <v>74</v>
      </c>
      <c r="B956" s="245" t="s">
        <v>1330</v>
      </c>
      <c r="C956" s="261" t="s">
        <v>1331</v>
      </c>
      <c r="D956" s="245" t="s">
        <v>75</v>
      </c>
      <c r="E956" s="245">
        <v>60</v>
      </c>
      <c r="F956" s="245"/>
      <c r="G956" s="375"/>
      <c r="H956" s="245"/>
    </row>
    <row r="957" s="247" customFormat="1" ht="123.75" spans="1:8">
      <c r="A957" s="245">
        <v>76</v>
      </c>
      <c r="B957" s="245" t="s">
        <v>1332</v>
      </c>
      <c r="C957" s="261" t="s">
        <v>1333</v>
      </c>
      <c r="D957" s="245" t="s">
        <v>897</v>
      </c>
      <c r="E957" s="245">
        <v>7</v>
      </c>
      <c r="F957" s="245"/>
      <c r="G957" s="375"/>
      <c r="H957" s="245"/>
    </row>
    <row r="958" s="247" customFormat="1" ht="101.25" spans="1:8">
      <c r="A958" s="245">
        <v>77</v>
      </c>
      <c r="B958" s="245" t="s">
        <v>1334</v>
      </c>
      <c r="C958" s="261" t="s">
        <v>1335</v>
      </c>
      <c r="D958" s="245" t="s">
        <v>897</v>
      </c>
      <c r="E958" s="245">
        <v>7</v>
      </c>
      <c r="F958" s="245"/>
      <c r="G958" s="375"/>
      <c r="H958" s="245"/>
    </row>
    <row r="959" s="247" customFormat="1" ht="112.5" spans="1:8">
      <c r="A959" s="245">
        <v>78</v>
      </c>
      <c r="B959" s="245" t="s">
        <v>1336</v>
      </c>
      <c r="C959" s="261" t="s">
        <v>1337</v>
      </c>
      <c r="D959" s="245" t="s">
        <v>897</v>
      </c>
      <c r="E959" s="245">
        <v>7</v>
      </c>
      <c r="F959" s="245"/>
      <c r="G959" s="375"/>
      <c r="H959" s="245"/>
    </row>
    <row r="960" s="247" customFormat="1" ht="101.25" spans="1:8">
      <c r="A960" s="245">
        <v>79</v>
      </c>
      <c r="B960" s="245" t="s">
        <v>1338</v>
      </c>
      <c r="C960" s="261" t="s">
        <v>1339</v>
      </c>
      <c r="D960" s="245" t="s">
        <v>75</v>
      </c>
      <c r="E960" s="245">
        <v>7</v>
      </c>
      <c r="F960" s="245"/>
      <c r="G960" s="375"/>
      <c r="H960" s="245"/>
    </row>
    <row r="961" s="247" customFormat="1" ht="135" spans="1:8">
      <c r="A961" s="245">
        <v>80</v>
      </c>
      <c r="B961" s="245" t="s">
        <v>1340</v>
      </c>
      <c r="C961" s="261" t="s">
        <v>1341</v>
      </c>
      <c r="D961" s="245" t="s">
        <v>897</v>
      </c>
      <c r="E961" s="245">
        <v>3</v>
      </c>
      <c r="F961" s="245"/>
      <c r="G961" s="375"/>
      <c r="H961" s="245"/>
    </row>
    <row r="962" s="247" customFormat="1" ht="67.5" spans="1:8">
      <c r="A962" s="245">
        <v>82</v>
      </c>
      <c r="B962" s="245" t="s">
        <v>1342</v>
      </c>
      <c r="C962" s="261" t="s">
        <v>1343</v>
      </c>
      <c r="D962" s="245" t="s">
        <v>75</v>
      </c>
      <c r="E962" s="245">
        <v>3</v>
      </c>
      <c r="F962" s="245"/>
      <c r="G962" s="375"/>
      <c r="H962" s="245"/>
    </row>
    <row r="963" s="247" customFormat="1" ht="22" customHeight="1" spans="1:8">
      <c r="A963" s="269"/>
      <c r="B963" s="269" t="s">
        <v>26</v>
      </c>
      <c r="C963" s="259"/>
      <c r="D963" s="269"/>
      <c r="E963" s="269"/>
      <c r="F963" s="269"/>
      <c r="G963" s="391"/>
      <c r="H963" s="245"/>
    </row>
    <row r="964" s="247" customFormat="1" spans="1:8">
      <c r="A964" s="258"/>
      <c r="B964" s="245"/>
      <c r="C964" s="261" t="s">
        <v>1344</v>
      </c>
      <c r="D964" s="245"/>
      <c r="E964" s="245"/>
      <c r="F964" s="245"/>
      <c r="G964" s="375"/>
      <c r="H964" s="245"/>
    </row>
    <row r="965" s="247" customFormat="1" ht="56.25" spans="1:8">
      <c r="A965" s="245">
        <v>1</v>
      </c>
      <c r="B965" s="245" t="s">
        <v>1345</v>
      </c>
      <c r="C965" s="261" t="s">
        <v>1346</v>
      </c>
      <c r="D965" s="245" t="s">
        <v>75</v>
      </c>
      <c r="E965" s="245">
        <v>1</v>
      </c>
      <c r="F965" s="258"/>
      <c r="G965" s="375"/>
      <c r="H965" s="245"/>
    </row>
    <row r="966" s="247" customFormat="1" ht="45" spans="1:8">
      <c r="A966" s="245">
        <v>2</v>
      </c>
      <c r="B966" s="245" t="s">
        <v>1347</v>
      </c>
      <c r="C966" s="261" t="s">
        <v>1348</v>
      </c>
      <c r="D966" s="245" t="s">
        <v>78</v>
      </c>
      <c r="E966" s="245">
        <v>2</v>
      </c>
      <c r="F966" s="245"/>
      <c r="G966" s="375"/>
      <c r="H966" s="245"/>
    </row>
    <row r="967" s="247" customFormat="1" ht="22.5" spans="1:8">
      <c r="A967" s="245">
        <v>3</v>
      </c>
      <c r="B967" s="245" t="s">
        <v>1349</v>
      </c>
      <c r="C967" s="261" t="s">
        <v>77</v>
      </c>
      <c r="D967" s="245" t="s">
        <v>92</v>
      </c>
      <c r="E967" s="245">
        <v>2</v>
      </c>
      <c r="F967" s="245"/>
      <c r="G967" s="375"/>
      <c r="H967" s="245"/>
    </row>
    <row r="968" s="247" customFormat="1" ht="45" spans="1:8">
      <c r="A968" s="245">
        <v>4</v>
      </c>
      <c r="B968" s="245" t="s">
        <v>1350</v>
      </c>
      <c r="C968" s="261" t="s">
        <v>1351</v>
      </c>
      <c r="D968" s="245" t="s">
        <v>92</v>
      </c>
      <c r="E968" s="245">
        <v>2</v>
      </c>
      <c r="F968" s="258"/>
      <c r="G968" s="375"/>
      <c r="H968" s="245"/>
    </row>
    <row r="969" s="247" customFormat="1" ht="22" customHeight="1" spans="1:8">
      <c r="A969" s="269"/>
      <c r="B969" s="269" t="s">
        <v>26</v>
      </c>
      <c r="C969" s="259"/>
      <c r="D969" s="269"/>
      <c r="E969" s="269"/>
      <c r="F969" s="269"/>
      <c r="G969" s="391"/>
      <c r="H969" s="245"/>
    </row>
    <row r="970" s="247" customFormat="1" spans="1:8">
      <c r="A970" s="258"/>
      <c r="B970" s="245"/>
      <c r="C970" s="261" t="s">
        <v>1352</v>
      </c>
      <c r="D970" s="245"/>
      <c r="E970" s="245"/>
      <c r="F970" s="245"/>
      <c r="G970" s="375"/>
      <c r="H970" s="245"/>
    </row>
    <row r="971" s="247" customFormat="1" ht="225" spans="1:8">
      <c r="A971" s="245">
        <v>1</v>
      </c>
      <c r="B971" s="245" t="s">
        <v>243</v>
      </c>
      <c r="C971" s="261" t="s">
        <v>307</v>
      </c>
      <c r="D971" s="245" t="s">
        <v>92</v>
      </c>
      <c r="E971" s="245">
        <v>10</v>
      </c>
      <c r="F971" s="258"/>
      <c r="G971" s="375"/>
      <c r="H971" s="245"/>
    </row>
    <row r="972" s="247" customFormat="1" spans="1:8">
      <c r="A972" s="245">
        <v>2</v>
      </c>
      <c r="B972" s="245" t="s">
        <v>332</v>
      </c>
      <c r="C972" s="261" t="s">
        <v>333</v>
      </c>
      <c r="D972" s="245" t="s">
        <v>198</v>
      </c>
      <c r="E972" s="245">
        <v>10</v>
      </c>
      <c r="F972" s="258"/>
      <c r="G972" s="375"/>
      <c r="H972" s="245"/>
    </row>
    <row r="973" s="247" customFormat="1" ht="22" customHeight="1" spans="1:8">
      <c r="A973" s="269"/>
      <c r="B973" s="269" t="s">
        <v>26</v>
      </c>
      <c r="C973" s="259"/>
      <c r="D973" s="269"/>
      <c r="E973" s="269"/>
      <c r="F973" s="269"/>
      <c r="G973" s="391"/>
      <c r="H973" s="245"/>
    </row>
    <row r="974" s="247" customFormat="1" spans="1:8">
      <c r="A974" s="258"/>
      <c r="B974" s="245"/>
      <c r="C974" s="261" t="s">
        <v>1353</v>
      </c>
      <c r="D974" s="258"/>
      <c r="E974" s="258"/>
      <c r="F974" s="258"/>
      <c r="G974" s="260"/>
      <c r="H974" s="245"/>
    </row>
    <row r="975" s="247" customFormat="1" spans="1:8">
      <c r="A975" s="258"/>
      <c r="B975" s="245"/>
      <c r="C975" s="261" t="s">
        <v>1354</v>
      </c>
      <c r="D975" s="258"/>
      <c r="E975" s="258"/>
      <c r="F975" s="258"/>
      <c r="G975" s="260"/>
      <c r="H975" s="245"/>
    </row>
    <row r="976" s="247" customFormat="1" ht="33.75" spans="1:8">
      <c r="A976" s="258">
        <v>1</v>
      </c>
      <c r="B976" s="245" t="s">
        <v>1355</v>
      </c>
      <c r="C976" s="261" t="s">
        <v>1356</v>
      </c>
      <c r="D976" s="245" t="s">
        <v>81</v>
      </c>
      <c r="E976" s="245">
        <v>25</v>
      </c>
      <c r="F976" s="245"/>
      <c r="G976" s="375"/>
      <c r="H976" s="245"/>
    </row>
    <row r="977" s="247" customFormat="1" ht="33.75" spans="1:8">
      <c r="A977" s="258">
        <v>2</v>
      </c>
      <c r="B977" s="245" t="s">
        <v>1121</v>
      </c>
      <c r="C977" s="261" t="s">
        <v>1357</v>
      </c>
      <c r="D977" s="245" t="s">
        <v>81</v>
      </c>
      <c r="E977" s="245">
        <v>50</v>
      </c>
      <c r="F977" s="245"/>
      <c r="G977" s="375"/>
      <c r="H977" s="245"/>
    </row>
    <row r="978" s="247" customFormat="1" ht="56.25" spans="1:8">
      <c r="A978" s="258">
        <v>3</v>
      </c>
      <c r="B978" s="245" t="s">
        <v>1358</v>
      </c>
      <c r="C978" s="261" t="s">
        <v>1359</v>
      </c>
      <c r="D978" s="245" t="s">
        <v>422</v>
      </c>
      <c r="E978" s="245">
        <v>25</v>
      </c>
      <c r="F978" s="245"/>
      <c r="G978" s="375"/>
      <c r="H978" s="245"/>
    </row>
    <row r="979" s="247" customFormat="1" ht="56.25" spans="1:8">
      <c r="A979" s="258">
        <v>4</v>
      </c>
      <c r="B979" s="245" t="s">
        <v>1360</v>
      </c>
      <c r="C979" s="261" t="s">
        <v>1361</v>
      </c>
      <c r="D979" s="245" t="s">
        <v>1227</v>
      </c>
      <c r="E979" s="245">
        <v>1</v>
      </c>
      <c r="F979" s="245"/>
      <c r="G979" s="375"/>
      <c r="H979" s="245"/>
    </row>
    <row r="980" s="247" customFormat="1" ht="22.5" spans="1:8">
      <c r="A980" s="258">
        <v>5</v>
      </c>
      <c r="B980" s="245" t="s">
        <v>1362</v>
      </c>
      <c r="C980" s="261" t="s">
        <v>1363</v>
      </c>
      <c r="D980" s="245" t="s">
        <v>92</v>
      </c>
      <c r="E980" s="245">
        <v>1</v>
      </c>
      <c r="F980" s="245"/>
      <c r="G980" s="375"/>
      <c r="H980" s="245"/>
    </row>
    <row r="981" s="247" customFormat="1" ht="22.5" spans="1:8">
      <c r="A981" s="258">
        <v>6</v>
      </c>
      <c r="B981" s="245" t="s">
        <v>1131</v>
      </c>
      <c r="C981" s="261" t="s">
        <v>1364</v>
      </c>
      <c r="D981" s="245" t="s">
        <v>92</v>
      </c>
      <c r="E981" s="245">
        <v>1</v>
      </c>
      <c r="F981" s="245"/>
      <c r="G981" s="375"/>
      <c r="H981" s="245"/>
    </row>
    <row r="982" s="247" customFormat="1" ht="33.75" spans="1:8">
      <c r="A982" s="258">
        <v>7</v>
      </c>
      <c r="B982" s="245" t="s">
        <v>1125</v>
      </c>
      <c r="C982" s="261" t="s">
        <v>1365</v>
      </c>
      <c r="D982" s="245" t="s">
        <v>92</v>
      </c>
      <c r="E982" s="245">
        <v>1</v>
      </c>
      <c r="F982" s="245"/>
      <c r="G982" s="375"/>
      <c r="H982" s="245"/>
    </row>
    <row r="983" s="247" customFormat="1" ht="22.5" spans="1:8">
      <c r="A983" s="258">
        <v>8</v>
      </c>
      <c r="B983" s="245" t="s">
        <v>1366</v>
      </c>
      <c r="C983" s="261" t="s">
        <v>1367</v>
      </c>
      <c r="D983" s="245" t="s">
        <v>75</v>
      </c>
      <c r="E983" s="245">
        <v>2</v>
      </c>
      <c r="F983" s="277"/>
      <c r="G983" s="375"/>
      <c r="H983" s="245"/>
    </row>
    <row r="984" s="247" customFormat="1" ht="33.75" spans="1:8">
      <c r="A984" s="258">
        <v>9</v>
      </c>
      <c r="B984" s="245" t="s">
        <v>1368</v>
      </c>
      <c r="C984" s="261" t="s">
        <v>1369</v>
      </c>
      <c r="D984" s="245" t="s">
        <v>75</v>
      </c>
      <c r="E984" s="245">
        <v>25</v>
      </c>
      <c r="F984" s="245"/>
      <c r="G984" s="375"/>
      <c r="H984" s="245"/>
    </row>
    <row r="985" s="247" customFormat="1" ht="22.5" spans="1:8">
      <c r="A985" s="258">
        <v>10</v>
      </c>
      <c r="B985" s="245" t="s">
        <v>1370</v>
      </c>
      <c r="C985" s="261" t="s">
        <v>1371</v>
      </c>
      <c r="D985" s="245" t="s">
        <v>75</v>
      </c>
      <c r="E985" s="245">
        <v>25</v>
      </c>
      <c r="F985" s="245"/>
      <c r="G985" s="375"/>
      <c r="H985" s="245"/>
    </row>
    <row r="986" s="247" customFormat="1" ht="45" spans="1:8">
      <c r="A986" s="258">
        <v>11</v>
      </c>
      <c r="B986" s="245" t="s">
        <v>1372</v>
      </c>
      <c r="C986" s="261" t="s">
        <v>1373</v>
      </c>
      <c r="D986" s="245" t="s">
        <v>75</v>
      </c>
      <c r="E986" s="245">
        <v>25</v>
      </c>
      <c r="F986" s="245"/>
      <c r="G986" s="375"/>
      <c r="H986" s="245"/>
    </row>
    <row r="987" s="247" customFormat="1" ht="22.5" spans="1:8">
      <c r="A987" s="258">
        <v>12</v>
      </c>
      <c r="B987" s="245" t="s">
        <v>1374</v>
      </c>
      <c r="C987" s="261" t="s">
        <v>1375</v>
      </c>
      <c r="D987" s="245" t="s">
        <v>75</v>
      </c>
      <c r="E987" s="245">
        <v>25</v>
      </c>
      <c r="F987" s="245"/>
      <c r="G987" s="375"/>
      <c r="H987" s="245"/>
    </row>
    <row r="988" s="247" customFormat="1" ht="33.75" spans="1:8">
      <c r="A988" s="258">
        <v>13</v>
      </c>
      <c r="B988" s="245" t="s">
        <v>1376</v>
      </c>
      <c r="C988" s="261" t="s">
        <v>1377</v>
      </c>
      <c r="D988" s="245" t="s">
        <v>75</v>
      </c>
      <c r="E988" s="245">
        <v>25</v>
      </c>
      <c r="F988" s="245"/>
      <c r="G988" s="375"/>
      <c r="H988" s="245"/>
    </row>
    <row r="989" s="247" customFormat="1" ht="22.5" spans="1:8">
      <c r="A989" s="258">
        <v>14</v>
      </c>
      <c r="B989" s="245" t="s">
        <v>1378</v>
      </c>
      <c r="C989" s="261" t="s">
        <v>1379</v>
      </c>
      <c r="D989" s="245" t="s">
        <v>75</v>
      </c>
      <c r="E989" s="245">
        <v>25</v>
      </c>
      <c r="F989" s="245"/>
      <c r="G989" s="375"/>
      <c r="H989" s="245"/>
    </row>
    <row r="990" s="247" customFormat="1" ht="56.25" spans="1:8">
      <c r="A990" s="258">
        <v>15</v>
      </c>
      <c r="B990" s="245" t="s">
        <v>1380</v>
      </c>
      <c r="C990" s="261" t="s">
        <v>1381</v>
      </c>
      <c r="D990" s="245" t="s">
        <v>75</v>
      </c>
      <c r="E990" s="245">
        <v>13</v>
      </c>
      <c r="F990" s="245"/>
      <c r="G990" s="375"/>
      <c r="H990" s="245"/>
    </row>
    <row r="991" s="247" customFormat="1" ht="22.5" spans="1:8">
      <c r="A991" s="258">
        <v>16</v>
      </c>
      <c r="B991" s="245" t="s">
        <v>1382</v>
      </c>
      <c r="C991" s="261" t="s">
        <v>1383</v>
      </c>
      <c r="D991" s="245" t="s">
        <v>75</v>
      </c>
      <c r="E991" s="245">
        <v>2</v>
      </c>
      <c r="F991" s="245"/>
      <c r="G991" s="375"/>
      <c r="H991" s="245"/>
    </row>
    <row r="992" s="247" customFormat="1" ht="33.75" spans="1:8">
      <c r="A992" s="258">
        <v>17</v>
      </c>
      <c r="B992" s="245" t="s">
        <v>1384</v>
      </c>
      <c r="C992" s="261" t="s">
        <v>1385</v>
      </c>
      <c r="D992" s="245" t="s">
        <v>75</v>
      </c>
      <c r="E992" s="245">
        <v>13</v>
      </c>
      <c r="F992" s="245"/>
      <c r="G992" s="375"/>
      <c r="H992" s="245"/>
    </row>
    <row r="993" s="247" customFormat="1" ht="22.5" spans="1:8">
      <c r="A993" s="258">
        <v>18</v>
      </c>
      <c r="B993" s="245" t="s">
        <v>1386</v>
      </c>
      <c r="C993" s="261" t="s">
        <v>1387</v>
      </c>
      <c r="D993" s="245" t="s">
        <v>75</v>
      </c>
      <c r="E993" s="245">
        <v>7</v>
      </c>
      <c r="F993" s="245"/>
      <c r="G993" s="375"/>
      <c r="H993" s="245"/>
    </row>
    <row r="994" s="247" customFormat="1" ht="22.5" spans="1:8">
      <c r="A994" s="258">
        <v>19</v>
      </c>
      <c r="B994" s="245" t="s">
        <v>1388</v>
      </c>
      <c r="C994" s="261" t="s">
        <v>1389</v>
      </c>
      <c r="D994" s="245" t="s">
        <v>75</v>
      </c>
      <c r="E994" s="245">
        <v>7</v>
      </c>
      <c r="F994" s="245"/>
      <c r="G994" s="375"/>
      <c r="H994" s="245"/>
    </row>
    <row r="995" s="247" customFormat="1" ht="22.5" spans="1:8">
      <c r="A995" s="258">
        <v>20</v>
      </c>
      <c r="B995" s="245" t="s">
        <v>1390</v>
      </c>
      <c r="C995" s="261" t="s">
        <v>1391</v>
      </c>
      <c r="D995" s="245" t="s">
        <v>75</v>
      </c>
      <c r="E995" s="245">
        <v>1</v>
      </c>
      <c r="F995" s="245"/>
      <c r="G995" s="375"/>
      <c r="H995" s="245"/>
    </row>
    <row r="996" s="247" customFormat="1" ht="22.5" spans="1:8">
      <c r="A996" s="258">
        <v>21</v>
      </c>
      <c r="B996" s="245" t="s">
        <v>1392</v>
      </c>
      <c r="C996" s="261" t="s">
        <v>1393</v>
      </c>
      <c r="D996" s="245" t="s">
        <v>75</v>
      </c>
      <c r="E996" s="245">
        <v>1</v>
      </c>
      <c r="F996" s="245"/>
      <c r="G996" s="375"/>
      <c r="H996" s="245"/>
    </row>
    <row r="997" s="247" customFormat="1" ht="22.5" spans="1:8">
      <c r="A997" s="258">
        <v>22</v>
      </c>
      <c r="B997" s="245" t="s">
        <v>1394</v>
      </c>
      <c r="C997" s="261" t="s">
        <v>1395</v>
      </c>
      <c r="D997" s="245" t="s">
        <v>75</v>
      </c>
      <c r="E997" s="245">
        <v>1</v>
      </c>
      <c r="F997" s="245"/>
      <c r="G997" s="375"/>
      <c r="H997" s="245"/>
    </row>
    <row r="998" s="247" customFormat="1" ht="22.5" spans="1:8">
      <c r="A998" s="258">
        <v>23</v>
      </c>
      <c r="B998" s="245" t="s">
        <v>1396</v>
      </c>
      <c r="C998" s="261" t="s">
        <v>1397</v>
      </c>
      <c r="D998" s="245" t="s">
        <v>75</v>
      </c>
      <c r="E998" s="245">
        <v>1</v>
      </c>
      <c r="F998" s="245"/>
      <c r="G998" s="375"/>
      <c r="H998" s="245"/>
    </row>
    <row r="999" s="247" customFormat="1" spans="1:8">
      <c r="A999" s="258">
        <v>24</v>
      </c>
      <c r="B999" s="245" t="s">
        <v>1398</v>
      </c>
      <c r="C999" s="261" t="s">
        <v>1399</v>
      </c>
      <c r="D999" s="245" t="s">
        <v>138</v>
      </c>
      <c r="E999" s="245">
        <v>1</v>
      </c>
      <c r="F999" s="245"/>
      <c r="G999" s="375"/>
      <c r="H999" s="245"/>
    </row>
    <row r="1000" s="247" customFormat="1" ht="22.5" spans="1:8">
      <c r="A1000" s="258">
        <v>25</v>
      </c>
      <c r="B1000" s="245" t="s">
        <v>1400</v>
      </c>
      <c r="C1000" s="261" t="s">
        <v>1400</v>
      </c>
      <c r="D1000" s="245"/>
      <c r="E1000" s="245">
        <v>1</v>
      </c>
      <c r="F1000" s="245"/>
      <c r="G1000" s="375"/>
      <c r="H1000" s="245"/>
    </row>
    <row r="1001" s="247" customFormat="1" spans="1:8">
      <c r="A1001" s="258"/>
      <c r="B1001" s="245"/>
      <c r="C1001" s="261" t="s">
        <v>1401</v>
      </c>
      <c r="D1001" s="258"/>
      <c r="E1001" s="258"/>
      <c r="F1001" s="258"/>
      <c r="G1001" s="375"/>
      <c r="H1001" s="245"/>
    </row>
    <row r="1002" s="247" customFormat="1" ht="33.75" spans="1:8">
      <c r="A1002" s="258">
        <v>1</v>
      </c>
      <c r="B1002" s="245" t="s">
        <v>1355</v>
      </c>
      <c r="C1002" s="261" t="s">
        <v>1356</v>
      </c>
      <c r="D1002" s="245" t="s">
        <v>92</v>
      </c>
      <c r="E1002" s="245">
        <v>50</v>
      </c>
      <c r="F1002" s="245"/>
      <c r="G1002" s="375"/>
      <c r="H1002" s="245"/>
    </row>
    <row r="1003" s="247" customFormat="1" ht="56.25" spans="1:8">
      <c r="A1003" s="258">
        <v>2</v>
      </c>
      <c r="B1003" s="245" t="s">
        <v>1402</v>
      </c>
      <c r="C1003" s="261" t="s">
        <v>1403</v>
      </c>
      <c r="D1003" s="245" t="s">
        <v>363</v>
      </c>
      <c r="E1003" s="245">
        <v>2</v>
      </c>
      <c r="F1003" s="277"/>
      <c r="G1003" s="375"/>
      <c r="H1003" s="245"/>
    </row>
    <row r="1004" s="247" customFormat="1" ht="45" spans="1:8">
      <c r="A1004" s="258">
        <v>3</v>
      </c>
      <c r="B1004" s="245" t="s">
        <v>1404</v>
      </c>
      <c r="C1004" s="261" t="s">
        <v>1405</v>
      </c>
      <c r="D1004" s="245" t="s">
        <v>75</v>
      </c>
      <c r="E1004" s="245">
        <v>4</v>
      </c>
      <c r="F1004" s="245"/>
      <c r="G1004" s="375"/>
      <c r="H1004" s="245"/>
    </row>
    <row r="1005" s="247" customFormat="1" ht="33.75" spans="1:8">
      <c r="A1005" s="258">
        <v>4</v>
      </c>
      <c r="B1005" s="245" t="s">
        <v>1406</v>
      </c>
      <c r="C1005" s="261" t="s">
        <v>1407</v>
      </c>
      <c r="D1005" s="245" t="s">
        <v>138</v>
      </c>
      <c r="E1005" s="245">
        <v>1</v>
      </c>
      <c r="F1005" s="245"/>
      <c r="G1005" s="375"/>
      <c r="H1005" s="245"/>
    </row>
    <row r="1006" s="247" customFormat="1" ht="22.5" spans="1:8">
      <c r="A1006" s="258">
        <v>5</v>
      </c>
      <c r="B1006" s="245" t="s">
        <v>1408</v>
      </c>
      <c r="C1006" s="392" t="s">
        <v>1409</v>
      </c>
      <c r="D1006" s="245" t="s">
        <v>138</v>
      </c>
      <c r="E1006" s="245">
        <v>1</v>
      </c>
      <c r="F1006" s="245"/>
      <c r="G1006" s="375"/>
      <c r="H1006" s="245"/>
    </row>
    <row r="1007" s="247" customFormat="1" ht="56.25" spans="1:8">
      <c r="A1007" s="258">
        <v>6</v>
      </c>
      <c r="B1007" s="245" t="s">
        <v>1410</v>
      </c>
      <c r="C1007" s="261" t="s">
        <v>1411</v>
      </c>
      <c r="D1007" s="245" t="s">
        <v>138</v>
      </c>
      <c r="E1007" s="245">
        <v>1</v>
      </c>
      <c r="F1007" s="245"/>
      <c r="G1007" s="375"/>
      <c r="H1007" s="245"/>
    </row>
    <row r="1008" s="247" customFormat="1" ht="22.5" spans="1:8">
      <c r="A1008" s="258">
        <v>7</v>
      </c>
      <c r="B1008" s="245" t="s">
        <v>1412</v>
      </c>
      <c r="C1008" s="261" t="s">
        <v>1413</v>
      </c>
      <c r="D1008" s="245" t="s">
        <v>92</v>
      </c>
      <c r="E1008" s="245">
        <v>2</v>
      </c>
      <c r="F1008" s="245"/>
      <c r="G1008" s="375"/>
      <c r="H1008" s="245"/>
    </row>
    <row r="1009" s="247" customFormat="1" ht="22.5" spans="1:8">
      <c r="A1009" s="258">
        <v>8</v>
      </c>
      <c r="B1009" s="245" t="s">
        <v>1414</v>
      </c>
      <c r="C1009" s="261" t="s">
        <v>1415</v>
      </c>
      <c r="D1009" s="245" t="s">
        <v>92</v>
      </c>
      <c r="E1009" s="245">
        <v>1</v>
      </c>
      <c r="F1009" s="245"/>
      <c r="G1009" s="375"/>
      <c r="H1009" s="245"/>
    </row>
    <row r="1010" s="247" customFormat="1" ht="22.5" spans="1:8">
      <c r="A1010" s="258">
        <v>9</v>
      </c>
      <c r="B1010" s="245" t="s">
        <v>1416</v>
      </c>
      <c r="C1010" s="261" t="s">
        <v>1417</v>
      </c>
      <c r="D1010" s="245" t="s">
        <v>92</v>
      </c>
      <c r="E1010" s="245">
        <v>1</v>
      </c>
      <c r="F1010" s="245"/>
      <c r="G1010" s="375"/>
      <c r="H1010" s="245"/>
    </row>
    <row r="1011" s="247" customFormat="1" ht="56.25" spans="1:8">
      <c r="A1011" s="258">
        <v>10</v>
      </c>
      <c r="B1011" s="245" t="s">
        <v>1418</v>
      </c>
      <c r="C1011" s="261" t="s">
        <v>1419</v>
      </c>
      <c r="D1011" s="245" t="s">
        <v>75</v>
      </c>
      <c r="E1011" s="245">
        <v>1</v>
      </c>
      <c r="F1011" s="245"/>
      <c r="G1011" s="375"/>
      <c r="H1011" s="245"/>
    </row>
    <row r="1012" s="247" customFormat="1" ht="67.5" spans="1:8">
      <c r="A1012" s="258">
        <v>11</v>
      </c>
      <c r="B1012" s="245" t="s">
        <v>1420</v>
      </c>
      <c r="C1012" s="261" t="s">
        <v>1421</v>
      </c>
      <c r="D1012" s="245" t="s">
        <v>242</v>
      </c>
      <c r="E1012" s="245">
        <v>2</v>
      </c>
      <c r="F1012" s="245"/>
      <c r="G1012" s="375"/>
      <c r="H1012" s="245"/>
    </row>
    <row r="1013" s="247" customFormat="1" spans="1:8">
      <c r="A1013" s="258">
        <v>12</v>
      </c>
      <c r="B1013" s="245" t="s">
        <v>1422</v>
      </c>
      <c r="C1013" s="261" t="s">
        <v>1423</v>
      </c>
      <c r="D1013" s="245" t="s">
        <v>92</v>
      </c>
      <c r="E1013" s="245">
        <v>7</v>
      </c>
      <c r="F1013" s="245"/>
      <c r="G1013" s="375"/>
      <c r="H1013" s="245"/>
    </row>
    <row r="1014" s="247" customFormat="1" ht="56.25" spans="1:8">
      <c r="A1014" s="258">
        <v>13</v>
      </c>
      <c r="B1014" s="245" t="s">
        <v>1424</v>
      </c>
      <c r="C1014" s="261" t="s">
        <v>1425</v>
      </c>
      <c r="D1014" s="245" t="s">
        <v>138</v>
      </c>
      <c r="E1014" s="245">
        <v>1</v>
      </c>
      <c r="F1014" s="375"/>
      <c r="G1014" s="375"/>
      <c r="H1014" s="245"/>
    </row>
    <row r="1015" s="247" customFormat="1" ht="22.5" spans="1:8">
      <c r="A1015" s="258">
        <v>14</v>
      </c>
      <c r="B1015" s="245" t="s">
        <v>1239</v>
      </c>
      <c r="C1015" s="261" t="s">
        <v>1426</v>
      </c>
      <c r="D1015" s="245" t="s">
        <v>92</v>
      </c>
      <c r="E1015" s="245">
        <v>50</v>
      </c>
      <c r="F1015" s="245"/>
      <c r="G1015" s="375"/>
      <c r="H1015" s="245"/>
    </row>
    <row r="1016" s="247" customFormat="1" spans="1:8">
      <c r="A1016" s="258">
        <v>15</v>
      </c>
      <c r="B1016" s="245" t="s">
        <v>1427</v>
      </c>
      <c r="C1016" s="261" t="s">
        <v>1428</v>
      </c>
      <c r="D1016" s="245" t="s">
        <v>92</v>
      </c>
      <c r="E1016" s="245">
        <v>2</v>
      </c>
      <c r="F1016" s="245"/>
      <c r="G1016" s="375"/>
      <c r="H1016" s="245"/>
    </row>
    <row r="1017" s="247" customFormat="1" ht="45" spans="1:8">
      <c r="A1017" s="258">
        <v>16</v>
      </c>
      <c r="B1017" s="245" t="s">
        <v>1429</v>
      </c>
      <c r="C1017" s="261" t="s">
        <v>1430</v>
      </c>
      <c r="D1017" s="245" t="s">
        <v>75</v>
      </c>
      <c r="E1017" s="245">
        <v>2</v>
      </c>
      <c r="F1017" s="245"/>
      <c r="G1017" s="375"/>
      <c r="H1017" s="245"/>
    </row>
    <row r="1018" s="247" customFormat="1" ht="101.25" spans="1:8">
      <c r="A1018" s="258">
        <v>17</v>
      </c>
      <c r="B1018" s="245" t="s">
        <v>1431</v>
      </c>
      <c r="C1018" s="261" t="s">
        <v>1432</v>
      </c>
      <c r="D1018" s="245" t="s">
        <v>92</v>
      </c>
      <c r="E1018" s="245">
        <v>1</v>
      </c>
      <c r="F1018" s="245"/>
      <c r="G1018" s="375"/>
      <c r="H1018" s="245"/>
    </row>
    <row r="1019" s="247" customFormat="1" ht="45" spans="1:8">
      <c r="A1019" s="258">
        <v>18</v>
      </c>
      <c r="B1019" s="245" t="s">
        <v>1433</v>
      </c>
      <c r="C1019" s="392" t="s">
        <v>1434</v>
      </c>
      <c r="D1019" s="245" t="s">
        <v>92</v>
      </c>
      <c r="E1019" s="245">
        <v>7</v>
      </c>
      <c r="F1019" s="245"/>
      <c r="G1019" s="375"/>
      <c r="H1019" s="245"/>
    </row>
    <row r="1020" s="247" customFormat="1" ht="33.75" spans="1:8">
      <c r="A1020" s="258">
        <v>19</v>
      </c>
      <c r="B1020" s="245" t="s">
        <v>1435</v>
      </c>
      <c r="C1020" s="392" t="s">
        <v>1436</v>
      </c>
      <c r="D1020" s="245" t="s">
        <v>92</v>
      </c>
      <c r="E1020" s="245">
        <v>1</v>
      </c>
      <c r="F1020" s="245"/>
      <c r="G1020" s="375"/>
      <c r="H1020" s="245"/>
    </row>
    <row r="1021" s="247" customFormat="1" ht="33.75" spans="1:8">
      <c r="A1021" s="258">
        <v>20</v>
      </c>
      <c r="B1021" s="245" t="s">
        <v>1437</v>
      </c>
      <c r="C1021" s="261" t="s">
        <v>1438</v>
      </c>
      <c r="D1021" s="245" t="s">
        <v>92</v>
      </c>
      <c r="E1021" s="245">
        <v>13</v>
      </c>
      <c r="F1021" s="245"/>
      <c r="G1021" s="375"/>
      <c r="H1021" s="245"/>
    </row>
    <row r="1022" s="247" customFormat="1" ht="33.75" spans="1:8">
      <c r="A1022" s="258">
        <v>21</v>
      </c>
      <c r="B1022" s="245" t="s">
        <v>1439</v>
      </c>
      <c r="C1022" s="261" t="s">
        <v>1440</v>
      </c>
      <c r="D1022" s="245" t="s">
        <v>92</v>
      </c>
      <c r="E1022" s="245">
        <v>13</v>
      </c>
      <c r="F1022" s="245"/>
      <c r="G1022" s="375"/>
      <c r="H1022" s="245"/>
    </row>
    <row r="1023" s="247" customFormat="1" spans="1:8">
      <c r="A1023" s="258">
        <v>22</v>
      </c>
      <c r="B1023" s="245" t="s">
        <v>1441</v>
      </c>
      <c r="C1023" s="261" t="s">
        <v>1442</v>
      </c>
      <c r="D1023" s="245" t="s">
        <v>92</v>
      </c>
      <c r="E1023" s="245">
        <v>14</v>
      </c>
      <c r="F1023" s="245"/>
      <c r="G1023" s="375"/>
      <c r="H1023" s="245"/>
    </row>
    <row r="1024" s="247" customFormat="1" ht="22.5" spans="1:8">
      <c r="A1024" s="258">
        <v>23</v>
      </c>
      <c r="B1024" s="245" t="s">
        <v>1443</v>
      </c>
      <c r="C1024" s="392" t="s">
        <v>1444</v>
      </c>
      <c r="D1024" s="245" t="s">
        <v>75</v>
      </c>
      <c r="E1024" s="245">
        <v>2</v>
      </c>
      <c r="F1024" s="245"/>
      <c r="G1024" s="375"/>
      <c r="H1024" s="245"/>
    </row>
    <row r="1025" s="247" customFormat="1" ht="78.75" spans="1:8">
      <c r="A1025" s="258">
        <v>24</v>
      </c>
      <c r="B1025" s="245" t="s">
        <v>1445</v>
      </c>
      <c r="C1025" s="261" t="s">
        <v>1446</v>
      </c>
      <c r="D1025" s="245" t="s">
        <v>75</v>
      </c>
      <c r="E1025" s="245">
        <v>38</v>
      </c>
      <c r="F1025" s="245"/>
      <c r="G1025" s="375"/>
      <c r="H1025" s="245"/>
    </row>
    <row r="1026" s="247" customFormat="1" ht="67.5" spans="1:8">
      <c r="A1026" s="258">
        <v>25</v>
      </c>
      <c r="B1026" s="245" t="s">
        <v>1447</v>
      </c>
      <c r="C1026" s="261" t="s">
        <v>1448</v>
      </c>
      <c r="D1026" s="245" t="s">
        <v>75</v>
      </c>
      <c r="E1026" s="245">
        <v>1</v>
      </c>
      <c r="F1026" s="245"/>
      <c r="G1026" s="375"/>
      <c r="H1026" s="245"/>
    </row>
    <row r="1027" s="247" customFormat="1" ht="56.25" spans="1:8">
      <c r="A1027" s="258">
        <v>26</v>
      </c>
      <c r="B1027" s="245" t="s">
        <v>1449</v>
      </c>
      <c r="C1027" s="392" t="s">
        <v>1450</v>
      </c>
      <c r="D1027" s="245" t="s">
        <v>138</v>
      </c>
      <c r="E1027" s="245">
        <v>2</v>
      </c>
      <c r="F1027" s="245"/>
      <c r="G1027" s="375"/>
      <c r="H1027" s="245"/>
    </row>
    <row r="1028" s="247" customFormat="1" ht="67.5" spans="1:8">
      <c r="A1028" s="258">
        <v>27</v>
      </c>
      <c r="B1028" s="245" t="s">
        <v>1451</v>
      </c>
      <c r="C1028" s="261" t="s">
        <v>1452</v>
      </c>
      <c r="D1028" s="245" t="s">
        <v>92</v>
      </c>
      <c r="E1028" s="245">
        <v>26</v>
      </c>
      <c r="F1028" s="245"/>
      <c r="G1028" s="375"/>
      <c r="H1028" s="245"/>
    </row>
    <row r="1029" s="247" customFormat="1" ht="22.5" spans="1:8">
      <c r="A1029" s="258">
        <v>28</v>
      </c>
      <c r="B1029" s="245" t="s">
        <v>1453</v>
      </c>
      <c r="C1029" s="261" t="s">
        <v>1454</v>
      </c>
      <c r="D1029" s="245" t="s">
        <v>92</v>
      </c>
      <c r="E1029" s="245">
        <v>26</v>
      </c>
      <c r="F1029" s="245"/>
      <c r="G1029" s="375"/>
      <c r="H1029" s="245"/>
    </row>
    <row r="1030" s="247" customFormat="1" ht="45" spans="1:8">
      <c r="A1030" s="258">
        <v>29</v>
      </c>
      <c r="B1030" s="245" t="s">
        <v>1455</v>
      </c>
      <c r="C1030" s="261" t="s">
        <v>1456</v>
      </c>
      <c r="D1030" s="245" t="s">
        <v>75</v>
      </c>
      <c r="E1030" s="245">
        <v>26</v>
      </c>
      <c r="F1030" s="245"/>
      <c r="G1030" s="375"/>
      <c r="H1030" s="245"/>
    </row>
    <row r="1031" s="247" customFormat="1" ht="157.5" spans="1:8">
      <c r="A1031" s="258">
        <v>30</v>
      </c>
      <c r="B1031" s="245" t="s">
        <v>99</v>
      </c>
      <c r="C1031" s="261" t="s">
        <v>1457</v>
      </c>
      <c r="D1031" s="245" t="s">
        <v>138</v>
      </c>
      <c r="E1031" s="245">
        <v>13</v>
      </c>
      <c r="F1031" s="258"/>
      <c r="G1031" s="375"/>
      <c r="H1031" s="245"/>
    </row>
    <row r="1032" s="247" customFormat="1" spans="1:8">
      <c r="A1032" s="258">
        <v>31</v>
      </c>
      <c r="B1032" s="245" t="s">
        <v>1458</v>
      </c>
      <c r="C1032" s="261" t="s">
        <v>1459</v>
      </c>
      <c r="D1032" s="245" t="s">
        <v>138</v>
      </c>
      <c r="E1032" s="245">
        <v>1</v>
      </c>
      <c r="F1032" s="245"/>
      <c r="G1032" s="375"/>
      <c r="H1032" s="245"/>
    </row>
    <row r="1033" s="247" customFormat="1" ht="45" spans="1:8">
      <c r="A1033" s="258">
        <v>32</v>
      </c>
      <c r="B1033" s="245" t="s">
        <v>1460</v>
      </c>
      <c r="C1033" s="261" t="s">
        <v>1461</v>
      </c>
      <c r="D1033" s="245" t="s">
        <v>138</v>
      </c>
      <c r="E1033" s="245">
        <v>2</v>
      </c>
      <c r="F1033" s="245"/>
      <c r="G1033" s="375"/>
      <c r="H1033" s="245"/>
    </row>
    <row r="1034" s="247" customFormat="1" ht="56.25" spans="1:8">
      <c r="A1034" s="258">
        <v>33</v>
      </c>
      <c r="B1034" s="245" t="s">
        <v>1462</v>
      </c>
      <c r="C1034" s="261" t="s">
        <v>1463</v>
      </c>
      <c r="D1034" s="245" t="s">
        <v>138</v>
      </c>
      <c r="E1034" s="245">
        <v>1</v>
      </c>
      <c r="F1034" s="245"/>
      <c r="G1034" s="375"/>
      <c r="H1034" s="245"/>
    </row>
    <row r="1035" s="247" customFormat="1" ht="22.5" spans="1:8">
      <c r="A1035" s="258">
        <v>34</v>
      </c>
      <c r="B1035" s="245" t="s">
        <v>1464</v>
      </c>
      <c r="C1035" s="261" t="s">
        <v>1465</v>
      </c>
      <c r="D1035" s="245" t="s">
        <v>138</v>
      </c>
      <c r="E1035" s="245">
        <v>1</v>
      </c>
      <c r="F1035" s="245"/>
      <c r="G1035" s="375"/>
      <c r="H1035" s="245"/>
    </row>
    <row r="1036" s="247" customFormat="1" ht="22.5" spans="1:8">
      <c r="A1036" s="258">
        <v>35</v>
      </c>
      <c r="B1036" s="245" t="s">
        <v>1466</v>
      </c>
      <c r="C1036" s="261" t="s">
        <v>1467</v>
      </c>
      <c r="D1036" s="245" t="s">
        <v>92</v>
      </c>
      <c r="E1036" s="245">
        <v>52</v>
      </c>
      <c r="F1036" s="245"/>
      <c r="G1036" s="375"/>
      <c r="H1036" s="245"/>
    </row>
    <row r="1037" s="247" customFormat="1" ht="33.75" spans="1:8">
      <c r="A1037" s="258">
        <v>36</v>
      </c>
      <c r="B1037" s="245" t="s">
        <v>1468</v>
      </c>
      <c r="C1037" s="261" t="s">
        <v>1469</v>
      </c>
      <c r="D1037" s="245" t="s">
        <v>138</v>
      </c>
      <c r="E1037" s="245">
        <v>1</v>
      </c>
      <c r="F1037" s="245"/>
      <c r="G1037" s="375"/>
      <c r="H1037" s="245"/>
    </row>
    <row r="1038" s="247" customFormat="1" ht="22.5" spans="1:8">
      <c r="A1038" s="258">
        <v>37</v>
      </c>
      <c r="B1038" s="245" t="s">
        <v>1470</v>
      </c>
      <c r="C1038" s="261" t="s">
        <v>1471</v>
      </c>
      <c r="D1038" s="245" t="s">
        <v>81</v>
      </c>
      <c r="E1038" s="245">
        <v>1</v>
      </c>
      <c r="F1038" s="245"/>
      <c r="G1038" s="375"/>
      <c r="H1038" s="245"/>
    </row>
    <row r="1039" s="247" customFormat="1" ht="101.25" spans="1:8">
      <c r="A1039" s="258">
        <v>38</v>
      </c>
      <c r="B1039" s="245" t="s">
        <v>1472</v>
      </c>
      <c r="C1039" s="392" t="s">
        <v>1473</v>
      </c>
      <c r="D1039" s="245" t="s">
        <v>81</v>
      </c>
      <c r="E1039" s="245">
        <v>13</v>
      </c>
      <c r="F1039" s="245"/>
      <c r="G1039" s="375"/>
      <c r="H1039" s="245"/>
    </row>
    <row r="1040" s="247" customFormat="1" ht="168.75" spans="1:8">
      <c r="A1040" s="258">
        <v>39</v>
      </c>
      <c r="B1040" s="245" t="s">
        <v>1474</v>
      </c>
      <c r="C1040" s="392" t="s">
        <v>1475</v>
      </c>
      <c r="D1040" s="245" t="s">
        <v>81</v>
      </c>
      <c r="E1040" s="245">
        <v>13</v>
      </c>
      <c r="F1040" s="245"/>
      <c r="G1040" s="375"/>
      <c r="H1040" s="245"/>
    </row>
    <row r="1041" s="247" customFormat="1" spans="1:8">
      <c r="A1041" s="258">
        <v>40</v>
      </c>
      <c r="B1041" s="245" t="s">
        <v>1358</v>
      </c>
      <c r="C1041" s="261" t="s">
        <v>1476</v>
      </c>
      <c r="D1041" s="245" t="s">
        <v>422</v>
      </c>
      <c r="E1041" s="245">
        <v>13</v>
      </c>
      <c r="F1041" s="245"/>
      <c r="G1041" s="375"/>
      <c r="H1041" s="245"/>
    </row>
    <row r="1042" s="247" customFormat="1" spans="1:8">
      <c r="A1042" s="258">
        <v>41</v>
      </c>
      <c r="B1042" s="245" t="s">
        <v>1477</v>
      </c>
      <c r="C1042" s="261" t="s">
        <v>1478</v>
      </c>
      <c r="D1042" s="245" t="s">
        <v>422</v>
      </c>
      <c r="E1042" s="245">
        <v>2</v>
      </c>
      <c r="F1042" s="245"/>
      <c r="G1042" s="375"/>
      <c r="H1042" s="245"/>
    </row>
    <row r="1043" s="247" customFormat="1" ht="22.5" spans="1:8">
      <c r="A1043" s="258">
        <v>42</v>
      </c>
      <c r="B1043" s="245" t="s">
        <v>1479</v>
      </c>
      <c r="C1043" s="392" t="s">
        <v>1480</v>
      </c>
      <c r="D1043" s="245" t="s">
        <v>446</v>
      </c>
      <c r="E1043" s="245">
        <v>2</v>
      </c>
      <c r="F1043" s="245"/>
      <c r="G1043" s="375"/>
      <c r="H1043" s="245"/>
    </row>
    <row r="1044" s="247" customFormat="1" ht="33.75" spans="1:8">
      <c r="A1044" s="258">
        <v>43</v>
      </c>
      <c r="B1044" s="245" t="s">
        <v>1481</v>
      </c>
      <c r="C1044" s="261" t="s">
        <v>1482</v>
      </c>
      <c r="D1044" s="245" t="s">
        <v>81</v>
      </c>
      <c r="E1044" s="245">
        <v>2</v>
      </c>
      <c r="F1044" s="245"/>
      <c r="G1044" s="375"/>
      <c r="H1044" s="245"/>
    </row>
    <row r="1045" s="247" customFormat="1" ht="45" spans="1:8">
      <c r="A1045" s="258">
        <v>44</v>
      </c>
      <c r="B1045" s="245" t="s">
        <v>1483</v>
      </c>
      <c r="C1045" s="261" t="s">
        <v>1484</v>
      </c>
      <c r="D1045" s="245" t="s">
        <v>138</v>
      </c>
      <c r="E1045" s="245">
        <v>1</v>
      </c>
      <c r="F1045" s="245"/>
      <c r="G1045" s="375"/>
      <c r="H1045" s="245"/>
    </row>
    <row r="1046" s="247" customFormat="1" ht="56.25" spans="1:8">
      <c r="A1046" s="258">
        <v>45</v>
      </c>
      <c r="B1046" s="245" t="s">
        <v>1485</v>
      </c>
      <c r="C1046" s="392" t="s">
        <v>1486</v>
      </c>
      <c r="D1046" s="245" t="s">
        <v>138</v>
      </c>
      <c r="E1046" s="245">
        <v>13</v>
      </c>
      <c r="F1046" s="245"/>
      <c r="G1046" s="375"/>
      <c r="H1046" s="245"/>
    </row>
    <row r="1047" s="247" customFormat="1" ht="45" spans="1:8">
      <c r="A1047" s="258">
        <v>46</v>
      </c>
      <c r="B1047" s="245" t="s">
        <v>942</v>
      </c>
      <c r="C1047" s="261" t="s">
        <v>1487</v>
      </c>
      <c r="D1047" s="245" t="s">
        <v>138</v>
      </c>
      <c r="E1047" s="245">
        <v>13</v>
      </c>
      <c r="F1047" s="245"/>
      <c r="G1047" s="375"/>
      <c r="H1047" s="245"/>
    </row>
    <row r="1048" s="247" customFormat="1" ht="45" spans="1:8">
      <c r="A1048" s="258">
        <v>47</v>
      </c>
      <c r="B1048" s="245" t="s">
        <v>942</v>
      </c>
      <c r="C1048" s="261" t="s">
        <v>1488</v>
      </c>
      <c r="D1048" s="245" t="s">
        <v>138</v>
      </c>
      <c r="E1048" s="245">
        <v>1</v>
      </c>
      <c r="F1048" s="245"/>
      <c r="G1048" s="375"/>
      <c r="H1048" s="245"/>
    </row>
    <row r="1049" s="247" customFormat="1" ht="45" spans="1:8">
      <c r="A1049" s="258">
        <v>48</v>
      </c>
      <c r="B1049" s="245" t="s">
        <v>940</v>
      </c>
      <c r="C1049" s="261" t="s">
        <v>1489</v>
      </c>
      <c r="D1049" s="245" t="s">
        <v>138</v>
      </c>
      <c r="E1049" s="245">
        <v>1</v>
      </c>
      <c r="F1049" s="245"/>
      <c r="G1049" s="375"/>
      <c r="H1049" s="245"/>
    </row>
    <row r="1050" s="247" customFormat="1" ht="45" spans="1:8">
      <c r="A1050" s="258">
        <v>49</v>
      </c>
      <c r="B1050" s="245" t="s">
        <v>1490</v>
      </c>
      <c r="C1050" s="261" t="s">
        <v>1491</v>
      </c>
      <c r="D1050" s="245" t="s">
        <v>138</v>
      </c>
      <c r="E1050" s="245">
        <v>1</v>
      </c>
      <c r="F1050" s="245"/>
      <c r="G1050" s="375"/>
      <c r="H1050" s="245"/>
    </row>
    <row r="1051" s="247" customFormat="1" ht="22.5" spans="1:8">
      <c r="A1051" s="258">
        <v>50</v>
      </c>
      <c r="B1051" s="245" t="s">
        <v>1492</v>
      </c>
      <c r="C1051" s="261" t="s">
        <v>1493</v>
      </c>
      <c r="D1051" s="245" t="s">
        <v>138</v>
      </c>
      <c r="E1051" s="245">
        <v>1</v>
      </c>
      <c r="F1051" s="245"/>
      <c r="G1051" s="375"/>
      <c r="H1051" s="245"/>
    </row>
    <row r="1052" s="247" customFormat="1" ht="22.5" spans="1:8">
      <c r="A1052" s="258">
        <v>51</v>
      </c>
      <c r="B1052" s="245" t="s">
        <v>1494</v>
      </c>
      <c r="C1052" s="261" t="s">
        <v>1495</v>
      </c>
      <c r="D1052" s="245" t="s">
        <v>138</v>
      </c>
      <c r="E1052" s="245">
        <v>1</v>
      </c>
      <c r="F1052" s="245"/>
      <c r="G1052" s="375"/>
      <c r="H1052" s="245"/>
    </row>
    <row r="1053" s="247" customFormat="1" spans="1:8">
      <c r="A1053" s="258">
        <v>52</v>
      </c>
      <c r="B1053" s="245" t="s">
        <v>1496</v>
      </c>
      <c r="C1053" s="261" t="s">
        <v>1497</v>
      </c>
      <c r="D1053" s="245" t="s">
        <v>75</v>
      </c>
      <c r="E1053" s="245">
        <v>13</v>
      </c>
      <c r="F1053" s="245"/>
      <c r="G1053" s="375"/>
      <c r="H1053" s="245"/>
    </row>
    <row r="1054" s="247" customFormat="1" ht="33.75" spans="1:8">
      <c r="A1054" s="258">
        <v>53</v>
      </c>
      <c r="B1054" s="245" t="s">
        <v>1498</v>
      </c>
      <c r="C1054" s="261" t="s">
        <v>1499</v>
      </c>
      <c r="D1054" s="245" t="s">
        <v>75</v>
      </c>
      <c r="E1054" s="245">
        <v>13</v>
      </c>
      <c r="F1054" s="245"/>
      <c r="G1054" s="375"/>
      <c r="H1054" s="245"/>
    </row>
    <row r="1055" s="247" customFormat="1" ht="56.25" spans="1:8">
      <c r="A1055" s="258">
        <v>54</v>
      </c>
      <c r="B1055" s="245" t="s">
        <v>1500</v>
      </c>
      <c r="C1055" s="261" t="s">
        <v>1501</v>
      </c>
      <c r="D1055" s="245" t="s">
        <v>363</v>
      </c>
      <c r="E1055" s="245">
        <v>13</v>
      </c>
      <c r="F1055" s="245"/>
      <c r="G1055" s="375"/>
      <c r="H1055" s="245"/>
    </row>
    <row r="1056" s="247" customFormat="1" spans="1:8">
      <c r="A1056" s="258">
        <v>55</v>
      </c>
      <c r="B1056" s="245" t="s">
        <v>1502</v>
      </c>
      <c r="C1056" s="261" t="s">
        <v>1503</v>
      </c>
      <c r="D1056" s="245" t="s">
        <v>363</v>
      </c>
      <c r="E1056" s="245">
        <v>13</v>
      </c>
      <c r="F1056" s="245"/>
      <c r="G1056" s="375"/>
      <c r="H1056" s="245"/>
    </row>
    <row r="1057" s="247" customFormat="1" ht="45" spans="1:8">
      <c r="A1057" s="258">
        <v>56</v>
      </c>
      <c r="B1057" s="245" t="s">
        <v>1504</v>
      </c>
      <c r="C1057" s="261" t="s">
        <v>1505</v>
      </c>
      <c r="D1057" s="245" t="s">
        <v>363</v>
      </c>
      <c r="E1057" s="245">
        <v>13</v>
      </c>
      <c r="F1057" s="245"/>
      <c r="G1057" s="375"/>
      <c r="H1057" s="245"/>
    </row>
    <row r="1058" s="247" customFormat="1" ht="22.5" spans="1:8">
      <c r="A1058" s="258">
        <v>57</v>
      </c>
      <c r="B1058" s="245" t="s">
        <v>1506</v>
      </c>
      <c r="C1058" s="261" t="s">
        <v>1507</v>
      </c>
      <c r="D1058" s="245" t="s">
        <v>363</v>
      </c>
      <c r="E1058" s="245">
        <v>13</v>
      </c>
      <c r="F1058" s="245"/>
      <c r="G1058" s="375"/>
      <c r="H1058" s="245"/>
    </row>
    <row r="1059" s="247" customFormat="1" spans="1:8">
      <c r="A1059" s="258">
        <v>58</v>
      </c>
      <c r="B1059" s="245" t="s">
        <v>1508</v>
      </c>
      <c r="C1059" s="261" t="s">
        <v>1509</v>
      </c>
      <c r="D1059" s="245" t="s">
        <v>92</v>
      </c>
      <c r="E1059" s="245">
        <v>1</v>
      </c>
      <c r="F1059" s="245"/>
      <c r="G1059" s="375"/>
      <c r="H1059" s="245"/>
    </row>
    <row r="1060" s="247" customFormat="1" ht="56.25" spans="1:8">
      <c r="A1060" s="258">
        <v>59</v>
      </c>
      <c r="B1060" s="245" t="s">
        <v>1510</v>
      </c>
      <c r="C1060" s="261" t="s">
        <v>1511</v>
      </c>
      <c r="D1060" s="245" t="s">
        <v>92</v>
      </c>
      <c r="E1060" s="245">
        <v>1</v>
      </c>
      <c r="F1060" s="245"/>
      <c r="G1060" s="375"/>
      <c r="H1060" s="245"/>
    </row>
    <row r="1061" s="247" customFormat="1" ht="56.25" spans="1:8">
      <c r="A1061" s="258">
        <v>60</v>
      </c>
      <c r="B1061" s="245" t="s">
        <v>1512</v>
      </c>
      <c r="C1061" s="261" t="s">
        <v>1513</v>
      </c>
      <c r="D1061" s="245" t="s">
        <v>92</v>
      </c>
      <c r="E1061" s="245">
        <v>1</v>
      </c>
      <c r="F1061" s="245"/>
      <c r="G1061" s="375"/>
      <c r="H1061" s="245"/>
    </row>
    <row r="1062" s="247" customFormat="1" ht="22.5" spans="1:8">
      <c r="A1062" s="258">
        <v>61</v>
      </c>
      <c r="B1062" s="245" t="s">
        <v>1514</v>
      </c>
      <c r="C1062" s="261" t="s">
        <v>1515</v>
      </c>
      <c r="D1062" s="245" t="s">
        <v>973</v>
      </c>
      <c r="E1062" s="245">
        <v>50</v>
      </c>
      <c r="F1062" s="245"/>
      <c r="G1062" s="375"/>
      <c r="H1062" s="245"/>
    </row>
    <row r="1063" s="247" customFormat="1" ht="78.75" spans="1:8">
      <c r="A1063" s="258">
        <v>62</v>
      </c>
      <c r="B1063" s="245" t="s">
        <v>1514</v>
      </c>
      <c r="C1063" s="261" t="s">
        <v>1516</v>
      </c>
      <c r="D1063" s="245" t="s">
        <v>973</v>
      </c>
      <c r="E1063" s="245">
        <v>15</v>
      </c>
      <c r="F1063" s="245"/>
      <c r="G1063" s="375"/>
      <c r="H1063" s="245"/>
    </row>
    <row r="1064" s="247" customFormat="1" ht="78.75" spans="1:8">
      <c r="A1064" s="258">
        <v>63</v>
      </c>
      <c r="B1064" s="245" t="s">
        <v>1517</v>
      </c>
      <c r="C1064" s="261" t="s">
        <v>1518</v>
      </c>
      <c r="D1064" s="245" t="s">
        <v>81</v>
      </c>
      <c r="E1064" s="245">
        <v>1</v>
      </c>
      <c r="F1064" s="245"/>
      <c r="G1064" s="375"/>
      <c r="H1064" s="245"/>
    </row>
    <row r="1065" s="247" customFormat="1" spans="1:8">
      <c r="A1065" s="258">
        <v>64</v>
      </c>
      <c r="B1065" s="245" t="s">
        <v>1519</v>
      </c>
      <c r="C1065" s="261" t="s">
        <v>1520</v>
      </c>
      <c r="D1065" s="245" t="s">
        <v>81</v>
      </c>
      <c r="E1065" s="245">
        <v>1</v>
      </c>
      <c r="F1065" s="245"/>
      <c r="G1065" s="375"/>
      <c r="H1065" s="245"/>
    </row>
    <row r="1066" s="247" customFormat="1" ht="45" spans="1:8">
      <c r="A1066" s="258">
        <v>65</v>
      </c>
      <c r="B1066" s="245" t="s">
        <v>1521</v>
      </c>
      <c r="C1066" s="261" t="s">
        <v>1522</v>
      </c>
      <c r="D1066" s="245" t="s">
        <v>92</v>
      </c>
      <c r="E1066" s="245">
        <v>1</v>
      </c>
      <c r="F1066" s="245"/>
      <c r="G1066" s="375"/>
      <c r="H1066" s="245"/>
    </row>
    <row r="1067" s="247" customFormat="1" spans="1:8">
      <c r="A1067" s="258">
        <v>66</v>
      </c>
      <c r="B1067" s="245" t="s">
        <v>1523</v>
      </c>
      <c r="C1067" s="261" t="s">
        <v>1524</v>
      </c>
      <c r="D1067" s="245" t="s">
        <v>973</v>
      </c>
      <c r="E1067" s="245">
        <v>15</v>
      </c>
      <c r="F1067" s="245"/>
      <c r="G1067" s="375"/>
      <c r="H1067" s="245"/>
    </row>
    <row r="1068" s="247" customFormat="1" ht="33.75" spans="1:8">
      <c r="A1068" s="258">
        <v>67</v>
      </c>
      <c r="B1068" s="245" t="s">
        <v>1525</v>
      </c>
      <c r="C1068" s="261" t="s">
        <v>1526</v>
      </c>
      <c r="D1068" s="245" t="s">
        <v>973</v>
      </c>
      <c r="E1068" s="245">
        <v>1</v>
      </c>
      <c r="F1068" s="245"/>
      <c r="G1068" s="375"/>
      <c r="H1068" s="245"/>
    </row>
    <row r="1069" s="247" customFormat="1" ht="45" spans="1:8">
      <c r="A1069" s="258">
        <v>68</v>
      </c>
      <c r="B1069" s="245" t="s">
        <v>1527</v>
      </c>
      <c r="C1069" s="261" t="s">
        <v>1528</v>
      </c>
      <c r="D1069" s="245" t="s">
        <v>92</v>
      </c>
      <c r="E1069" s="245">
        <v>1</v>
      </c>
      <c r="F1069" s="245"/>
      <c r="G1069" s="375"/>
      <c r="H1069" s="245"/>
    </row>
    <row r="1070" s="247" customFormat="1" ht="78.75" spans="1:8">
      <c r="A1070" s="258">
        <v>69</v>
      </c>
      <c r="B1070" s="245" t="s">
        <v>1529</v>
      </c>
      <c r="C1070" s="261" t="s">
        <v>1530</v>
      </c>
      <c r="D1070" s="245" t="s">
        <v>81</v>
      </c>
      <c r="E1070" s="245">
        <v>15</v>
      </c>
      <c r="F1070" s="245"/>
      <c r="G1070" s="375"/>
      <c r="H1070" s="245"/>
    </row>
    <row r="1071" s="247" customFormat="1" ht="45" spans="1:8">
      <c r="A1071" s="258">
        <v>70</v>
      </c>
      <c r="B1071" s="245" t="s">
        <v>1531</v>
      </c>
      <c r="C1071" s="261" t="s">
        <v>1532</v>
      </c>
      <c r="D1071" s="245" t="s">
        <v>92</v>
      </c>
      <c r="E1071" s="245">
        <v>1</v>
      </c>
      <c r="F1071" s="245"/>
      <c r="G1071" s="375"/>
      <c r="H1071" s="245"/>
    </row>
    <row r="1072" s="247" customFormat="1" ht="67.5" spans="1:8">
      <c r="A1072" s="258">
        <v>71</v>
      </c>
      <c r="B1072" s="245" t="s">
        <v>1531</v>
      </c>
      <c r="C1072" s="261" t="s">
        <v>1533</v>
      </c>
      <c r="D1072" s="245" t="s">
        <v>92</v>
      </c>
      <c r="E1072" s="245">
        <v>13</v>
      </c>
      <c r="F1072" s="245"/>
      <c r="G1072" s="375"/>
      <c r="H1072" s="245"/>
    </row>
    <row r="1073" s="247" customFormat="1" ht="67.5" spans="1:8">
      <c r="A1073" s="258">
        <v>72</v>
      </c>
      <c r="B1073" s="245" t="s">
        <v>1531</v>
      </c>
      <c r="C1073" s="261" t="s">
        <v>1534</v>
      </c>
      <c r="D1073" s="245" t="s">
        <v>92</v>
      </c>
      <c r="E1073" s="245">
        <v>13</v>
      </c>
      <c r="F1073" s="245"/>
      <c r="G1073" s="375"/>
      <c r="H1073" s="245"/>
    </row>
    <row r="1074" s="247" customFormat="1" ht="67.5" spans="1:8">
      <c r="A1074" s="258">
        <v>73</v>
      </c>
      <c r="B1074" s="245" t="s">
        <v>1531</v>
      </c>
      <c r="C1074" s="261" t="s">
        <v>1535</v>
      </c>
      <c r="D1074" s="245" t="s">
        <v>92</v>
      </c>
      <c r="E1074" s="245">
        <v>25</v>
      </c>
      <c r="F1074" s="245"/>
      <c r="G1074" s="375"/>
      <c r="H1074" s="245"/>
    </row>
    <row r="1075" s="247" customFormat="1" ht="67.5" spans="1:8">
      <c r="A1075" s="258">
        <v>74</v>
      </c>
      <c r="B1075" s="245" t="s">
        <v>1536</v>
      </c>
      <c r="C1075" s="261" t="s">
        <v>1537</v>
      </c>
      <c r="D1075" s="245" t="s">
        <v>92</v>
      </c>
      <c r="E1075" s="245">
        <v>2</v>
      </c>
      <c r="F1075" s="245"/>
      <c r="G1075" s="375"/>
      <c r="H1075" s="245"/>
    </row>
    <row r="1076" s="247" customFormat="1" ht="67.5" spans="1:8">
      <c r="A1076" s="258">
        <v>75</v>
      </c>
      <c r="B1076" s="245" t="s">
        <v>1536</v>
      </c>
      <c r="C1076" s="261" t="s">
        <v>1538</v>
      </c>
      <c r="D1076" s="245" t="s">
        <v>92</v>
      </c>
      <c r="E1076" s="245">
        <v>1</v>
      </c>
      <c r="F1076" s="245"/>
      <c r="G1076" s="375"/>
      <c r="H1076" s="245"/>
    </row>
    <row r="1077" s="247" customFormat="1" ht="56.25" spans="1:8">
      <c r="A1077" s="258">
        <v>76</v>
      </c>
      <c r="B1077" s="245" t="s">
        <v>1539</v>
      </c>
      <c r="C1077" s="261" t="s">
        <v>1540</v>
      </c>
      <c r="D1077" s="245" t="s">
        <v>92</v>
      </c>
      <c r="E1077" s="245">
        <v>13</v>
      </c>
      <c r="F1077" s="245"/>
      <c r="G1077" s="375"/>
      <c r="H1077" s="245"/>
    </row>
    <row r="1078" s="247" customFormat="1" ht="33.75" spans="1:8">
      <c r="A1078" s="258">
        <v>77</v>
      </c>
      <c r="B1078" s="245" t="s">
        <v>1541</v>
      </c>
      <c r="C1078" s="261" t="s">
        <v>1542</v>
      </c>
      <c r="D1078" s="245" t="s">
        <v>92</v>
      </c>
      <c r="E1078" s="245">
        <v>2</v>
      </c>
      <c r="F1078" s="245"/>
      <c r="G1078" s="375"/>
      <c r="H1078" s="245"/>
    </row>
    <row r="1079" s="247" customFormat="1" ht="90" spans="1:8">
      <c r="A1079" s="258">
        <v>78</v>
      </c>
      <c r="B1079" s="245" t="s">
        <v>1543</v>
      </c>
      <c r="C1079" s="261" t="s">
        <v>1544</v>
      </c>
      <c r="D1079" s="245" t="s">
        <v>92</v>
      </c>
      <c r="E1079" s="245">
        <v>1</v>
      </c>
      <c r="F1079" s="245"/>
      <c r="G1079" s="375"/>
      <c r="H1079" s="245"/>
    </row>
    <row r="1080" s="247" customFormat="1" ht="78.75" spans="1:8">
      <c r="A1080" s="258">
        <v>79</v>
      </c>
      <c r="B1080" s="245" t="s">
        <v>1545</v>
      </c>
      <c r="C1080" s="261" t="s">
        <v>1546</v>
      </c>
      <c r="D1080" s="245" t="s">
        <v>92</v>
      </c>
      <c r="E1080" s="245">
        <v>2</v>
      </c>
      <c r="F1080" s="245"/>
      <c r="G1080" s="375"/>
      <c r="H1080" s="245"/>
    </row>
    <row r="1081" s="247" customFormat="1" ht="78.75" spans="1:8">
      <c r="A1081" s="258">
        <v>80</v>
      </c>
      <c r="B1081" s="245" t="s">
        <v>1547</v>
      </c>
      <c r="C1081" s="261" t="s">
        <v>1548</v>
      </c>
      <c r="D1081" s="245" t="s">
        <v>92</v>
      </c>
      <c r="E1081" s="245">
        <v>2</v>
      </c>
      <c r="F1081" s="245"/>
      <c r="G1081" s="375"/>
      <c r="H1081" s="245"/>
    </row>
    <row r="1082" s="247" customFormat="1" ht="45" spans="1:8">
      <c r="A1082" s="258">
        <v>81</v>
      </c>
      <c r="B1082" s="245" t="s">
        <v>1549</v>
      </c>
      <c r="C1082" s="261" t="s">
        <v>1550</v>
      </c>
      <c r="D1082" s="245" t="s">
        <v>92</v>
      </c>
      <c r="E1082" s="245">
        <v>1</v>
      </c>
      <c r="F1082" s="245"/>
      <c r="G1082" s="375"/>
      <c r="H1082" s="245"/>
    </row>
    <row r="1083" s="247" customFormat="1" ht="56.25" spans="1:8">
      <c r="A1083" s="258">
        <v>82</v>
      </c>
      <c r="B1083" s="245" t="s">
        <v>1551</v>
      </c>
      <c r="C1083" s="261" t="s">
        <v>1552</v>
      </c>
      <c r="D1083" s="245" t="s">
        <v>92</v>
      </c>
      <c r="E1083" s="245">
        <v>1</v>
      </c>
      <c r="F1083" s="245"/>
      <c r="G1083" s="375"/>
      <c r="H1083" s="245"/>
    </row>
    <row r="1084" s="247" customFormat="1" ht="56.25" spans="1:8">
      <c r="A1084" s="258">
        <v>83</v>
      </c>
      <c r="B1084" s="245" t="s">
        <v>1553</v>
      </c>
      <c r="C1084" s="261" t="s">
        <v>1554</v>
      </c>
      <c r="D1084" s="245" t="s">
        <v>81</v>
      </c>
      <c r="E1084" s="245">
        <v>3</v>
      </c>
      <c r="F1084" s="245"/>
      <c r="G1084" s="375"/>
      <c r="H1084" s="245"/>
    </row>
    <row r="1085" s="247" customFormat="1" ht="22.5" spans="1:8">
      <c r="A1085" s="258">
        <v>84</v>
      </c>
      <c r="B1085" s="245" t="s">
        <v>1555</v>
      </c>
      <c r="C1085" s="261" t="s">
        <v>1556</v>
      </c>
      <c r="D1085" s="245" t="s">
        <v>81</v>
      </c>
      <c r="E1085" s="245">
        <v>3</v>
      </c>
      <c r="F1085" s="245"/>
      <c r="G1085" s="375"/>
      <c r="H1085" s="245"/>
    </row>
    <row r="1086" s="247" customFormat="1" spans="1:8">
      <c r="A1086" s="258">
        <v>85</v>
      </c>
      <c r="B1086" s="245" t="s">
        <v>1557</v>
      </c>
      <c r="C1086" s="261" t="s">
        <v>1558</v>
      </c>
      <c r="D1086" s="245" t="s">
        <v>81</v>
      </c>
      <c r="E1086" s="245">
        <v>1</v>
      </c>
      <c r="F1086" s="245"/>
      <c r="G1086" s="375"/>
      <c r="H1086" s="245"/>
    </row>
    <row r="1087" s="247" customFormat="1" spans="1:8">
      <c r="A1087" s="258">
        <v>86</v>
      </c>
      <c r="B1087" s="245" t="s">
        <v>1559</v>
      </c>
      <c r="C1087" s="261" t="s">
        <v>1560</v>
      </c>
      <c r="D1087" s="245" t="s">
        <v>81</v>
      </c>
      <c r="E1087" s="245">
        <v>1</v>
      </c>
      <c r="F1087" s="245"/>
      <c r="G1087" s="375"/>
      <c r="H1087" s="245"/>
    </row>
    <row r="1088" s="247" customFormat="1" ht="236.25" spans="1:8">
      <c r="A1088" s="258">
        <v>87</v>
      </c>
      <c r="B1088" s="245" t="s">
        <v>1561</v>
      </c>
      <c r="C1088" s="261" t="s">
        <v>1562</v>
      </c>
      <c r="D1088" s="245" t="s">
        <v>81</v>
      </c>
      <c r="E1088" s="245">
        <v>38</v>
      </c>
      <c r="F1088" s="245"/>
      <c r="G1088" s="375"/>
      <c r="H1088" s="245"/>
    </row>
    <row r="1089" s="247" customFormat="1" ht="270" spans="1:8">
      <c r="A1089" s="258">
        <v>88</v>
      </c>
      <c r="B1089" s="245" t="s">
        <v>1563</v>
      </c>
      <c r="C1089" s="261" t="s">
        <v>1564</v>
      </c>
      <c r="D1089" s="245" t="s">
        <v>81</v>
      </c>
      <c r="E1089" s="245">
        <v>38</v>
      </c>
      <c r="F1089" s="245"/>
      <c r="G1089" s="375"/>
      <c r="H1089" s="245"/>
    </row>
    <row r="1090" s="247" customFormat="1" ht="22.5" spans="1:8">
      <c r="A1090" s="258">
        <v>89</v>
      </c>
      <c r="B1090" s="245" t="s">
        <v>1565</v>
      </c>
      <c r="C1090" s="261" t="s">
        <v>1566</v>
      </c>
      <c r="D1090" s="245" t="s">
        <v>81</v>
      </c>
      <c r="E1090" s="245">
        <v>13</v>
      </c>
      <c r="F1090" s="245"/>
      <c r="G1090" s="375"/>
      <c r="H1090" s="245"/>
    </row>
    <row r="1091" s="247" customFormat="1" ht="33.75" spans="1:8">
      <c r="A1091" s="258">
        <v>90</v>
      </c>
      <c r="B1091" s="245" t="s">
        <v>1567</v>
      </c>
      <c r="C1091" s="261" t="s">
        <v>1568</v>
      </c>
      <c r="D1091" s="245" t="s">
        <v>81</v>
      </c>
      <c r="E1091" s="245">
        <v>2</v>
      </c>
      <c r="F1091" s="245"/>
      <c r="G1091" s="375"/>
      <c r="H1091" s="245"/>
    </row>
    <row r="1092" s="247" customFormat="1" ht="22.5" spans="1:8">
      <c r="A1092" s="258">
        <v>91</v>
      </c>
      <c r="B1092" s="245" t="s">
        <v>1569</v>
      </c>
      <c r="C1092" s="261" t="s">
        <v>1570</v>
      </c>
      <c r="D1092" s="245" t="s">
        <v>81</v>
      </c>
      <c r="E1092" s="245">
        <v>3</v>
      </c>
      <c r="F1092" s="245"/>
      <c r="G1092" s="375"/>
      <c r="H1092" s="245"/>
    </row>
    <row r="1093" s="247" customFormat="1" ht="33.75" spans="1:8">
      <c r="A1093" s="258">
        <v>92</v>
      </c>
      <c r="B1093" s="245" t="s">
        <v>1571</v>
      </c>
      <c r="C1093" s="261" t="s">
        <v>1572</v>
      </c>
      <c r="D1093" s="245" t="s">
        <v>81</v>
      </c>
      <c r="E1093" s="245">
        <v>3</v>
      </c>
      <c r="F1093" s="245"/>
      <c r="G1093" s="375"/>
      <c r="H1093" s="245"/>
    </row>
    <row r="1094" s="247" customFormat="1" ht="22.5" spans="1:8">
      <c r="A1094" s="258">
        <v>93</v>
      </c>
      <c r="B1094" s="245" t="s">
        <v>1573</v>
      </c>
      <c r="C1094" s="261" t="s">
        <v>1574</v>
      </c>
      <c r="D1094" s="245" t="s">
        <v>81</v>
      </c>
      <c r="E1094" s="245">
        <v>1</v>
      </c>
      <c r="F1094" s="245"/>
      <c r="G1094" s="375"/>
      <c r="H1094" s="245"/>
    </row>
    <row r="1095" s="247" customFormat="1" ht="123.75" spans="1:8">
      <c r="A1095" s="258">
        <v>94</v>
      </c>
      <c r="B1095" s="245" t="s">
        <v>1575</v>
      </c>
      <c r="C1095" s="261" t="s">
        <v>1576</v>
      </c>
      <c r="D1095" s="245" t="s">
        <v>138</v>
      </c>
      <c r="E1095" s="245">
        <v>1</v>
      </c>
      <c r="F1095" s="245"/>
      <c r="G1095" s="375"/>
      <c r="H1095" s="245"/>
    </row>
    <row r="1096" s="247" customFormat="1" ht="56.25" spans="1:8">
      <c r="A1096" s="258">
        <v>95</v>
      </c>
      <c r="B1096" s="245" t="s">
        <v>1577</v>
      </c>
      <c r="C1096" s="261" t="s">
        <v>1578</v>
      </c>
      <c r="D1096" s="245" t="s">
        <v>138</v>
      </c>
      <c r="E1096" s="245"/>
      <c r="F1096" s="245"/>
      <c r="G1096" s="375"/>
      <c r="H1096" s="245"/>
    </row>
    <row r="1097" s="247" customFormat="1" ht="22.5" spans="1:8">
      <c r="A1097" s="258">
        <v>96</v>
      </c>
      <c r="B1097" s="245" t="s">
        <v>1579</v>
      </c>
      <c r="C1097" s="261" t="s">
        <v>1580</v>
      </c>
      <c r="D1097" s="245" t="s">
        <v>973</v>
      </c>
      <c r="E1097" s="245">
        <v>2</v>
      </c>
      <c r="F1097" s="245"/>
      <c r="G1097" s="375"/>
      <c r="H1097" s="245"/>
    </row>
    <row r="1098" s="247" customFormat="1" ht="22.5" spans="1:8">
      <c r="A1098" s="258">
        <v>97</v>
      </c>
      <c r="B1098" s="245" t="s">
        <v>1579</v>
      </c>
      <c r="C1098" s="261" t="s">
        <v>1581</v>
      </c>
      <c r="D1098" s="245" t="s">
        <v>973</v>
      </c>
      <c r="E1098" s="245">
        <v>2</v>
      </c>
      <c r="F1098" s="245"/>
      <c r="G1098" s="375"/>
      <c r="H1098" s="245"/>
    </row>
    <row r="1099" s="247" customFormat="1" ht="45" spans="1:8">
      <c r="A1099" s="258">
        <v>98</v>
      </c>
      <c r="B1099" s="245" t="s">
        <v>1582</v>
      </c>
      <c r="C1099" s="261" t="s">
        <v>1583</v>
      </c>
      <c r="D1099" s="245" t="s">
        <v>92</v>
      </c>
      <c r="E1099" s="245">
        <v>6</v>
      </c>
      <c r="F1099" s="245"/>
      <c r="G1099" s="375"/>
      <c r="H1099" s="245"/>
    </row>
    <row r="1100" s="247" customFormat="1" ht="22.5" spans="1:8">
      <c r="A1100" s="258">
        <v>99</v>
      </c>
      <c r="B1100" s="245" t="s">
        <v>1584</v>
      </c>
      <c r="C1100" s="261" t="s">
        <v>1585</v>
      </c>
      <c r="D1100" s="245" t="s">
        <v>81</v>
      </c>
      <c r="E1100" s="245">
        <v>1</v>
      </c>
      <c r="F1100" s="245"/>
      <c r="G1100" s="375"/>
      <c r="H1100" s="245"/>
    </row>
    <row r="1101" s="247" customFormat="1" ht="135" spans="1:8">
      <c r="A1101" s="258">
        <v>100</v>
      </c>
      <c r="B1101" s="245" t="s">
        <v>1586</v>
      </c>
      <c r="C1101" s="261" t="s">
        <v>1587</v>
      </c>
      <c r="D1101" s="245" t="s">
        <v>138</v>
      </c>
      <c r="E1101" s="245">
        <v>1</v>
      </c>
      <c r="F1101" s="245"/>
      <c r="G1101" s="375"/>
      <c r="H1101" s="245"/>
    </row>
    <row r="1102" s="247" customFormat="1" ht="22.5" spans="1:8">
      <c r="A1102" s="258">
        <v>101</v>
      </c>
      <c r="B1102" s="245" t="s">
        <v>1588</v>
      </c>
      <c r="C1102" s="261" t="s">
        <v>1589</v>
      </c>
      <c r="D1102" s="245" t="s">
        <v>75</v>
      </c>
      <c r="E1102" s="245">
        <v>13</v>
      </c>
      <c r="F1102" s="245"/>
      <c r="G1102" s="375"/>
      <c r="H1102" s="245"/>
    </row>
    <row r="1103" s="247" customFormat="1" ht="33.75" spans="1:8">
      <c r="A1103" s="258">
        <v>102</v>
      </c>
      <c r="B1103" s="245" t="s">
        <v>1590</v>
      </c>
      <c r="C1103" s="261" t="s">
        <v>1591</v>
      </c>
      <c r="D1103" s="245" t="s">
        <v>75</v>
      </c>
      <c r="E1103" s="245">
        <v>13</v>
      </c>
      <c r="F1103" s="245"/>
      <c r="G1103" s="375"/>
      <c r="H1103" s="245"/>
    </row>
    <row r="1104" s="247" customFormat="1" ht="56.25" spans="1:8">
      <c r="A1104" s="258">
        <v>103</v>
      </c>
      <c r="B1104" s="245" t="s">
        <v>1592</v>
      </c>
      <c r="C1104" s="261" t="s">
        <v>1593</v>
      </c>
      <c r="D1104" s="245" t="s">
        <v>75</v>
      </c>
      <c r="E1104" s="245">
        <v>13</v>
      </c>
      <c r="F1104" s="245"/>
      <c r="G1104" s="375"/>
      <c r="H1104" s="245"/>
    </row>
    <row r="1105" s="247" customFormat="1" ht="33.75" spans="1:8">
      <c r="A1105" s="258">
        <v>104</v>
      </c>
      <c r="B1105" s="245" t="s">
        <v>1594</v>
      </c>
      <c r="C1105" s="261" t="s">
        <v>1595</v>
      </c>
      <c r="D1105" s="245" t="s">
        <v>75</v>
      </c>
      <c r="E1105" s="245">
        <v>1</v>
      </c>
      <c r="F1105" s="245"/>
      <c r="G1105" s="375"/>
      <c r="H1105" s="245"/>
    </row>
    <row r="1106" s="247" customFormat="1" ht="22.5" spans="1:8">
      <c r="A1106" s="258">
        <v>105</v>
      </c>
      <c r="B1106" s="245" t="s">
        <v>1596</v>
      </c>
      <c r="C1106" s="261" t="s">
        <v>1597</v>
      </c>
      <c r="D1106" s="245" t="s">
        <v>75</v>
      </c>
      <c r="E1106" s="245">
        <v>13</v>
      </c>
      <c r="F1106" s="245"/>
      <c r="G1106" s="375"/>
      <c r="H1106" s="245"/>
    </row>
    <row r="1107" s="247" customFormat="1" ht="45" spans="1:8">
      <c r="A1107" s="258">
        <v>106</v>
      </c>
      <c r="B1107" s="245" t="s">
        <v>1598</v>
      </c>
      <c r="C1107" s="261" t="s">
        <v>1599</v>
      </c>
      <c r="D1107" s="245" t="s">
        <v>198</v>
      </c>
      <c r="E1107" s="245">
        <v>1</v>
      </c>
      <c r="F1107" s="245"/>
      <c r="G1107" s="375"/>
      <c r="H1107" s="245"/>
    </row>
    <row r="1108" s="247" customFormat="1" ht="22.5" spans="1:8">
      <c r="A1108" s="258">
        <v>107</v>
      </c>
      <c r="B1108" s="245" t="s">
        <v>1600</v>
      </c>
      <c r="C1108" s="261" t="s">
        <v>1601</v>
      </c>
      <c r="D1108" s="245" t="s">
        <v>75</v>
      </c>
      <c r="E1108" s="245">
        <v>13</v>
      </c>
      <c r="F1108" s="245"/>
      <c r="G1108" s="375"/>
      <c r="H1108" s="245"/>
    </row>
    <row r="1109" s="247" customFormat="1" ht="45" spans="1:8">
      <c r="A1109" s="258">
        <v>108</v>
      </c>
      <c r="B1109" s="245" t="s">
        <v>1602</v>
      </c>
      <c r="C1109" s="261" t="s">
        <v>1603</v>
      </c>
      <c r="D1109" s="245" t="s">
        <v>75</v>
      </c>
      <c r="E1109" s="245">
        <v>13</v>
      </c>
      <c r="F1109" s="245"/>
      <c r="G1109" s="375"/>
      <c r="H1109" s="245"/>
    </row>
    <row r="1110" s="247" customFormat="1" ht="22.5" spans="1:8">
      <c r="A1110" s="258">
        <v>109</v>
      </c>
      <c r="B1110" s="245" t="s">
        <v>1604</v>
      </c>
      <c r="C1110" s="261" t="s">
        <v>1605</v>
      </c>
      <c r="D1110" s="245" t="s">
        <v>92</v>
      </c>
      <c r="E1110" s="245">
        <v>13</v>
      </c>
      <c r="F1110" s="245"/>
      <c r="G1110" s="375"/>
      <c r="H1110" s="245"/>
    </row>
    <row r="1111" s="247" customFormat="1" ht="33.75" spans="1:8">
      <c r="A1111" s="258">
        <v>110</v>
      </c>
      <c r="B1111" s="245" t="s">
        <v>1606</v>
      </c>
      <c r="C1111" s="261" t="s">
        <v>1607</v>
      </c>
      <c r="D1111" s="245" t="s">
        <v>92</v>
      </c>
      <c r="E1111" s="245">
        <v>1</v>
      </c>
      <c r="F1111" s="245"/>
      <c r="G1111" s="375"/>
      <c r="H1111" s="245"/>
    </row>
    <row r="1112" s="247" customFormat="1" ht="33.75" spans="1:8">
      <c r="A1112" s="258">
        <v>111</v>
      </c>
      <c r="B1112" s="245" t="s">
        <v>1608</v>
      </c>
      <c r="C1112" s="261" t="s">
        <v>1609</v>
      </c>
      <c r="D1112" s="245" t="s">
        <v>92</v>
      </c>
      <c r="E1112" s="245">
        <v>1</v>
      </c>
      <c r="F1112" s="245"/>
      <c r="G1112" s="375"/>
      <c r="H1112" s="245"/>
    </row>
    <row r="1113" s="247" customFormat="1" ht="123.75" spans="1:8">
      <c r="A1113" s="258">
        <v>112</v>
      </c>
      <c r="B1113" s="245" t="s">
        <v>1610</v>
      </c>
      <c r="C1113" s="261" t="s">
        <v>1611</v>
      </c>
      <c r="D1113" s="245" t="s">
        <v>75</v>
      </c>
      <c r="E1113" s="245">
        <v>1</v>
      </c>
      <c r="F1113" s="245"/>
      <c r="G1113" s="375"/>
      <c r="H1113" s="245"/>
    </row>
    <row r="1114" s="247" customFormat="1" ht="22.5" spans="1:8">
      <c r="A1114" s="258">
        <v>113</v>
      </c>
      <c r="B1114" s="245" t="s">
        <v>1612</v>
      </c>
      <c r="C1114" s="261" t="s">
        <v>1613</v>
      </c>
      <c r="D1114" s="245" t="s">
        <v>75</v>
      </c>
      <c r="E1114" s="245">
        <v>1</v>
      </c>
      <c r="F1114" s="245"/>
      <c r="G1114" s="375"/>
      <c r="H1114" s="245"/>
    </row>
    <row r="1115" s="247" customFormat="1" ht="22.5" spans="1:8">
      <c r="A1115" s="258">
        <v>114</v>
      </c>
      <c r="B1115" s="245" t="s">
        <v>1614</v>
      </c>
      <c r="C1115" s="261" t="s">
        <v>1615</v>
      </c>
      <c r="D1115" s="245" t="s">
        <v>75</v>
      </c>
      <c r="E1115" s="245">
        <v>1</v>
      </c>
      <c r="F1115" s="245"/>
      <c r="G1115" s="375"/>
      <c r="H1115" s="245"/>
    </row>
    <row r="1116" s="247" customFormat="1" ht="45" spans="1:8">
      <c r="A1116" s="258">
        <v>115</v>
      </c>
      <c r="B1116" s="245" t="s">
        <v>1616</v>
      </c>
      <c r="C1116" s="261" t="s">
        <v>1617</v>
      </c>
      <c r="D1116" s="245" t="s">
        <v>75</v>
      </c>
      <c r="E1116" s="245">
        <v>13</v>
      </c>
      <c r="F1116" s="245"/>
      <c r="G1116" s="375"/>
      <c r="H1116" s="245"/>
    </row>
    <row r="1117" s="247" customFormat="1" ht="56.25" spans="1:8">
      <c r="A1117" s="258">
        <v>116</v>
      </c>
      <c r="B1117" s="245" t="s">
        <v>1618</v>
      </c>
      <c r="C1117" s="261" t="s">
        <v>1619</v>
      </c>
      <c r="D1117" s="245" t="s">
        <v>138</v>
      </c>
      <c r="E1117" s="245">
        <v>13</v>
      </c>
      <c r="F1117" s="245"/>
      <c r="G1117" s="375"/>
      <c r="H1117" s="245"/>
    </row>
    <row r="1118" s="247" customFormat="1" ht="56.25" spans="1:8">
      <c r="A1118" s="258">
        <v>117</v>
      </c>
      <c r="B1118" s="245" t="s">
        <v>1620</v>
      </c>
      <c r="C1118" s="261" t="s">
        <v>1621</v>
      </c>
      <c r="D1118" s="245" t="s">
        <v>138</v>
      </c>
      <c r="E1118" s="245">
        <v>1</v>
      </c>
      <c r="F1118" s="245"/>
      <c r="G1118" s="375"/>
      <c r="H1118" s="245"/>
    </row>
    <row r="1119" s="247" customFormat="1" ht="22.5" spans="1:8">
      <c r="A1119" s="258">
        <v>118</v>
      </c>
      <c r="B1119" s="245" t="s">
        <v>1622</v>
      </c>
      <c r="C1119" s="261" t="s">
        <v>1623</v>
      </c>
      <c r="D1119" s="245" t="s">
        <v>75</v>
      </c>
      <c r="E1119" s="245">
        <v>1</v>
      </c>
      <c r="F1119" s="245"/>
      <c r="G1119" s="375"/>
      <c r="H1119" s="245"/>
    </row>
    <row r="1120" s="247" customFormat="1" ht="78.75" spans="1:8">
      <c r="A1120" s="258">
        <v>119</v>
      </c>
      <c r="B1120" s="245" t="s">
        <v>1624</v>
      </c>
      <c r="C1120" s="261" t="s">
        <v>1625</v>
      </c>
      <c r="D1120" s="245" t="s">
        <v>75</v>
      </c>
      <c r="E1120" s="245">
        <v>1</v>
      </c>
      <c r="F1120" s="245"/>
      <c r="G1120" s="375"/>
      <c r="H1120" s="245"/>
    </row>
    <row r="1121" s="247" customFormat="1" ht="56.25" spans="1:8">
      <c r="A1121" s="258">
        <v>120</v>
      </c>
      <c r="B1121" s="245" t="s">
        <v>1626</v>
      </c>
      <c r="C1121" s="261" t="s">
        <v>1627</v>
      </c>
      <c r="D1121" s="245" t="s">
        <v>75</v>
      </c>
      <c r="E1121" s="245">
        <v>1</v>
      </c>
      <c r="F1121" s="245"/>
      <c r="G1121" s="375"/>
      <c r="H1121" s="245"/>
    </row>
    <row r="1122" s="247" customFormat="1" ht="22.5" spans="1:8">
      <c r="A1122" s="258">
        <v>121</v>
      </c>
      <c r="B1122" s="245" t="s">
        <v>1628</v>
      </c>
      <c r="C1122" s="261" t="s">
        <v>1629</v>
      </c>
      <c r="D1122" s="245" t="s">
        <v>422</v>
      </c>
      <c r="E1122" s="245">
        <v>1</v>
      </c>
      <c r="F1122" s="245"/>
      <c r="G1122" s="375"/>
      <c r="H1122" s="245"/>
    </row>
    <row r="1123" s="247" customFormat="1" ht="22.5" spans="1:8">
      <c r="A1123" s="258">
        <v>122</v>
      </c>
      <c r="B1123" s="245" t="s">
        <v>1630</v>
      </c>
      <c r="C1123" s="261" t="s">
        <v>1631</v>
      </c>
      <c r="D1123" s="245" t="s">
        <v>75</v>
      </c>
      <c r="E1123" s="245">
        <v>1</v>
      </c>
      <c r="F1123" s="245"/>
      <c r="G1123" s="375"/>
      <c r="H1123" s="245"/>
    </row>
    <row r="1124" s="247" customFormat="1" ht="45" spans="1:8">
      <c r="A1124" s="258">
        <v>123</v>
      </c>
      <c r="B1124" s="245" t="s">
        <v>1632</v>
      </c>
      <c r="C1124" s="261" t="s">
        <v>1633</v>
      </c>
      <c r="D1124" s="245" t="s">
        <v>75</v>
      </c>
      <c r="E1124" s="245">
        <v>13</v>
      </c>
      <c r="F1124" s="245"/>
      <c r="G1124" s="375"/>
      <c r="H1124" s="245"/>
    </row>
    <row r="1125" s="247" customFormat="1" ht="112.5" spans="1:8">
      <c r="A1125" s="258">
        <v>124</v>
      </c>
      <c r="B1125" s="245" t="s">
        <v>1634</v>
      </c>
      <c r="C1125" s="261" t="s">
        <v>1635</v>
      </c>
      <c r="D1125" s="245" t="s">
        <v>198</v>
      </c>
      <c r="E1125" s="245">
        <v>1</v>
      </c>
      <c r="F1125" s="245"/>
      <c r="G1125" s="375"/>
      <c r="H1125" s="245"/>
    </row>
    <row r="1126" s="247" customFormat="1" ht="67.5" spans="1:8">
      <c r="A1126" s="258">
        <v>125</v>
      </c>
      <c r="B1126" s="245" t="s">
        <v>1636</v>
      </c>
      <c r="C1126" s="261" t="s">
        <v>1637</v>
      </c>
      <c r="D1126" s="245" t="s">
        <v>198</v>
      </c>
      <c r="E1126" s="245">
        <v>13</v>
      </c>
      <c r="F1126" s="245"/>
      <c r="G1126" s="375"/>
      <c r="H1126" s="245"/>
    </row>
    <row r="1127" s="247" customFormat="1" ht="33.75" spans="1:8">
      <c r="A1127" s="258">
        <v>126</v>
      </c>
      <c r="B1127" s="245" t="s">
        <v>1638</v>
      </c>
      <c r="C1127" s="392" t="s">
        <v>1639</v>
      </c>
      <c r="D1127" s="245" t="s">
        <v>92</v>
      </c>
      <c r="E1127" s="245">
        <v>1</v>
      </c>
      <c r="F1127" s="245"/>
      <c r="G1127" s="375"/>
      <c r="H1127" s="245"/>
    </row>
    <row r="1128" s="247" customFormat="1" ht="33.75" spans="1:8">
      <c r="A1128" s="258">
        <v>127</v>
      </c>
      <c r="B1128" s="245" t="s">
        <v>1640</v>
      </c>
      <c r="C1128" s="261" t="s">
        <v>1641</v>
      </c>
      <c r="D1128" s="245" t="s">
        <v>75</v>
      </c>
      <c r="E1128" s="245">
        <v>1</v>
      </c>
      <c r="F1128" s="245"/>
      <c r="G1128" s="375"/>
      <c r="H1128" s="245"/>
    </row>
    <row r="1129" s="247" customFormat="1" ht="22.5" spans="1:8">
      <c r="A1129" s="258">
        <v>128</v>
      </c>
      <c r="B1129" s="245" t="s">
        <v>1642</v>
      </c>
      <c r="C1129" s="261" t="s">
        <v>1643</v>
      </c>
      <c r="D1129" s="245" t="s">
        <v>75</v>
      </c>
      <c r="E1129" s="245">
        <v>1</v>
      </c>
      <c r="F1129" s="245"/>
      <c r="G1129" s="375"/>
      <c r="H1129" s="245"/>
    </row>
    <row r="1130" s="247" customFormat="1" ht="78.75" spans="1:8">
      <c r="A1130" s="258">
        <v>129</v>
      </c>
      <c r="B1130" s="245" t="s">
        <v>1644</v>
      </c>
      <c r="C1130" s="261" t="s">
        <v>1645</v>
      </c>
      <c r="D1130" s="245" t="s">
        <v>75</v>
      </c>
      <c r="E1130" s="245">
        <v>1</v>
      </c>
      <c r="F1130" s="245"/>
      <c r="G1130" s="375"/>
      <c r="H1130" s="245"/>
    </row>
    <row r="1131" s="247" customFormat="1" ht="22.5" spans="1:8">
      <c r="A1131" s="258">
        <v>130</v>
      </c>
      <c r="B1131" s="245" t="s">
        <v>1646</v>
      </c>
      <c r="C1131" s="261" t="s">
        <v>1647</v>
      </c>
      <c r="D1131" s="245" t="s">
        <v>75</v>
      </c>
      <c r="E1131" s="245">
        <v>1</v>
      </c>
      <c r="F1131" s="245"/>
      <c r="G1131" s="375"/>
      <c r="H1131" s="245"/>
    </row>
    <row r="1132" s="247" customFormat="1" ht="78.75" spans="1:8">
      <c r="A1132" s="258">
        <v>131</v>
      </c>
      <c r="B1132" s="245" t="s">
        <v>1648</v>
      </c>
      <c r="C1132" s="261" t="s">
        <v>1649</v>
      </c>
      <c r="D1132" s="245" t="s">
        <v>138</v>
      </c>
      <c r="E1132" s="245">
        <v>1</v>
      </c>
      <c r="F1132" s="245"/>
      <c r="G1132" s="375"/>
      <c r="H1132" s="245"/>
    </row>
    <row r="1133" s="247" customFormat="1" ht="90" spans="1:8">
      <c r="A1133" s="258">
        <v>132</v>
      </c>
      <c r="B1133" s="245" t="s">
        <v>1650</v>
      </c>
      <c r="C1133" s="261" t="s">
        <v>1651</v>
      </c>
      <c r="D1133" s="245" t="s">
        <v>75</v>
      </c>
      <c r="E1133" s="245">
        <v>1</v>
      </c>
      <c r="F1133" s="245"/>
      <c r="G1133" s="375"/>
      <c r="H1133" s="245"/>
    </row>
    <row r="1134" s="247" customFormat="1" ht="90" spans="1:8">
      <c r="A1134" s="258">
        <v>133</v>
      </c>
      <c r="B1134" s="245" t="s">
        <v>1650</v>
      </c>
      <c r="C1134" s="261" t="s">
        <v>1652</v>
      </c>
      <c r="D1134" s="245" t="s">
        <v>75</v>
      </c>
      <c r="E1134" s="245">
        <v>1</v>
      </c>
      <c r="F1134" s="245"/>
      <c r="G1134" s="375"/>
      <c r="H1134" s="245"/>
    </row>
    <row r="1135" s="247" customFormat="1" ht="45" spans="1:8">
      <c r="A1135" s="258">
        <v>134</v>
      </c>
      <c r="B1135" s="245" t="s">
        <v>1653</v>
      </c>
      <c r="C1135" s="261" t="s">
        <v>1654</v>
      </c>
      <c r="D1135" s="245" t="s">
        <v>92</v>
      </c>
      <c r="E1135" s="245">
        <v>1</v>
      </c>
      <c r="F1135" s="245"/>
      <c r="G1135" s="375"/>
      <c r="H1135" s="245"/>
    </row>
    <row r="1136" s="247" customFormat="1" ht="33.75" spans="1:8">
      <c r="A1136" s="258">
        <v>135</v>
      </c>
      <c r="B1136" s="245" t="s">
        <v>1655</v>
      </c>
      <c r="C1136" s="261" t="s">
        <v>1656</v>
      </c>
      <c r="D1136" s="245" t="s">
        <v>92</v>
      </c>
      <c r="E1136" s="245">
        <v>13</v>
      </c>
      <c r="F1136" s="245"/>
      <c r="G1136" s="375"/>
      <c r="H1136" s="245"/>
    </row>
    <row r="1137" s="247" customFormat="1" ht="78.75" spans="1:8">
      <c r="A1137" s="258">
        <v>136</v>
      </c>
      <c r="B1137" s="245" t="s">
        <v>1657</v>
      </c>
      <c r="C1137" s="261" t="s">
        <v>1658</v>
      </c>
      <c r="D1137" s="245" t="s">
        <v>75</v>
      </c>
      <c r="E1137" s="245">
        <v>1</v>
      </c>
      <c r="F1137" s="245"/>
      <c r="G1137" s="375"/>
      <c r="H1137" s="245"/>
    </row>
    <row r="1138" s="247" customFormat="1" ht="45" spans="1:8">
      <c r="A1138" s="258">
        <v>137</v>
      </c>
      <c r="B1138" s="245" t="s">
        <v>1659</v>
      </c>
      <c r="C1138" s="261" t="s">
        <v>1660</v>
      </c>
      <c r="D1138" s="245" t="s">
        <v>75</v>
      </c>
      <c r="E1138" s="245">
        <v>1</v>
      </c>
      <c r="F1138" s="245"/>
      <c r="G1138" s="375"/>
      <c r="H1138" s="245"/>
    </row>
    <row r="1139" s="247" customFormat="1" ht="45" spans="1:8">
      <c r="A1139" s="258">
        <v>138</v>
      </c>
      <c r="B1139" s="245" t="s">
        <v>1661</v>
      </c>
      <c r="C1139" s="261" t="s">
        <v>1662</v>
      </c>
      <c r="D1139" s="245" t="s">
        <v>75</v>
      </c>
      <c r="E1139" s="245">
        <v>1</v>
      </c>
      <c r="F1139" s="245"/>
      <c r="G1139" s="375"/>
      <c r="H1139" s="245"/>
    </row>
    <row r="1140" s="247" customFormat="1" spans="1:8">
      <c r="A1140" s="258">
        <v>139</v>
      </c>
      <c r="B1140" s="245" t="s">
        <v>1663</v>
      </c>
      <c r="C1140" s="261" t="s">
        <v>1664</v>
      </c>
      <c r="D1140" s="245" t="s">
        <v>138</v>
      </c>
      <c r="E1140" s="245">
        <v>1</v>
      </c>
      <c r="F1140" s="245"/>
      <c r="G1140" s="375"/>
      <c r="H1140" s="245"/>
    </row>
    <row r="1141" s="247" customFormat="1" ht="33.75" spans="1:8">
      <c r="A1141" s="258">
        <v>140</v>
      </c>
      <c r="B1141" s="245" t="s">
        <v>1665</v>
      </c>
      <c r="C1141" s="261" t="s">
        <v>1666</v>
      </c>
      <c r="D1141" s="245" t="s">
        <v>75</v>
      </c>
      <c r="E1141" s="245">
        <v>13</v>
      </c>
      <c r="F1141" s="245"/>
      <c r="G1141" s="375"/>
      <c r="H1141" s="245"/>
    </row>
    <row r="1142" s="247" customFormat="1" ht="45" spans="1:8">
      <c r="A1142" s="258">
        <v>141</v>
      </c>
      <c r="B1142" s="245" t="s">
        <v>1667</v>
      </c>
      <c r="C1142" s="261" t="s">
        <v>1668</v>
      </c>
      <c r="D1142" s="245" t="s">
        <v>75</v>
      </c>
      <c r="E1142" s="245">
        <v>1</v>
      </c>
      <c r="F1142" s="245"/>
      <c r="G1142" s="375"/>
      <c r="H1142" s="245"/>
    </row>
    <row r="1143" s="247" customFormat="1" ht="56.25" spans="1:8">
      <c r="A1143" s="258">
        <v>142</v>
      </c>
      <c r="B1143" s="245" t="s">
        <v>1669</v>
      </c>
      <c r="C1143" s="261" t="s">
        <v>1670</v>
      </c>
      <c r="D1143" s="245" t="s">
        <v>92</v>
      </c>
      <c r="E1143" s="245">
        <v>1</v>
      </c>
      <c r="F1143" s="245"/>
      <c r="G1143" s="375"/>
      <c r="H1143" s="245"/>
    </row>
    <row r="1144" s="247" customFormat="1" ht="22.5" spans="1:8">
      <c r="A1144" s="258">
        <v>143</v>
      </c>
      <c r="B1144" s="245" t="s">
        <v>1671</v>
      </c>
      <c r="C1144" s="261" t="s">
        <v>1672</v>
      </c>
      <c r="D1144" s="245" t="s">
        <v>75</v>
      </c>
      <c r="E1144" s="245">
        <v>1</v>
      </c>
      <c r="F1144" s="245"/>
      <c r="G1144" s="375"/>
      <c r="H1144" s="245"/>
    </row>
    <row r="1145" s="247" customFormat="1" ht="22.5" spans="1:8">
      <c r="A1145" s="258">
        <v>144</v>
      </c>
      <c r="B1145" s="245" t="s">
        <v>1673</v>
      </c>
      <c r="C1145" s="261" t="s">
        <v>1674</v>
      </c>
      <c r="D1145" s="245" t="s">
        <v>75</v>
      </c>
      <c r="E1145" s="245">
        <v>1</v>
      </c>
      <c r="F1145" s="245"/>
      <c r="G1145" s="375"/>
      <c r="H1145" s="245"/>
    </row>
    <row r="1146" s="247" customFormat="1" ht="78.75" spans="1:8">
      <c r="A1146" s="258">
        <v>145</v>
      </c>
      <c r="B1146" s="245" t="s">
        <v>1675</v>
      </c>
      <c r="C1146" s="261" t="s">
        <v>1676</v>
      </c>
      <c r="D1146" s="245" t="s">
        <v>92</v>
      </c>
      <c r="E1146" s="245">
        <v>1</v>
      </c>
      <c r="F1146" s="245"/>
      <c r="G1146" s="375"/>
      <c r="H1146" s="245"/>
    </row>
    <row r="1147" s="247" customFormat="1" ht="33.75" spans="1:8">
      <c r="A1147" s="258">
        <v>146</v>
      </c>
      <c r="B1147" s="245" t="s">
        <v>1677</v>
      </c>
      <c r="C1147" s="261" t="s">
        <v>1678</v>
      </c>
      <c r="D1147" s="245" t="s">
        <v>92</v>
      </c>
      <c r="E1147" s="245">
        <v>1</v>
      </c>
      <c r="F1147" s="245"/>
      <c r="G1147" s="375"/>
      <c r="H1147" s="245"/>
    </row>
    <row r="1148" s="247" customFormat="1" ht="45" spans="1:8">
      <c r="A1148" s="258">
        <v>147</v>
      </c>
      <c r="B1148" s="245" t="s">
        <v>1679</v>
      </c>
      <c r="C1148" s="261" t="s">
        <v>1680</v>
      </c>
      <c r="D1148" s="245" t="s">
        <v>92</v>
      </c>
      <c r="E1148" s="245">
        <v>1</v>
      </c>
      <c r="F1148" s="245"/>
      <c r="G1148" s="375"/>
      <c r="H1148" s="245"/>
    </row>
    <row r="1149" s="247" customFormat="1" ht="45" spans="1:8">
      <c r="A1149" s="258">
        <v>148</v>
      </c>
      <c r="B1149" s="245" t="s">
        <v>1681</v>
      </c>
      <c r="C1149" s="261" t="s">
        <v>1682</v>
      </c>
      <c r="D1149" s="245" t="s">
        <v>92</v>
      </c>
      <c r="E1149" s="245">
        <v>1</v>
      </c>
      <c r="F1149" s="245"/>
      <c r="G1149" s="375"/>
      <c r="H1149" s="245"/>
    </row>
    <row r="1150" s="247" customFormat="1" ht="33.75" spans="1:8">
      <c r="A1150" s="258">
        <v>149</v>
      </c>
      <c r="B1150" s="245" t="s">
        <v>1683</v>
      </c>
      <c r="C1150" s="261" t="s">
        <v>1684</v>
      </c>
      <c r="D1150" s="245" t="s">
        <v>75</v>
      </c>
      <c r="E1150" s="245">
        <v>1</v>
      </c>
      <c r="F1150" s="245"/>
      <c r="G1150" s="375"/>
      <c r="H1150" s="245"/>
    </row>
    <row r="1151" s="247" customFormat="1" ht="371.25" spans="1:8">
      <c r="A1151" s="258">
        <v>150</v>
      </c>
      <c r="B1151" s="245" t="s">
        <v>1685</v>
      </c>
      <c r="C1151" s="261" t="s">
        <v>1686</v>
      </c>
      <c r="D1151" s="245" t="s">
        <v>75</v>
      </c>
      <c r="E1151" s="245">
        <v>1</v>
      </c>
      <c r="F1151" s="245"/>
      <c r="G1151" s="375"/>
      <c r="H1151" s="245"/>
    </row>
    <row r="1152" s="247" customFormat="1" ht="22.5" spans="1:8">
      <c r="A1152" s="258">
        <v>151</v>
      </c>
      <c r="B1152" s="245" t="s">
        <v>1687</v>
      </c>
      <c r="C1152" s="261" t="s">
        <v>1688</v>
      </c>
      <c r="D1152" s="245" t="s">
        <v>138</v>
      </c>
      <c r="E1152" s="245">
        <v>1</v>
      </c>
      <c r="F1152" s="245"/>
      <c r="G1152" s="375"/>
      <c r="H1152" s="245"/>
    </row>
    <row r="1153" s="247" customFormat="1" spans="1:8">
      <c r="A1153" s="258">
        <v>152</v>
      </c>
      <c r="B1153" s="245" t="s">
        <v>1689</v>
      </c>
      <c r="C1153" s="261" t="s">
        <v>1690</v>
      </c>
      <c r="D1153" s="245" t="s">
        <v>92</v>
      </c>
      <c r="E1153" s="245">
        <v>1</v>
      </c>
      <c r="F1153" s="245"/>
      <c r="G1153" s="375"/>
      <c r="H1153" s="245"/>
    </row>
    <row r="1154" s="247" customFormat="1" ht="22.5" spans="1:8">
      <c r="A1154" s="258">
        <v>153</v>
      </c>
      <c r="B1154" s="245" t="s">
        <v>1691</v>
      </c>
      <c r="C1154" s="261" t="s">
        <v>1692</v>
      </c>
      <c r="D1154" s="245" t="s">
        <v>863</v>
      </c>
      <c r="E1154" s="245">
        <v>2</v>
      </c>
      <c r="F1154" s="245"/>
      <c r="G1154" s="375"/>
      <c r="H1154" s="245"/>
    </row>
    <row r="1155" s="247" customFormat="1" spans="1:8">
      <c r="A1155" s="258">
        <v>154</v>
      </c>
      <c r="B1155" s="245" t="s">
        <v>1691</v>
      </c>
      <c r="C1155" s="261" t="s">
        <v>1693</v>
      </c>
      <c r="D1155" s="245" t="s">
        <v>863</v>
      </c>
      <c r="E1155" s="245">
        <v>25</v>
      </c>
      <c r="F1155" s="245"/>
      <c r="G1155" s="375"/>
      <c r="H1155" s="245"/>
    </row>
    <row r="1156" s="247" customFormat="1" ht="33.75" spans="1:8">
      <c r="A1156" s="258">
        <v>155</v>
      </c>
      <c r="B1156" s="245" t="s">
        <v>1694</v>
      </c>
      <c r="C1156" s="261" t="s">
        <v>1695</v>
      </c>
      <c r="D1156" s="245" t="s">
        <v>863</v>
      </c>
      <c r="E1156" s="245">
        <v>2</v>
      </c>
      <c r="F1156" s="245"/>
      <c r="G1156" s="375"/>
      <c r="H1156" s="245"/>
    </row>
    <row r="1157" s="247" customFormat="1" spans="1:8">
      <c r="A1157" s="258">
        <v>156</v>
      </c>
      <c r="B1157" s="245" t="s">
        <v>1694</v>
      </c>
      <c r="C1157" s="261" t="s">
        <v>1696</v>
      </c>
      <c r="D1157" s="245" t="s">
        <v>863</v>
      </c>
      <c r="E1157" s="245">
        <v>25</v>
      </c>
      <c r="F1157" s="245"/>
      <c r="G1157" s="375"/>
      <c r="H1157" s="245"/>
    </row>
    <row r="1158" s="247" customFormat="1" ht="78.75" spans="1:8">
      <c r="A1158" s="258">
        <v>157</v>
      </c>
      <c r="B1158" s="245" t="s">
        <v>1697</v>
      </c>
      <c r="C1158" s="261" t="s">
        <v>1698</v>
      </c>
      <c r="D1158" s="245" t="s">
        <v>863</v>
      </c>
      <c r="E1158" s="245">
        <v>2</v>
      </c>
      <c r="F1158" s="245"/>
      <c r="G1158" s="375"/>
      <c r="H1158" s="245"/>
    </row>
    <row r="1159" s="247" customFormat="1" ht="33.75" spans="1:8">
      <c r="A1159" s="258">
        <v>158</v>
      </c>
      <c r="B1159" s="245" t="s">
        <v>1697</v>
      </c>
      <c r="C1159" s="261" t="s">
        <v>1699</v>
      </c>
      <c r="D1159" s="245" t="s">
        <v>863</v>
      </c>
      <c r="E1159" s="245">
        <v>25</v>
      </c>
      <c r="F1159" s="245"/>
      <c r="G1159" s="375"/>
      <c r="H1159" s="245"/>
    </row>
    <row r="1160" s="247" customFormat="1" ht="112.5" spans="1:8">
      <c r="A1160" s="258">
        <v>159</v>
      </c>
      <c r="B1160" s="245" t="s">
        <v>1700</v>
      </c>
      <c r="C1160" s="261" t="s">
        <v>1701</v>
      </c>
      <c r="D1160" s="245" t="s">
        <v>863</v>
      </c>
      <c r="E1160" s="245">
        <v>1</v>
      </c>
      <c r="F1160" s="245"/>
      <c r="G1160" s="375"/>
      <c r="H1160" s="245"/>
    </row>
    <row r="1161" s="247" customFormat="1" ht="168.75" spans="1:8">
      <c r="A1161" s="258">
        <v>160</v>
      </c>
      <c r="B1161" s="245" t="s">
        <v>1702</v>
      </c>
      <c r="C1161" s="261" t="s">
        <v>1703</v>
      </c>
      <c r="D1161" s="245" t="s">
        <v>138</v>
      </c>
      <c r="E1161" s="245">
        <v>1</v>
      </c>
      <c r="F1161" s="245"/>
      <c r="G1161" s="375"/>
      <c r="H1161" s="245"/>
    </row>
    <row r="1162" s="247" customFormat="1" ht="45" spans="1:8">
      <c r="A1162" s="258">
        <v>161</v>
      </c>
      <c r="B1162" s="245" t="s">
        <v>1704</v>
      </c>
      <c r="C1162" s="261" t="s">
        <v>1705</v>
      </c>
      <c r="D1162" s="245" t="s">
        <v>854</v>
      </c>
      <c r="E1162" s="245">
        <v>1</v>
      </c>
      <c r="F1162" s="245"/>
      <c r="G1162" s="375"/>
      <c r="H1162" s="245"/>
    </row>
    <row r="1163" s="247" customFormat="1" ht="78.75" spans="1:8">
      <c r="A1163" s="258">
        <v>162</v>
      </c>
      <c r="B1163" s="245" t="s">
        <v>1706</v>
      </c>
      <c r="C1163" s="261" t="s">
        <v>1707</v>
      </c>
      <c r="D1163" s="245" t="s">
        <v>92</v>
      </c>
      <c r="E1163" s="245">
        <v>30</v>
      </c>
      <c r="F1163" s="245"/>
      <c r="G1163" s="375"/>
      <c r="H1163" s="245"/>
    </row>
    <row r="1164" s="247" customFormat="1" spans="1:8">
      <c r="A1164" s="258">
        <v>163</v>
      </c>
      <c r="B1164" s="245" t="s">
        <v>1708</v>
      </c>
      <c r="C1164" s="261" t="s">
        <v>1709</v>
      </c>
      <c r="D1164" s="245" t="s">
        <v>92</v>
      </c>
      <c r="E1164" s="245">
        <v>30</v>
      </c>
      <c r="F1164" s="245"/>
      <c r="G1164" s="375"/>
      <c r="H1164" s="245"/>
    </row>
    <row r="1165" s="247" customFormat="1" ht="78.75" spans="1:8">
      <c r="A1165" s="258">
        <v>164</v>
      </c>
      <c r="B1165" s="245" t="s">
        <v>1710</v>
      </c>
      <c r="C1165" s="261" t="s">
        <v>1711</v>
      </c>
      <c r="D1165" s="245" t="s">
        <v>92</v>
      </c>
      <c r="E1165" s="245">
        <v>13</v>
      </c>
      <c r="F1165" s="245"/>
      <c r="G1165" s="375"/>
      <c r="H1165" s="245"/>
    </row>
    <row r="1166" s="247" customFormat="1" ht="78.75" spans="1:8">
      <c r="A1166" s="258">
        <v>165</v>
      </c>
      <c r="B1166" s="245" t="s">
        <v>1710</v>
      </c>
      <c r="C1166" s="261" t="s">
        <v>1712</v>
      </c>
      <c r="D1166" s="245" t="s">
        <v>92</v>
      </c>
      <c r="E1166" s="245">
        <v>1</v>
      </c>
      <c r="F1166" s="245"/>
      <c r="G1166" s="375"/>
      <c r="H1166" s="245"/>
    </row>
    <row r="1167" s="247" customFormat="1" ht="78.75" spans="1:8">
      <c r="A1167" s="258">
        <v>166</v>
      </c>
      <c r="B1167" s="245" t="s">
        <v>1710</v>
      </c>
      <c r="C1167" s="261" t="s">
        <v>1713</v>
      </c>
      <c r="D1167" s="245" t="s">
        <v>92</v>
      </c>
      <c r="E1167" s="245">
        <v>1</v>
      </c>
      <c r="F1167" s="245"/>
      <c r="G1167" s="375"/>
      <c r="H1167" s="245"/>
    </row>
    <row r="1168" s="247" customFormat="1" ht="101.25" spans="1:8">
      <c r="A1168" s="258">
        <v>167</v>
      </c>
      <c r="B1168" s="245" t="s">
        <v>1714</v>
      </c>
      <c r="C1168" s="261" t="s">
        <v>1715</v>
      </c>
      <c r="D1168" s="245" t="s">
        <v>198</v>
      </c>
      <c r="E1168" s="245">
        <v>13</v>
      </c>
      <c r="F1168" s="245"/>
      <c r="G1168" s="375"/>
      <c r="H1168" s="245"/>
    </row>
    <row r="1169" s="247" customFormat="1" ht="90" spans="1:8">
      <c r="A1169" s="258">
        <v>168</v>
      </c>
      <c r="B1169" s="245" t="s">
        <v>1716</v>
      </c>
      <c r="C1169" s="261" t="s">
        <v>1717</v>
      </c>
      <c r="D1169" s="245" t="s">
        <v>138</v>
      </c>
      <c r="E1169" s="245">
        <v>1</v>
      </c>
      <c r="F1169" s="245"/>
      <c r="G1169" s="375"/>
      <c r="H1169" s="245"/>
    </row>
    <row r="1170" s="247" customFormat="1" ht="90" spans="1:8">
      <c r="A1170" s="258">
        <v>169</v>
      </c>
      <c r="B1170" s="245" t="s">
        <v>1718</v>
      </c>
      <c r="C1170" s="261" t="s">
        <v>1719</v>
      </c>
      <c r="D1170" s="245" t="s">
        <v>138</v>
      </c>
      <c r="E1170" s="245">
        <v>25</v>
      </c>
      <c r="F1170" s="245"/>
      <c r="G1170" s="375"/>
      <c r="H1170" s="245"/>
    </row>
    <row r="1171" s="247" customFormat="1" ht="78.75" spans="1:8">
      <c r="A1171" s="258">
        <v>170</v>
      </c>
      <c r="B1171" s="245" t="s">
        <v>1720</v>
      </c>
      <c r="C1171" s="261" t="s">
        <v>1721</v>
      </c>
      <c r="D1171" s="245" t="s">
        <v>92</v>
      </c>
      <c r="E1171" s="245">
        <v>1</v>
      </c>
      <c r="F1171" s="245"/>
      <c r="G1171" s="375"/>
      <c r="H1171" s="245"/>
    </row>
    <row r="1172" s="247" customFormat="1" ht="22.5" spans="1:8">
      <c r="A1172" s="258">
        <v>171</v>
      </c>
      <c r="B1172" s="245" t="s">
        <v>1722</v>
      </c>
      <c r="C1172" s="261" t="s">
        <v>1723</v>
      </c>
      <c r="D1172" s="245" t="s">
        <v>92</v>
      </c>
      <c r="E1172" s="245">
        <v>1</v>
      </c>
      <c r="F1172" s="245"/>
      <c r="G1172" s="375"/>
      <c r="H1172" s="245"/>
    </row>
    <row r="1173" s="247" customFormat="1" ht="56.25" spans="1:8">
      <c r="A1173" s="258">
        <v>172</v>
      </c>
      <c r="B1173" s="245" t="s">
        <v>1724</v>
      </c>
      <c r="C1173" s="261" t="s">
        <v>1725</v>
      </c>
      <c r="D1173" s="245" t="s">
        <v>92</v>
      </c>
      <c r="E1173" s="245">
        <v>13</v>
      </c>
      <c r="F1173" s="245"/>
      <c r="G1173" s="375"/>
      <c r="H1173" s="245"/>
    </row>
    <row r="1174" s="247" customFormat="1" ht="56.25" spans="1:8">
      <c r="A1174" s="258">
        <v>173</v>
      </c>
      <c r="B1174" s="245" t="s">
        <v>1726</v>
      </c>
      <c r="C1174" s="261" t="s">
        <v>1727</v>
      </c>
      <c r="D1174" s="245" t="s">
        <v>75</v>
      </c>
      <c r="E1174" s="245">
        <v>1</v>
      </c>
      <c r="F1174" s="245"/>
      <c r="G1174" s="375"/>
      <c r="H1174" s="245"/>
    </row>
    <row r="1175" s="247" customFormat="1" ht="22.5" spans="1:8">
      <c r="A1175" s="258">
        <v>174</v>
      </c>
      <c r="B1175" s="245" t="s">
        <v>1728</v>
      </c>
      <c r="C1175" s="261" t="s">
        <v>1729</v>
      </c>
      <c r="D1175" s="245" t="s">
        <v>75</v>
      </c>
      <c r="E1175" s="245">
        <v>1</v>
      </c>
      <c r="F1175" s="245"/>
      <c r="G1175" s="375"/>
      <c r="H1175" s="245"/>
    </row>
    <row r="1176" s="247" customFormat="1" ht="45" spans="1:8">
      <c r="A1176" s="258">
        <v>175</v>
      </c>
      <c r="B1176" s="245" t="s">
        <v>1730</v>
      </c>
      <c r="C1176" s="261" t="s">
        <v>1731</v>
      </c>
      <c r="D1176" s="245" t="s">
        <v>75</v>
      </c>
      <c r="E1176" s="245">
        <v>13</v>
      </c>
      <c r="F1176" s="245"/>
      <c r="G1176" s="375"/>
      <c r="H1176" s="245"/>
    </row>
    <row r="1177" s="247" customFormat="1" ht="56.25" spans="1:8">
      <c r="A1177" s="258">
        <v>176</v>
      </c>
      <c r="B1177" s="245" t="s">
        <v>1732</v>
      </c>
      <c r="C1177" s="261" t="s">
        <v>1733</v>
      </c>
      <c r="D1177" s="245" t="s">
        <v>92</v>
      </c>
      <c r="E1177" s="245">
        <v>13</v>
      </c>
      <c r="F1177" s="245"/>
      <c r="G1177" s="375"/>
      <c r="H1177" s="245"/>
    </row>
    <row r="1178" s="247" customFormat="1" ht="22.5" spans="1:8">
      <c r="A1178" s="258">
        <v>177</v>
      </c>
      <c r="B1178" s="245" t="s">
        <v>1734</v>
      </c>
      <c r="C1178" s="261" t="s">
        <v>1735</v>
      </c>
      <c r="D1178" s="245" t="s">
        <v>92</v>
      </c>
      <c r="E1178" s="245">
        <v>2</v>
      </c>
      <c r="F1178" s="245"/>
      <c r="G1178" s="375"/>
      <c r="H1178" s="245"/>
    </row>
    <row r="1179" s="247" customFormat="1" ht="67.5" spans="1:8">
      <c r="A1179" s="258">
        <v>178</v>
      </c>
      <c r="B1179" s="245" t="s">
        <v>1736</v>
      </c>
      <c r="C1179" s="261" t="s">
        <v>1737</v>
      </c>
      <c r="D1179" s="245" t="s">
        <v>75</v>
      </c>
      <c r="E1179" s="245">
        <v>1</v>
      </c>
      <c r="F1179" s="245"/>
      <c r="G1179" s="375"/>
      <c r="H1179" s="245"/>
    </row>
    <row r="1180" s="247" customFormat="1" ht="22.5" spans="1:8">
      <c r="A1180" s="258">
        <v>179</v>
      </c>
      <c r="B1180" s="245" t="s">
        <v>1738</v>
      </c>
      <c r="C1180" s="261" t="s">
        <v>1739</v>
      </c>
      <c r="D1180" s="245" t="s">
        <v>75</v>
      </c>
      <c r="E1180" s="245">
        <v>13</v>
      </c>
      <c r="F1180" s="245"/>
      <c r="G1180" s="375"/>
      <c r="H1180" s="245"/>
    </row>
    <row r="1181" s="247" customFormat="1" ht="157.5" spans="1:8">
      <c r="A1181" s="258">
        <v>180</v>
      </c>
      <c r="B1181" s="245" t="s">
        <v>1740</v>
      </c>
      <c r="C1181" s="261" t="s">
        <v>1741</v>
      </c>
      <c r="D1181" s="245" t="s">
        <v>75</v>
      </c>
      <c r="E1181" s="245">
        <v>1</v>
      </c>
      <c r="F1181" s="245"/>
      <c r="G1181" s="375"/>
      <c r="H1181" s="245"/>
    </row>
    <row r="1182" s="247" customFormat="1" ht="33.75" spans="1:8">
      <c r="A1182" s="258">
        <v>181</v>
      </c>
      <c r="B1182" s="245" t="s">
        <v>1742</v>
      </c>
      <c r="C1182" s="261" t="s">
        <v>1743</v>
      </c>
      <c r="D1182" s="245" t="s">
        <v>75</v>
      </c>
      <c r="E1182" s="245">
        <v>13</v>
      </c>
      <c r="F1182" s="245"/>
      <c r="G1182" s="375"/>
      <c r="H1182" s="245"/>
    </row>
    <row r="1183" s="247" customFormat="1" ht="33.75" spans="1:8">
      <c r="A1183" s="258">
        <v>182</v>
      </c>
      <c r="B1183" s="245" t="s">
        <v>1744</v>
      </c>
      <c r="C1183" s="261" t="s">
        <v>1745</v>
      </c>
      <c r="D1183" s="245" t="s">
        <v>75</v>
      </c>
      <c r="E1183" s="245">
        <v>13</v>
      </c>
      <c r="F1183" s="245"/>
      <c r="G1183" s="375"/>
      <c r="H1183" s="245"/>
    </row>
    <row r="1184" s="247" customFormat="1" ht="112.5" spans="1:8">
      <c r="A1184" s="258">
        <v>183</v>
      </c>
      <c r="B1184" s="245" t="s">
        <v>1746</v>
      </c>
      <c r="C1184" s="261" t="s">
        <v>1747</v>
      </c>
      <c r="D1184" s="245" t="s">
        <v>863</v>
      </c>
      <c r="E1184" s="245">
        <v>13</v>
      </c>
      <c r="F1184" s="245"/>
      <c r="G1184" s="375"/>
      <c r="H1184" s="245"/>
    </row>
    <row r="1185" s="247" customFormat="1" ht="112.5" spans="1:8">
      <c r="A1185" s="258">
        <v>184</v>
      </c>
      <c r="B1185" s="245" t="s">
        <v>1748</v>
      </c>
      <c r="C1185" s="261" t="s">
        <v>1749</v>
      </c>
      <c r="D1185" s="245" t="s">
        <v>92</v>
      </c>
      <c r="E1185" s="245">
        <v>13</v>
      </c>
      <c r="F1185" s="245"/>
      <c r="G1185" s="375"/>
      <c r="H1185" s="245"/>
    </row>
    <row r="1186" s="247" customFormat="1" ht="33.75" spans="1:8">
      <c r="A1186" s="258">
        <v>185</v>
      </c>
      <c r="B1186" s="245" t="s">
        <v>1750</v>
      </c>
      <c r="C1186" s="261" t="s">
        <v>1751</v>
      </c>
      <c r="D1186" s="245" t="s">
        <v>75</v>
      </c>
      <c r="E1186" s="245">
        <v>1</v>
      </c>
      <c r="F1186" s="245"/>
      <c r="G1186" s="375"/>
      <c r="H1186" s="245"/>
    </row>
    <row r="1187" s="247" customFormat="1" ht="56.25" spans="1:8">
      <c r="A1187" s="258">
        <v>186</v>
      </c>
      <c r="B1187" s="245" t="s">
        <v>1752</v>
      </c>
      <c r="C1187" s="261" t="s">
        <v>1753</v>
      </c>
      <c r="D1187" s="245" t="s">
        <v>75</v>
      </c>
      <c r="E1187" s="245">
        <v>1</v>
      </c>
      <c r="F1187" s="245"/>
      <c r="G1187" s="375"/>
      <c r="H1187" s="245"/>
    </row>
    <row r="1188" s="247" customFormat="1" spans="1:8">
      <c r="A1188" s="258">
        <v>187</v>
      </c>
      <c r="B1188" s="245" t="s">
        <v>1754</v>
      </c>
      <c r="C1188" s="261" t="s">
        <v>1755</v>
      </c>
      <c r="D1188" s="245" t="s">
        <v>75</v>
      </c>
      <c r="E1188" s="245">
        <v>1</v>
      </c>
      <c r="F1188" s="245"/>
      <c r="G1188" s="375"/>
      <c r="H1188" s="245"/>
    </row>
    <row r="1189" s="247" customFormat="1" ht="101.25" spans="1:8">
      <c r="A1189" s="258">
        <v>188</v>
      </c>
      <c r="B1189" s="245" t="s">
        <v>1756</v>
      </c>
      <c r="C1189" s="261" t="s">
        <v>1757</v>
      </c>
      <c r="D1189" s="245" t="s">
        <v>75</v>
      </c>
      <c r="E1189" s="245">
        <v>1</v>
      </c>
      <c r="F1189" s="245"/>
      <c r="G1189" s="375"/>
      <c r="H1189" s="245"/>
    </row>
    <row r="1190" s="247" customFormat="1" ht="67.5" spans="1:8">
      <c r="A1190" s="258">
        <v>189</v>
      </c>
      <c r="B1190" s="245" t="s">
        <v>1758</v>
      </c>
      <c r="C1190" s="261" t="s">
        <v>1759</v>
      </c>
      <c r="D1190" s="245" t="s">
        <v>75</v>
      </c>
      <c r="E1190" s="245">
        <v>13</v>
      </c>
      <c r="F1190" s="245"/>
      <c r="G1190" s="375"/>
      <c r="H1190" s="245"/>
    </row>
    <row r="1191" s="247" customFormat="1" ht="78.75" spans="1:8">
      <c r="A1191" s="258">
        <v>190</v>
      </c>
      <c r="B1191" s="245" t="s">
        <v>1760</v>
      </c>
      <c r="C1191" s="261" t="s">
        <v>1761</v>
      </c>
      <c r="D1191" s="245" t="s">
        <v>863</v>
      </c>
      <c r="E1191" s="245">
        <v>1</v>
      </c>
      <c r="F1191" s="245"/>
      <c r="G1191" s="375"/>
      <c r="H1191" s="245"/>
    </row>
    <row r="1192" s="247" customFormat="1" ht="123.75" spans="1:8">
      <c r="A1192" s="258">
        <v>191</v>
      </c>
      <c r="B1192" s="245" t="s">
        <v>1762</v>
      </c>
      <c r="C1192" s="261" t="s">
        <v>1763</v>
      </c>
      <c r="D1192" s="245" t="s">
        <v>75</v>
      </c>
      <c r="E1192" s="245">
        <v>1</v>
      </c>
      <c r="F1192" s="245"/>
      <c r="G1192" s="375"/>
      <c r="H1192" s="245"/>
    </row>
    <row r="1193" s="247" customFormat="1" ht="101.25" spans="1:8">
      <c r="A1193" s="258">
        <v>192</v>
      </c>
      <c r="B1193" s="245" t="s">
        <v>1764</v>
      </c>
      <c r="C1193" s="261" t="s">
        <v>1765</v>
      </c>
      <c r="D1193" s="245" t="s">
        <v>75</v>
      </c>
      <c r="E1193" s="245">
        <v>13</v>
      </c>
      <c r="F1193" s="245"/>
      <c r="G1193" s="375"/>
      <c r="H1193" s="245"/>
    </row>
    <row r="1194" s="247" customFormat="1" ht="67.5" spans="1:8">
      <c r="A1194" s="258">
        <v>193</v>
      </c>
      <c r="B1194" s="245" t="s">
        <v>1766</v>
      </c>
      <c r="C1194" s="261" t="s">
        <v>1767</v>
      </c>
      <c r="D1194" s="245" t="s">
        <v>198</v>
      </c>
      <c r="E1194" s="245">
        <v>1</v>
      </c>
      <c r="F1194" s="245"/>
      <c r="G1194" s="375"/>
      <c r="H1194" s="245"/>
    </row>
    <row r="1195" s="247" customFormat="1" ht="56.25" spans="1:8">
      <c r="A1195" s="258">
        <v>194</v>
      </c>
      <c r="B1195" s="245" t="s">
        <v>1768</v>
      </c>
      <c r="C1195" s="261" t="s">
        <v>1769</v>
      </c>
      <c r="D1195" s="245" t="s">
        <v>138</v>
      </c>
      <c r="E1195" s="245">
        <v>13</v>
      </c>
      <c r="F1195" s="245"/>
      <c r="G1195" s="375"/>
      <c r="H1195" s="245"/>
    </row>
    <row r="1196" s="247" customFormat="1" ht="45" spans="1:8">
      <c r="A1196" s="258">
        <v>195</v>
      </c>
      <c r="B1196" s="245" t="s">
        <v>1770</v>
      </c>
      <c r="C1196" s="261" t="s">
        <v>1771</v>
      </c>
      <c r="D1196" s="245" t="s">
        <v>92</v>
      </c>
      <c r="E1196" s="245">
        <v>1</v>
      </c>
      <c r="F1196" s="245"/>
      <c r="G1196" s="375"/>
      <c r="H1196" s="245"/>
    </row>
    <row r="1197" s="247" customFormat="1" spans="1:8">
      <c r="A1197" s="258">
        <v>196</v>
      </c>
      <c r="B1197" s="245" t="s">
        <v>1772</v>
      </c>
      <c r="C1197" s="261" t="s">
        <v>1773</v>
      </c>
      <c r="D1197" s="245" t="s">
        <v>92</v>
      </c>
      <c r="E1197" s="245">
        <v>1</v>
      </c>
      <c r="F1197" s="245"/>
      <c r="G1197" s="375"/>
      <c r="H1197" s="245"/>
    </row>
    <row r="1198" s="247" customFormat="1" spans="1:8">
      <c r="A1198" s="258">
        <v>197</v>
      </c>
      <c r="B1198" s="245" t="s">
        <v>1774</v>
      </c>
      <c r="C1198" s="261" t="s">
        <v>1775</v>
      </c>
      <c r="D1198" s="245" t="s">
        <v>92</v>
      </c>
      <c r="E1198" s="245">
        <v>13</v>
      </c>
      <c r="F1198" s="245"/>
      <c r="G1198" s="375"/>
      <c r="H1198" s="245"/>
    </row>
    <row r="1199" s="247" customFormat="1" ht="56.25" spans="1:8">
      <c r="A1199" s="258">
        <v>198</v>
      </c>
      <c r="B1199" s="245" t="s">
        <v>1776</v>
      </c>
      <c r="C1199" s="261" t="s">
        <v>1777</v>
      </c>
      <c r="D1199" s="245" t="s">
        <v>75</v>
      </c>
      <c r="E1199" s="245">
        <v>13</v>
      </c>
      <c r="F1199" s="245"/>
      <c r="G1199" s="375"/>
      <c r="H1199" s="245"/>
    </row>
    <row r="1200" s="247" customFormat="1" ht="90" spans="1:8">
      <c r="A1200" s="258">
        <v>199</v>
      </c>
      <c r="B1200" s="245" t="s">
        <v>1778</v>
      </c>
      <c r="C1200" s="261" t="s">
        <v>1779</v>
      </c>
      <c r="D1200" s="245" t="s">
        <v>92</v>
      </c>
      <c r="E1200" s="245">
        <v>1</v>
      </c>
      <c r="F1200" s="245"/>
      <c r="G1200" s="375"/>
      <c r="H1200" s="245"/>
    </row>
    <row r="1201" s="247" customFormat="1" ht="22.5" spans="1:8">
      <c r="A1201" s="258">
        <v>200</v>
      </c>
      <c r="B1201" s="245" t="s">
        <v>1780</v>
      </c>
      <c r="C1201" s="261" t="s">
        <v>1781</v>
      </c>
      <c r="D1201" s="245" t="s">
        <v>75</v>
      </c>
      <c r="E1201" s="245">
        <v>13</v>
      </c>
      <c r="F1201" s="245"/>
      <c r="G1201" s="375"/>
      <c r="H1201" s="245"/>
    </row>
    <row r="1202" s="247" customFormat="1" ht="123.75" spans="1:8">
      <c r="A1202" s="258">
        <v>201</v>
      </c>
      <c r="B1202" s="245" t="s">
        <v>1782</v>
      </c>
      <c r="C1202" s="261" t="s">
        <v>1783</v>
      </c>
      <c r="D1202" s="245" t="s">
        <v>92</v>
      </c>
      <c r="E1202" s="245">
        <v>1</v>
      </c>
      <c r="F1202" s="245"/>
      <c r="G1202" s="375"/>
      <c r="H1202" s="245"/>
    </row>
    <row r="1203" s="247" customFormat="1" ht="33.75" spans="1:8">
      <c r="A1203" s="258">
        <v>202</v>
      </c>
      <c r="B1203" s="245" t="s">
        <v>1784</v>
      </c>
      <c r="C1203" s="261" t="s">
        <v>1785</v>
      </c>
      <c r="D1203" s="245" t="s">
        <v>92</v>
      </c>
      <c r="E1203" s="245">
        <v>1</v>
      </c>
      <c r="F1203" s="245"/>
      <c r="G1203" s="375"/>
      <c r="H1203" s="245"/>
    </row>
    <row r="1204" s="247" customFormat="1" ht="56.25" spans="1:8">
      <c r="A1204" s="258">
        <v>203</v>
      </c>
      <c r="B1204" s="245" t="s">
        <v>1786</v>
      </c>
      <c r="C1204" s="261" t="s">
        <v>1787</v>
      </c>
      <c r="D1204" s="245" t="s">
        <v>92</v>
      </c>
      <c r="E1204" s="245">
        <v>1</v>
      </c>
      <c r="F1204" s="245"/>
      <c r="G1204" s="375"/>
      <c r="H1204" s="245"/>
    </row>
    <row r="1205" s="247" customFormat="1" ht="56.25" spans="1:8">
      <c r="A1205" s="258">
        <v>204</v>
      </c>
      <c r="B1205" s="245" t="s">
        <v>1788</v>
      </c>
      <c r="C1205" s="261" t="s">
        <v>1789</v>
      </c>
      <c r="D1205" s="245" t="s">
        <v>138</v>
      </c>
      <c r="E1205" s="245">
        <v>1</v>
      </c>
      <c r="F1205" s="245"/>
      <c r="G1205" s="375"/>
      <c r="H1205" s="245"/>
    </row>
    <row r="1206" s="247" customFormat="1" ht="22.5" spans="1:8">
      <c r="A1206" s="258">
        <v>205</v>
      </c>
      <c r="B1206" s="245" t="s">
        <v>1790</v>
      </c>
      <c r="C1206" s="261" t="s">
        <v>1791</v>
      </c>
      <c r="D1206" s="245" t="s">
        <v>92</v>
      </c>
      <c r="E1206" s="245">
        <v>1</v>
      </c>
      <c r="F1206" s="245"/>
      <c r="G1206" s="375"/>
      <c r="H1206" s="245"/>
    </row>
    <row r="1207" s="247" customFormat="1" spans="1:8">
      <c r="A1207" s="258">
        <v>206</v>
      </c>
      <c r="B1207" s="245" t="s">
        <v>1792</v>
      </c>
      <c r="C1207" s="261" t="s">
        <v>1793</v>
      </c>
      <c r="D1207" s="245" t="s">
        <v>75</v>
      </c>
      <c r="E1207" s="245">
        <v>1</v>
      </c>
      <c r="F1207" s="245"/>
      <c r="G1207" s="375"/>
      <c r="H1207" s="245"/>
    </row>
    <row r="1208" s="247" customFormat="1" ht="56.25" spans="1:8">
      <c r="A1208" s="258">
        <v>207</v>
      </c>
      <c r="B1208" s="245" t="s">
        <v>1794</v>
      </c>
      <c r="C1208" s="261" t="s">
        <v>1795</v>
      </c>
      <c r="D1208" s="245" t="s">
        <v>75</v>
      </c>
      <c r="E1208" s="245">
        <v>13</v>
      </c>
      <c r="F1208" s="245"/>
      <c r="G1208" s="375"/>
      <c r="H1208" s="245"/>
    </row>
    <row r="1209" s="247" customFormat="1" spans="1:8">
      <c r="A1209" s="258">
        <v>208</v>
      </c>
      <c r="B1209" s="245" t="s">
        <v>1796</v>
      </c>
      <c r="C1209" s="261" t="s">
        <v>1797</v>
      </c>
      <c r="D1209" s="245" t="s">
        <v>75</v>
      </c>
      <c r="E1209" s="245">
        <v>1</v>
      </c>
      <c r="F1209" s="245"/>
      <c r="G1209" s="375"/>
      <c r="H1209" s="245"/>
    </row>
    <row r="1210" s="247" customFormat="1" ht="135" spans="1:8">
      <c r="A1210" s="258">
        <v>209</v>
      </c>
      <c r="B1210" s="245" t="s">
        <v>1798</v>
      </c>
      <c r="C1210" s="261" t="s">
        <v>1799</v>
      </c>
      <c r="D1210" s="245" t="s">
        <v>75</v>
      </c>
      <c r="E1210" s="245">
        <v>1</v>
      </c>
      <c r="F1210" s="245"/>
      <c r="G1210" s="375"/>
      <c r="H1210" s="245"/>
    </row>
    <row r="1211" s="247" customFormat="1" ht="67.5" spans="1:8">
      <c r="A1211" s="258">
        <v>210</v>
      </c>
      <c r="B1211" s="245" t="s">
        <v>1800</v>
      </c>
      <c r="C1211" s="261" t="s">
        <v>1801</v>
      </c>
      <c r="D1211" s="245" t="s">
        <v>92</v>
      </c>
      <c r="E1211" s="245">
        <v>1</v>
      </c>
      <c r="F1211" s="245"/>
      <c r="G1211" s="375"/>
      <c r="H1211" s="245"/>
    </row>
    <row r="1212" s="247" customFormat="1" ht="56.25" spans="1:8">
      <c r="A1212" s="258">
        <v>211</v>
      </c>
      <c r="B1212" s="245" t="s">
        <v>1802</v>
      </c>
      <c r="C1212" s="261" t="s">
        <v>1803</v>
      </c>
      <c r="D1212" s="245" t="s">
        <v>92</v>
      </c>
      <c r="E1212" s="245">
        <v>1</v>
      </c>
      <c r="F1212" s="245"/>
      <c r="G1212" s="375"/>
      <c r="H1212" s="245"/>
    </row>
    <row r="1213" s="247" customFormat="1" ht="90" spans="1:8">
      <c r="A1213" s="258">
        <v>212</v>
      </c>
      <c r="B1213" s="245" t="s">
        <v>1804</v>
      </c>
      <c r="C1213" s="261" t="s">
        <v>1805</v>
      </c>
      <c r="D1213" s="245" t="s">
        <v>363</v>
      </c>
      <c r="E1213" s="245">
        <v>13</v>
      </c>
      <c r="F1213" s="245"/>
      <c r="G1213" s="375"/>
      <c r="H1213" s="245"/>
    </row>
    <row r="1214" s="247" customFormat="1" ht="45" spans="1:8">
      <c r="A1214" s="258">
        <v>213</v>
      </c>
      <c r="B1214" s="245" t="s">
        <v>1806</v>
      </c>
      <c r="C1214" s="261" t="s">
        <v>1807</v>
      </c>
      <c r="D1214" s="245" t="s">
        <v>75</v>
      </c>
      <c r="E1214" s="245">
        <v>13</v>
      </c>
      <c r="F1214" s="245"/>
      <c r="G1214" s="375"/>
      <c r="H1214" s="245"/>
    </row>
    <row r="1215" s="247" customFormat="1" ht="22.5" spans="1:8">
      <c r="A1215" s="258">
        <v>214</v>
      </c>
      <c r="B1215" s="245" t="s">
        <v>1808</v>
      </c>
      <c r="C1215" s="261" t="s">
        <v>1809</v>
      </c>
      <c r="D1215" s="245" t="s">
        <v>75</v>
      </c>
      <c r="E1215" s="245">
        <v>13</v>
      </c>
      <c r="F1215" s="245"/>
      <c r="G1215" s="375"/>
      <c r="H1215" s="245"/>
    </row>
    <row r="1216" s="247" customFormat="1" ht="56.25" spans="1:8">
      <c r="A1216" s="258">
        <v>215</v>
      </c>
      <c r="B1216" s="245" t="s">
        <v>1810</v>
      </c>
      <c r="C1216" s="261" t="s">
        <v>1811</v>
      </c>
      <c r="D1216" s="245" t="s">
        <v>92</v>
      </c>
      <c r="E1216" s="245">
        <v>13</v>
      </c>
      <c r="F1216" s="245"/>
      <c r="G1216" s="375"/>
      <c r="H1216" s="245"/>
    </row>
    <row r="1217" s="247" customFormat="1" ht="45" spans="1:8">
      <c r="A1217" s="258">
        <v>216</v>
      </c>
      <c r="B1217" s="245" t="s">
        <v>1812</v>
      </c>
      <c r="C1217" s="261" t="s">
        <v>1813</v>
      </c>
      <c r="D1217" s="245" t="s">
        <v>75</v>
      </c>
      <c r="E1217" s="245">
        <v>1</v>
      </c>
      <c r="F1217" s="245"/>
      <c r="G1217" s="375"/>
      <c r="H1217" s="245"/>
    </row>
    <row r="1218" s="247" customFormat="1" ht="56.25" spans="1:8">
      <c r="A1218" s="258">
        <v>217</v>
      </c>
      <c r="B1218" s="245" t="s">
        <v>1814</v>
      </c>
      <c r="C1218" s="261" t="s">
        <v>1815</v>
      </c>
      <c r="D1218" s="245" t="s">
        <v>422</v>
      </c>
      <c r="E1218" s="245">
        <v>13</v>
      </c>
      <c r="F1218" s="245"/>
      <c r="G1218" s="375"/>
      <c r="H1218" s="245"/>
    </row>
    <row r="1219" s="247" customFormat="1" ht="22.5" spans="1:8">
      <c r="A1219" s="258">
        <v>218</v>
      </c>
      <c r="B1219" s="245" t="s">
        <v>1816</v>
      </c>
      <c r="C1219" s="261" t="s">
        <v>1817</v>
      </c>
      <c r="D1219" s="245" t="s">
        <v>75</v>
      </c>
      <c r="E1219" s="245">
        <v>13</v>
      </c>
      <c r="F1219" s="245"/>
      <c r="G1219" s="375"/>
      <c r="H1219" s="245"/>
    </row>
    <row r="1220" s="247" customFormat="1" ht="56.25" spans="1:8">
      <c r="A1220" s="258">
        <v>219</v>
      </c>
      <c r="B1220" s="245" t="s">
        <v>1818</v>
      </c>
      <c r="C1220" s="261" t="s">
        <v>1819</v>
      </c>
      <c r="D1220" s="245" t="s">
        <v>75</v>
      </c>
      <c r="E1220" s="245">
        <v>13</v>
      </c>
      <c r="F1220" s="245"/>
      <c r="G1220" s="375"/>
      <c r="H1220" s="245"/>
    </row>
    <row r="1221" s="247" customFormat="1" spans="1:8">
      <c r="A1221" s="258">
        <v>220</v>
      </c>
      <c r="B1221" s="245" t="s">
        <v>1820</v>
      </c>
      <c r="C1221" s="261" t="s">
        <v>1821</v>
      </c>
      <c r="D1221" s="245" t="s">
        <v>92</v>
      </c>
      <c r="E1221" s="245">
        <v>2</v>
      </c>
      <c r="F1221" s="245"/>
      <c r="G1221" s="375"/>
      <c r="H1221" s="245"/>
    </row>
    <row r="1222" s="247" customFormat="1" ht="78.75" spans="1:8">
      <c r="A1222" s="258">
        <v>221</v>
      </c>
      <c r="B1222" s="245" t="s">
        <v>1822</v>
      </c>
      <c r="C1222" s="261" t="s">
        <v>1823</v>
      </c>
      <c r="D1222" s="245" t="s">
        <v>75</v>
      </c>
      <c r="E1222" s="245">
        <v>13</v>
      </c>
      <c r="F1222" s="245"/>
      <c r="G1222" s="375"/>
      <c r="H1222" s="245"/>
    </row>
    <row r="1223" s="247" customFormat="1" ht="67.5" spans="1:8">
      <c r="A1223" s="258">
        <v>222</v>
      </c>
      <c r="B1223" s="245" t="s">
        <v>1824</v>
      </c>
      <c r="C1223" s="261" t="s">
        <v>1825</v>
      </c>
      <c r="D1223" s="245" t="s">
        <v>75</v>
      </c>
      <c r="E1223" s="245">
        <v>1</v>
      </c>
      <c r="F1223" s="245"/>
      <c r="G1223" s="375"/>
      <c r="H1223" s="245"/>
    </row>
    <row r="1224" s="247" customFormat="1" ht="78.75" spans="1:8">
      <c r="A1224" s="258">
        <v>223</v>
      </c>
      <c r="B1224" s="245" t="s">
        <v>1826</v>
      </c>
      <c r="C1224" s="261" t="s">
        <v>1827</v>
      </c>
      <c r="D1224" s="245" t="s">
        <v>75</v>
      </c>
      <c r="E1224" s="245">
        <v>1</v>
      </c>
      <c r="F1224" s="245"/>
      <c r="G1224" s="375"/>
      <c r="H1224" s="245"/>
    </row>
    <row r="1225" s="247" customFormat="1" spans="1:8">
      <c r="A1225" s="258">
        <v>224</v>
      </c>
      <c r="B1225" s="245" t="s">
        <v>1828</v>
      </c>
      <c r="C1225" s="261" t="s">
        <v>1829</v>
      </c>
      <c r="D1225" s="245" t="s">
        <v>75</v>
      </c>
      <c r="E1225" s="245">
        <v>2</v>
      </c>
      <c r="F1225" s="245"/>
      <c r="G1225" s="375"/>
      <c r="H1225" s="245"/>
    </row>
    <row r="1226" s="247" customFormat="1" ht="22.5" spans="1:8">
      <c r="A1226" s="258">
        <v>225</v>
      </c>
      <c r="B1226" s="245" t="s">
        <v>1830</v>
      </c>
      <c r="C1226" s="261" t="s">
        <v>1831</v>
      </c>
      <c r="D1226" s="245" t="s">
        <v>92</v>
      </c>
      <c r="E1226" s="245">
        <v>1</v>
      </c>
      <c r="F1226" s="245"/>
      <c r="G1226" s="375"/>
      <c r="H1226" s="245"/>
    </row>
    <row r="1227" s="247" customFormat="1" ht="33.75" spans="1:8">
      <c r="A1227" s="258">
        <v>226</v>
      </c>
      <c r="B1227" s="245" t="s">
        <v>1832</v>
      </c>
      <c r="C1227" s="261" t="s">
        <v>1833</v>
      </c>
      <c r="D1227" s="245" t="s">
        <v>92</v>
      </c>
      <c r="E1227" s="245">
        <v>1</v>
      </c>
      <c r="F1227" s="245"/>
      <c r="G1227" s="375"/>
      <c r="H1227" s="245"/>
    </row>
    <row r="1228" s="247" customFormat="1" ht="56.25" spans="1:8">
      <c r="A1228" s="258">
        <v>227</v>
      </c>
      <c r="B1228" s="245" t="s">
        <v>1834</v>
      </c>
      <c r="C1228" s="261" t="s">
        <v>1835</v>
      </c>
      <c r="D1228" s="245" t="s">
        <v>92</v>
      </c>
      <c r="E1228" s="245">
        <v>1</v>
      </c>
      <c r="F1228" s="245"/>
      <c r="G1228" s="375"/>
      <c r="H1228" s="245"/>
    </row>
    <row r="1229" s="247" customFormat="1" ht="45" spans="1:8">
      <c r="A1229" s="258">
        <v>228</v>
      </c>
      <c r="B1229" s="245" t="s">
        <v>1836</v>
      </c>
      <c r="C1229" s="261" t="s">
        <v>1837</v>
      </c>
      <c r="D1229" s="245" t="s">
        <v>92</v>
      </c>
      <c r="E1229" s="245">
        <v>1</v>
      </c>
      <c r="F1229" s="245"/>
      <c r="G1229" s="375"/>
      <c r="H1229" s="245"/>
    </row>
    <row r="1230" s="247" customFormat="1" ht="45" spans="1:8">
      <c r="A1230" s="258">
        <v>229</v>
      </c>
      <c r="B1230" s="245" t="s">
        <v>1838</v>
      </c>
      <c r="C1230" s="261" t="s">
        <v>1839</v>
      </c>
      <c r="D1230" s="245" t="s">
        <v>92</v>
      </c>
      <c r="E1230" s="245">
        <v>1</v>
      </c>
      <c r="F1230" s="245"/>
      <c r="G1230" s="375"/>
      <c r="H1230" s="245"/>
    </row>
    <row r="1231" s="247" customFormat="1" ht="33.75" spans="1:8">
      <c r="A1231" s="258">
        <v>230</v>
      </c>
      <c r="B1231" s="245" t="s">
        <v>1840</v>
      </c>
      <c r="C1231" s="261" t="s">
        <v>1841</v>
      </c>
      <c r="D1231" s="245" t="s">
        <v>75</v>
      </c>
      <c r="E1231" s="245">
        <v>1</v>
      </c>
      <c r="F1231" s="245"/>
      <c r="G1231" s="375"/>
      <c r="H1231" s="245"/>
    </row>
    <row r="1232" s="247" customFormat="1" ht="45" spans="1:8">
      <c r="A1232" s="258">
        <v>231</v>
      </c>
      <c r="B1232" s="245" t="s">
        <v>1842</v>
      </c>
      <c r="C1232" s="261" t="s">
        <v>1843</v>
      </c>
      <c r="D1232" s="245"/>
      <c r="E1232" s="245">
        <v>1</v>
      </c>
      <c r="F1232" s="245"/>
      <c r="G1232" s="375"/>
      <c r="H1232" s="245"/>
    </row>
    <row r="1233" s="247" customFormat="1" ht="90" spans="1:8">
      <c r="A1233" s="258">
        <v>232</v>
      </c>
      <c r="B1233" s="245" t="s">
        <v>1844</v>
      </c>
      <c r="C1233" s="261" t="s">
        <v>1845</v>
      </c>
      <c r="D1233" s="245" t="s">
        <v>92</v>
      </c>
      <c r="E1233" s="245">
        <v>1</v>
      </c>
      <c r="F1233" s="245"/>
      <c r="G1233" s="375"/>
      <c r="H1233" s="245"/>
    </row>
    <row r="1234" s="247" customFormat="1" ht="90" spans="1:8">
      <c r="A1234" s="258">
        <v>233</v>
      </c>
      <c r="B1234" s="245" t="s">
        <v>1846</v>
      </c>
      <c r="C1234" s="261" t="s">
        <v>1847</v>
      </c>
      <c r="D1234" s="245" t="s">
        <v>92</v>
      </c>
      <c r="E1234" s="245">
        <v>1</v>
      </c>
      <c r="F1234" s="245"/>
      <c r="G1234" s="375"/>
      <c r="H1234" s="245"/>
    </row>
    <row r="1235" s="247" customFormat="1" spans="1:8">
      <c r="A1235" s="258">
        <v>234</v>
      </c>
      <c r="B1235" s="245" t="s">
        <v>1848</v>
      </c>
      <c r="C1235" s="261" t="s">
        <v>1829</v>
      </c>
      <c r="D1235" s="245" t="s">
        <v>75</v>
      </c>
      <c r="E1235" s="245">
        <v>1</v>
      </c>
      <c r="F1235" s="245"/>
      <c r="G1235" s="375"/>
      <c r="H1235" s="245"/>
    </row>
    <row r="1236" s="247" customFormat="1" ht="33.75" spans="1:8">
      <c r="A1236" s="258">
        <v>235</v>
      </c>
      <c r="B1236" s="245" t="s">
        <v>1849</v>
      </c>
      <c r="C1236" s="261" t="s">
        <v>1850</v>
      </c>
      <c r="D1236" s="245" t="s">
        <v>92</v>
      </c>
      <c r="E1236" s="245">
        <v>1</v>
      </c>
      <c r="F1236" s="245"/>
      <c r="G1236" s="375"/>
      <c r="H1236" s="245"/>
    </row>
    <row r="1237" s="247" customFormat="1" ht="22.5" spans="1:8">
      <c r="A1237" s="258">
        <v>236</v>
      </c>
      <c r="B1237" s="245" t="s">
        <v>1851</v>
      </c>
      <c r="C1237" s="261" t="s">
        <v>1791</v>
      </c>
      <c r="D1237" s="245" t="s">
        <v>92</v>
      </c>
      <c r="E1237" s="245">
        <v>1</v>
      </c>
      <c r="F1237" s="245"/>
      <c r="G1237" s="375"/>
      <c r="H1237" s="245"/>
    </row>
    <row r="1238" s="247" customFormat="1" ht="33.75" spans="1:8">
      <c r="A1238" s="258">
        <v>237</v>
      </c>
      <c r="B1238" s="245" t="s">
        <v>1852</v>
      </c>
      <c r="C1238" s="261" t="s">
        <v>1853</v>
      </c>
      <c r="D1238" s="245" t="s">
        <v>75</v>
      </c>
      <c r="E1238" s="245">
        <v>1</v>
      </c>
      <c r="F1238" s="245"/>
      <c r="G1238" s="375"/>
      <c r="H1238" s="245"/>
    </row>
    <row r="1239" s="247" customFormat="1" ht="33.75" spans="1:8">
      <c r="A1239" s="258">
        <v>238</v>
      </c>
      <c r="B1239" s="245" t="s">
        <v>1854</v>
      </c>
      <c r="C1239" s="261" t="s">
        <v>1855</v>
      </c>
      <c r="D1239" s="245" t="s">
        <v>75</v>
      </c>
      <c r="E1239" s="245">
        <v>1</v>
      </c>
      <c r="F1239" s="245"/>
      <c r="G1239" s="375"/>
      <c r="H1239" s="245"/>
    </row>
    <row r="1240" s="247" customFormat="1" ht="33.75" spans="1:8">
      <c r="A1240" s="258">
        <v>239</v>
      </c>
      <c r="B1240" s="245" t="s">
        <v>1856</v>
      </c>
      <c r="C1240" s="261" t="s">
        <v>1857</v>
      </c>
      <c r="D1240" s="245" t="s">
        <v>75</v>
      </c>
      <c r="E1240" s="245">
        <v>1</v>
      </c>
      <c r="F1240" s="245"/>
      <c r="G1240" s="375"/>
      <c r="H1240" s="245"/>
    </row>
    <row r="1241" s="247" customFormat="1" ht="33.75" spans="1:8">
      <c r="A1241" s="258">
        <v>240</v>
      </c>
      <c r="B1241" s="245" t="s">
        <v>1858</v>
      </c>
      <c r="C1241" s="261" t="s">
        <v>1855</v>
      </c>
      <c r="D1241" s="245" t="s">
        <v>75</v>
      </c>
      <c r="E1241" s="245">
        <v>1</v>
      </c>
      <c r="F1241" s="245"/>
      <c r="G1241" s="375"/>
      <c r="H1241" s="245"/>
    </row>
    <row r="1242" s="247" customFormat="1" ht="33.75" spans="1:8">
      <c r="A1242" s="258">
        <v>241</v>
      </c>
      <c r="B1242" s="245" t="s">
        <v>1859</v>
      </c>
      <c r="C1242" s="261" t="s">
        <v>1855</v>
      </c>
      <c r="D1242" s="245" t="s">
        <v>75</v>
      </c>
      <c r="E1242" s="245">
        <v>1</v>
      </c>
      <c r="F1242" s="245"/>
      <c r="G1242" s="375"/>
      <c r="H1242" s="245"/>
    </row>
    <row r="1243" s="247" customFormat="1" ht="33.75" spans="1:8">
      <c r="A1243" s="258">
        <v>242</v>
      </c>
      <c r="B1243" s="245" t="s">
        <v>1860</v>
      </c>
      <c r="C1243" s="261" t="s">
        <v>1861</v>
      </c>
      <c r="D1243" s="245" t="s">
        <v>75</v>
      </c>
      <c r="E1243" s="245">
        <v>1</v>
      </c>
      <c r="F1243" s="245"/>
      <c r="G1243" s="375"/>
      <c r="H1243" s="245"/>
    </row>
    <row r="1244" s="247" customFormat="1" ht="33.75" spans="1:8">
      <c r="A1244" s="258">
        <v>243</v>
      </c>
      <c r="B1244" s="245" t="s">
        <v>1862</v>
      </c>
      <c r="C1244" s="261" t="s">
        <v>1863</v>
      </c>
      <c r="D1244" s="245" t="s">
        <v>75</v>
      </c>
      <c r="E1244" s="245">
        <v>1</v>
      </c>
      <c r="F1244" s="245"/>
      <c r="G1244" s="375"/>
      <c r="H1244" s="245"/>
    </row>
    <row r="1245" s="247" customFormat="1" ht="33.75" spans="1:8">
      <c r="A1245" s="258">
        <v>244</v>
      </c>
      <c r="B1245" s="245" t="s">
        <v>1864</v>
      </c>
      <c r="C1245" s="261" t="s">
        <v>1865</v>
      </c>
      <c r="D1245" s="245" t="s">
        <v>75</v>
      </c>
      <c r="E1245" s="245">
        <v>1</v>
      </c>
      <c r="F1245" s="245"/>
      <c r="G1245" s="375"/>
      <c r="H1245" s="245"/>
    </row>
    <row r="1246" s="247" customFormat="1" ht="33.75" spans="1:8">
      <c r="A1246" s="258">
        <v>245</v>
      </c>
      <c r="B1246" s="245" t="s">
        <v>1866</v>
      </c>
      <c r="C1246" s="261" t="s">
        <v>1867</v>
      </c>
      <c r="D1246" s="245" t="s">
        <v>75</v>
      </c>
      <c r="E1246" s="245">
        <v>1</v>
      </c>
      <c r="F1246" s="245"/>
      <c r="G1246" s="375"/>
      <c r="H1246" s="245"/>
    </row>
    <row r="1247" s="247" customFormat="1" ht="33.75" spans="1:8">
      <c r="A1247" s="258">
        <v>246</v>
      </c>
      <c r="B1247" s="245" t="s">
        <v>1868</v>
      </c>
      <c r="C1247" s="261" t="s">
        <v>1869</v>
      </c>
      <c r="D1247" s="245" t="s">
        <v>75</v>
      </c>
      <c r="E1247" s="245">
        <v>1</v>
      </c>
      <c r="F1247" s="245"/>
      <c r="G1247" s="375"/>
      <c r="H1247" s="245"/>
    </row>
    <row r="1248" s="247" customFormat="1" ht="33.75" spans="1:8">
      <c r="A1248" s="258">
        <v>247</v>
      </c>
      <c r="B1248" s="245" t="s">
        <v>1870</v>
      </c>
      <c r="C1248" s="261" t="s">
        <v>1871</v>
      </c>
      <c r="D1248" s="245" t="s">
        <v>75</v>
      </c>
      <c r="E1248" s="245">
        <v>1</v>
      </c>
      <c r="F1248" s="245"/>
      <c r="G1248" s="375"/>
      <c r="H1248" s="245"/>
    </row>
    <row r="1249" s="247" customFormat="1" ht="33.75" spans="1:8">
      <c r="A1249" s="258">
        <v>248</v>
      </c>
      <c r="B1249" s="245" t="s">
        <v>1872</v>
      </c>
      <c r="C1249" s="261" t="s">
        <v>1873</v>
      </c>
      <c r="D1249" s="245" t="s">
        <v>75</v>
      </c>
      <c r="E1249" s="245">
        <v>1</v>
      </c>
      <c r="F1249" s="245"/>
      <c r="G1249" s="375"/>
      <c r="H1249" s="245"/>
    </row>
    <row r="1250" s="247" customFormat="1" ht="33.75" spans="1:8">
      <c r="A1250" s="258">
        <v>249</v>
      </c>
      <c r="B1250" s="245" t="s">
        <v>1874</v>
      </c>
      <c r="C1250" s="261" t="s">
        <v>1855</v>
      </c>
      <c r="D1250" s="245" t="s">
        <v>75</v>
      </c>
      <c r="E1250" s="245">
        <v>1</v>
      </c>
      <c r="F1250" s="245"/>
      <c r="G1250" s="375"/>
      <c r="H1250" s="245"/>
    </row>
    <row r="1251" s="247" customFormat="1" ht="33.75" spans="1:8">
      <c r="A1251" s="258">
        <v>250</v>
      </c>
      <c r="B1251" s="245" t="s">
        <v>1875</v>
      </c>
      <c r="C1251" s="261" t="s">
        <v>1871</v>
      </c>
      <c r="D1251" s="245" t="s">
        <v>75</v>
      </c>
      <c r="E1251" s="245">
        <v>1</v>
      </c>
      <c r="F1251" s="245"/>
      <c r="G1251" s="375"/>
      <c r="H1251" s="245"/>
    </row>
    <row r="1252" s="247" customFormat="1" ht="22.5" spans="1:8">
      <c r="A1252" s="258">
        <v>251</v>
      </c>
      <c r="B1252" s="245" t="s">
        <v>1876</v>
      </c>
      <c r="C1252" s="261" t="s">
        <v>1877</v>
      </c>
      <c r="D1252" s="245" t="s">
        <v>459</v>
      </c>
      <c r="E1252" s="245">
        <v>1</v>
      </c>
      <c r="F1252" s="245"/>
      <c r="G1252" s="375"/>
      <c r="H1252" s="245"/>
    </row>
    <row r="1253" s="247" customFormat="1" ht="22.5" spans="1:8">
      <c r="A1253" s="258">
        <v>252</v>
      </c>
      <c r="B1253" s="245" t="s">
        <v>1878</v>
      </c>
      <c r="C1253" s="261" t="s">
        <v>1877</v>
      </c>
      <c r="D1253" s="245" t="s">
        <v>459</v>
      </c>
      <c r="E1253" s="245">
        <v>1</v>
      </c>
      <c r="F1253" s="245"/>
      <c r="G1253" s="375"/>
      <c r="H1253" s="245"/>
    </row>
    <row r="1254" s="247" customFormat="1" spans="1:8">
      <c r="A1254" s="258">
        <v>253</v>
      </c>
      <c r="B1254" s="245" t="s">
        <v>1879</v>
      </c>
      <c r="C1254" s="261" t="s">
        <v>1880</v>
      </c>
      <c r="D1254" s="245" t="s">
        <v>92</v>
      </c>
      <c r="E1254" s="245">
        <v>70</v>
      </c>
      <c r="F1254" s="245"/>
      <c r="G1254" s="375"/>
      <c r="H1254" s="245"/>
    </row>
    <row r="1255" s="247" customFormat="1" spans="1:8">
      <c r="A1255" s="258">
        <v>254</v>
      </c>
      <c r="B1255" s="245" t="s">
        <v>1879</v>
      </c>
      <c r="C1255" s="261" t="s">
        <v>1881</v>
      </c>
      <c r="D1255" s="245" t="s">
        <v>92</v>
      </c>
      <c r="E1255" s="245">
        <v>30</v>
      </c>
      <c r="F1255" s="245"/>
      <c r="G1255" s="375"/>
      <c r="H1255" s="245"/>
    </row>
    <row r="1256" s="247" customFormat="1" spans="1:8">
      <c r="A1256" s="258">
        <v>255</v>
      </c>
      <c r="B1256" s="245" t="s">
        <v>1879</v>
      </c>
      <c r="C1256" s="261" t="s">
        <v>1882</v>
      </c>
      <c r="D1256" s="245" t="s">
        <v>92</v>
      </c>
      <c r="E1256" s="245">
        <v>50</v>
      </c>
      <c r="F1256" s="245"/>
      <c r="G1256" s="375"/>
      <c r="H1256" s="245"/>
    </row>
    <row r="1257" s="247" customFormat="1" ht="45" spans="1:8">
      <c r="A1257" s="258">
        <v>256</v>
      </c>
      <c r="B1257" s="245" t="s">
        <v>1883</v>
      </c>
      <c r="C1257" s="261" t="s">
        <v>1884</v>
      </c>
      <c r="D1257" s="245" t="s">
        <v>92</v>
      </c>
      <c r="E1257" s="245">
        <v>2</v>
      </c>
      <c r="F1257" s="245"/>
      <c r="G1257" s="375"/>
      <c r="H1257" s="245"/>
    </row>
    <row r="1258" s="247" customFormat="1" spans="1:8">
      <c r="A1258" s="258">
        <v>257</v>
      </c>
      <c r="B1258" s="245" t="s">
        <v>1885</v>
      </c>
      <c r="C1258" s="261" t="s">
        <v>1886</v>
      </c>
      <c r="D1258" s="245" t="s">
        <v>973</v>
      </c>
      <c r="E1258" s="245">
        <v>370</v>
      </c>
      <c r="F1258" s="245"/>
      <c r="G1258" s="375"/>
      <c r="H1258" s="245"/>
    </row>
    <row r="1259" s="247" customFormat="1" spans="1:8">
      <c r="A1259" s="258">
        <v>258</v>
      </c>
      <c r="B1259" s="245" t="s">
        <v>1885</v>
      </c>
      <c r="C1259" s="261" t="s">
        <v>1887</v>
      </c>
      <c r="D1259" s="245" t="s">
        <v>973</v>
      </c>
      <c r="E1259" s="245">
        <v>39</v>
      </c>
      <c r="F1259" s="245"/>
      <c r="G1259" s="375"/>
      <c r="H1259" s="245"/>
    </row>
    <row r="1260" s="247" customFormat="1" spans="1:8">
      <c r="A1260" s="258">
        <v>259</v>
      </c>
      <c r="B1260" s="245" t="s">
        <v>1888</v>
      </c>
      <c r="C1260" s="261" t="s">
        <v>1889</v>
      </c>
      <c r="D1260" s="245" t="s">
        <v>92</v>
      </c>
      <c r="E1260" s="245">
        <v>110</v>
      </c>
      <c r="F1260" s="258"/>
      <c r="G1260" s="375"/>
      <c r="H1260" s="245"/>
    </row>
    <row r="1261" s="247" customFormat="1" spans="1:8">
      <c r="A1261" s="258">
        <v>260</v>
      </c>
      <c r="B1261" s="245" t="s">
        <v>1888</v>
      </c>
      <c r="C1261" s="261" t="s">
        <v>1890</v>
      </c>
      <c r="D1261" s="245" t="s">
        <v>92</v>
      </c>
      <c r="E1261" s="245">
        <v>38</v>
      </c>
      <c r="F1261" s="258"/>
      <c r="G1261" s="375"/>
      <c r="H1261" s="245"/>
    </row>
    <row r="1262" s="247" customFormat="1" spans="1:8">
      <c r="A1262" s="258">
        <v>261</v>
      </c>
      <c r="B1262" s="245" t="s">
        <v>1891</v>
      </c>
      <c r="C1262" s="261" t="s">
        <v>1892</v>
      </c>
      <c r="D1262" s="245" t="s">
        <v>92</v>
      </c>
      <c r="E1262" s="245">
        <v>3</v>
      </c>
      <c r="F1262" s="245"/>
      <c r="G1262" s="375"/>
      <c r="H1262" s="245"/>
    </row>
    <row r="1263" s="247" customFormat="1" spans="1:8">
      <c r="A1263" s="258">
        <v>262</v>
      </c>
      <c r="B1263" s="245" t="s">
        <v>1891</v>
      </c>
      <c r="C1263" s="261" t="s">
        <v>1893</v>
      </c>
      <c r="D1263" s="245" t="s">
        <v>92</v>
      </c>
      <c r="E1263" s="245">
        <v>2</v>
      </c>
      <c r="F1263" s="245"/>
      <c r="G1263" s="375"/>
      <c r="H1263" s="245"/>
    </row>
    <row r="1264" s="247" customFormat="1" ht="45" spans="1:8">
      <c r="A1264" s="258">
        <v>263</v>
      </c>
      <c r="B1264" s="245" t="s">
        <v>1894</v>
      </c>
      <c r="C1264" s="261" t="s">
        <v>1895</v>
      </c>
      <c r="D1264" s="245" t="s">
        <v>92</v>
      </c>
      <c r="E1264" s="245">
        <v>85</v>
      </c>
      <c r="F1264" s="245"/>
      <c r="G1264" s="375"/>
      <c r="H1264" s="245"/>
    </row>
    <row r="1265" s="247" customFormat="1" ht="22.5" spans="1:8">
      <c r="A1265" s="258">
        <v>264</v>
      </c>
      <c r="B1265" s="245" t="s">
        <v>1896</v>
      </c>
      <c r="C1265" s="261" t="s">
        <v>1897</v>
      </c>
      <c r="D1265" s="245" t="s">
        <v>92</v>
      </c>
      <c r="E1265" s="245">
        <v>17</v>
      </c>
      <c r="F1265" s="245"/>
      <c r="G1265" s="375"/>
      <c r="H1265" s="245"/>
    </row>
    <row r="1266" s="247" customFormat="1" spans="1:8">
      <c r="A1266" s="258">
        <v>265</v>
      </c>
      <c r="B1266" s="245" t="s">
        <v>1898</v>
      </c>
      <c r="C1266" s="261" t="s">
        <v>1899</v>
      </c>
      <c r="D1266" s="245" t="s">
        <v>973</v>
      </c>
      <c r="E1266" s="245">
        <v>2</v>
      </c>
      <c r="F1266" s="245"/>
      <c r="G1266" s="375"/>
      <c r="H1266" s="245"/>
    </row>
    <row r="1267" s="247" customFormat="1" ht="33.75" spans="1:8">
      <c r="A1267" s="258">
        <v>266</v>
      </c>
      <c r="B1267" s="245" t="s">
        <v>1900</v>
      </c>
      <c r="C1267" s="261" t="s">
        <v>1901</v>
      </c>
      <c r="D1267" s="245" t="s">
        <v>92</v>
      </c>
      <c r="E1267" s="245">
        <v>4</v>
      </c>
      <c r="F1267" s="245"/>
      <c r="G1267" s="375"/>
      <c r="H1267" s="245"/>
    </row>
    <row r="1268" s="247" customFormat="1" spans="1:8">
      <c r="A1268" s="258">
        <v>267</v>
      </c>
      <c r="B1268" s="245" t="s">
        <v>1902</v>
      </c>
      <c r="C1268" s="261" t="s">
        <v>1903</v>
      </c>
      <c r="D1268" s="245" t="s">
        <v>973</v>
      </c>
      <c r="E1268" s="245">
        <v>30</v>
      </c>
      <c r="F1268" s="245"/>
      <c r="G1268" s="375"/>
      <c r="H1268" s="245"/>
    </row>
    <row r="1269" s="247" customFormat="1" ht="45" spans="1:8">
      <c r="A1269" s="258">
        <v>268</v>
      </c>
      <c r="B1269" s="245" t="s">
        <v>1904</v>
      </c>
      <c r="C1269" s="261" t="s">
        <v>1905</v>
      </c>
      <c r="D1269" s="245" t="s">
        <v>92</v>
      </c>
      <c r="E1269" s="245">
        <v>45</v>
      </c>
      <c r="F1269" s="245"/>
      <c r="G1269" s="375"/>
      <c r="H1269" s="245"/>
    </row>
    <row r="1270" s="247" customFormat="1" spans="1:8">
      <c r="A1270" s="258">
        <v>269</v>
      </c>
      <c r="B1270" s="245" t="s">
        <v>1906</v>
      </c>
      <c r="C1270" s="261" t="s">
        <v>1907</v>
      </c>
      <c r="D1270" s="245" t="s">
        <v>1908</v>
      </c>
      <c r="E1270" s="245">
        <v>3</v>
      </c>
      <c r="F1270" s="245"/>
      <c r="G1270" s="375"/>
      <c r="H1270" s="245"/>
    </row>
    <row r="1271" s="247" customFormat="1" spans="1:8">
      <c r="A1271" s="258">
        <v>270</v>
      </c>
      <c r="B1271" s="245" t="s">
        <v>1909</v>
      </c>
      <c r="C1271" s="261" t="s">
        <v>1910</v>
      </c>
      <c r="D1271" s="245" t="s">
        <v>995</v>
      </c>
      <c r="E1271" s="245">
        <v>20</v>
      </c>
      <c r="F1271" s="245"/>
      <c r="G1271" s="375"/>
      <c r="H1271" s="245"/>
    </row>
    <row r="1272" s="247" customFormat="1" ht="45" spans="1:8">
      <c r="A1272" s="258">
        <v>271</v>
      </c>
      <c r="B1272" s="245" t="s">
        <v>1911</v>
      </c>
      <c r="C1272" s="261" t="s">
        <v>1912</v>
      </c>
      <c r="D1272" s="245" t="s">
        <v>92</v>
      </c>
      <c r="E1272" s="245">
        <v>15</v>
      </c>
      <c r="F1272" s="245"/>
      <c r="G1272" s="375"/>
      <c r="H1272" s="245"/>
    </row>
    <row r="1273" s="247" customFormat="1" spans="1:8">
      <c r="A1273" s="258">
        <v>282</v>
      </c>
      <c r="B1273" s="245" t="s">
        <v>1913</v>
      </c>
      <c r="C1273" s="261" t="s">
        <v>1914</v>
      </c>
      <c r="D1273" s="245"/>
      <c r="E1273" s="245">
        <v>1</v>
      </c>
      <c r="F1273" s="245"/>
      <c r="G1273" s="375"/>
      <c r="H1273" s="245"/>
    </row>
    <row r="1274" s="247" customFormat="1" ht="22.5" spans="1:8">
      <c r="A1274" s="258">
        <v>283</v>
      </c>
      <c r="B1274" s="245" t="s">
        <v>1915</v>
      </c>
      <c r="C1274" s="261" t="s">
        <v>1916</v>
      </c>
      <c r="D1274" s="245" t="s">
        <v>75</v>
      </c>
      <c r="E1274" s="245">
        <v>1</v>
      </c>
      <c r="F1274" s="245"/>
      <c r="G1274" s="375"/>
      <c r="H1274" s="245"/>
    </row>
    <row r="1275" s="247" customFormat="1" spans="1:8">
      <c r="A1275" s="258">
        <v>284</v>
      </c>
      <c r="B1275" s="245" t="s">
        <v>1917</v>
      </c>
      <c r="C1275" s="261" t="s">
        <v>1918</v>
      </c>
      <c r="D1275" s="245" t="s">
        <v>75</v>
      </c>
      <c r="E1275" s="245">
        <v>13</v>
      </c>
      <c r="F1275" s="245"/>
      <c r="G1275" s="375"/>
      <c r="H1275" s="245"/>
    </row>
    <row r="1276" s="247" customFormat="1" spans="1:8">
      <c r="A1276" s="258">
        <v>285</v>
      </c>
      <c r="B1276" s="245" t="s">
        <v>1919</v>
      </c>
      <c r="C1276" s="261" t="s">
        <v>1920</v>
      </c>
      <c r="D1276" s="245" t="s">
        <v>1921</v>
      </c>
      <c r="E1276" s="245">
        <v>25</v>
      </c>
      <c r="F1276" s="245"/>
      <c r="G1276" s="375"/>
      <c r="H1276" s="245"/>
    </row>
    <row r="1277" s="247" customFormat="1" ht="22.5" spans="1:8">
      <c r="A1277" s="258">
        <v>286</v>
      </c>
      <c r="B1277" s="245" t="s">
        <v>1922</v>
      </c>
      <c r="C1277" s="261" t="s">
        <v>1923</v>
      </c>
      <c r="D1277" s="245" t="s">
        <v>92</v>
      </c>
      <c r="E1277" s="245">
        <v>13</v>
      </c>
      <c r="F1277" s="245"/>
      <c r="G1277" s="375"/>
      <c r="H1277" s="245"/>
    </row>
    <row r="1278" s="247" customFormat="1" spans="1:8">
      <c r="A1278" s="258">
        <v>287</v>
      </c>
      <c r="B1278" s="245" t="s">
        <v>1924</v>
      </c>
      <c r="C1278" s="261" t="s">
        <v>1924</v>
      </c>
      <c r="D1278" s="245" t="s">
        <v>198</v>
      </c>
      <c r="E1278" s="245">
        <v>25</v>
      </c>
      <c r="F1278" s="245"/>
      <c r="G1278" s="375"/>
      <c r="H1278" s="245"/>
    </row>
    <row r="1279" s="247" customFormat="1" spans="1:8">
      <c r="A1279" s="258">
        <v>288</v>
      </c>
      <c r="B1279" s="245" t="s">
        <v>1925</v>
      </c>
      <c r="C1279" s="261" t="s">
        <v>1926</v>
      </c>
      <c r="D1279" s="245" t="s">
        <v>92</v>
      </c>
      <c r="E1279" s="245">
        <v>100</v>
      </c>
      <c r="F1279" s="245"/>
      <c r="G1279" s="375"/>
      <c r="H1279" s="245"/>
    </row>
    <row r="1280" s="247" customFormat="1" spans="1:8">
      <c r="A1280" s="258">
        <v>289</v>
      </c>
      <c r="B1280" s="245" t="s">
        <v>1927</v>
      </c>
      <c r="C1280" s="261" t="s">
        <v>1928</v>
      </c>
      <c r="D1280" s="245" t="s">
        <v>75</v>
      </c>
      <c r="E1280" s="245">
        <v>1</v>
      </c>
      <c r="F1280" s="245"/>
      <c r="G1280" s="375"/>
      <c r="H1280" s="245"/>
    </row>
    <row r="1281" s="247" customFormat="1" ht="22.5" spans="1:8">
      <c r="A1281" s="258">
        <v>290</v>
      </c>
      <c r="B1281" s="245" t="s">
        <v>1929</v>
      </c>
      <c r="C1281" s="261" t="s">
        <v>1930</v>
      </c>
      <c r="D1281" s="245" t="s">
        <v>75</v>
      </c>
      <c r="E1281" s="245">
        <v>1</v>
      </c>
      <c r="F1281" s="245"/>
      <c r="G1281" s="375"/>
      <c r="H1281" s="245"/>
    </row>
    <row r="1282" s="247" customFormat="1" ht="22.5" spans="1:8">
      <c r="A1282" s="258">
        <v>291</v>
      </c>
      <c r="B1282" s="245" t="s">
        <v>1931</v>
      </c>
      <c r="C1282" s="261" t="s">
        <v>1932</v>
      </c>
      <c r="D1282" s="245" t="s">
        <v>75</v>
      </c>
      <c r="E1282" s="245">
        <v>1</v>
      </c>
      <c r="F1282" s="245"/>
      <c r="G1282" s="375"/>
      <c r="H1282" s="245"/>
    </row>
    <row r="1283" s="247" customFormat="1" spans="1:8">
      <c r="A1283" s="258">
        <v>292</v>
      </c>
      <c r="B1283" s="245" t="s">
        <v>1933</v>
      </c>
      <c r="C1283" s="261" t="s">
        <v>1934</v>
      </c>
      <c r="D1283" s="245" t="s">
        <v>75</v>
      </c>
      <c r="E1283" s="245">
        <v>1</v>
      </c>
      <c r="F1283" s="245"/>
      <c r="G1283" s="375"/>
      <c r="H1283" s="245"/>
    </row>
    <row r="1284" s="247" customFormat="1" ht="22.5" spans="1:8">
      <c r="A1284" s="258">
        <v>293</v>
      </c>
      <c r="B1284" s="245" t="s">
        <v>1935</v>
      </c>
      <c r="C1284" s="261" t="s">
        <v>1936</v>
      </c>
      <c r="D1284" s="245" t="s">
        <v>75</v>
      </c>
      <c r="E1284" s="245">
        <v>1</v>
      </c>
      <c r="F1284" s="245"/>
      <c r="G1284" s="375"/>
      <c r="H1284" s="245"/>
    </row>
    <row r="1285" s="247" customFormat="1" ht="22.5" spans="1:8">
      <c r="A1285" s="258">
        <v>294</v>
      </c>
      <c r="B1285" s="245" t="s">
        <v>1937</v>
      </c>
      <c r="C1285" s="261" t="s">
        <v>1938</v>
      </c>
      <c r="D1285" s="245" t="s">
        <v>75</v>
      </c>
      <c r="E1285" s="245">
        <v>1</v>
      </c>
      <c r="F1285" s="245"/>
      <c r="G1285" s="375"/>
      <c r="H1285" s="245"/>
    </row>
    <row r="1286" s="247" customFormat="1" ht="22.5" spans="1:8">
      <c r="A1286" s="258">
        <v>295</v>
      </c>
      <c r="B1286" s="245" t="s">
        <v>1939</v>
      </c>
      <c r="C1286" s="261" t="s">
        <v>1940</v>
      </c>
      <c r="D1286" s="245" t="s">
        <v>75</v>
      </c>
      <c r="E1286" s="245">
        <v>1</v>
      </c>
      <c r="F1286" s="245"/>
      <c r="G1286" s="375"/>
      <c r="H1286" s="245"/>
    </row>
    <row r="1287" s="247" customFormat="1" ht="22.5" spans="1:8">
      <c r="A1287" s="258">
        <v>296</v>
      </c>
      <c r="B1287" s="245" t="s">
        <v>1941</v>
      </c>
      <c r="C1287" s="261" t="s">
        <v>1942</v>
      </c>
      <c r="D1287" s="245" t="s">
        <v>75</v>
      </c>
      <c r="E1287" s="245">
        <v>1</v>
      </c>
      <c r="F1287" s="245"/>
      <c r="G1287" s="375"/>
      <c r="H1287" s="245"/>
    </row>
    <row r="1288" s="247" customFormat="1" spans="1:8">
      <c r="A1288" s="258">
        <v>297</v>
      </c>
      <c r="B1288" s="245" t="s">
        <v>1943</v>
      </c>
      <c r="C1288" s="261" t="s">
        <v>1944</v>
      </c>
      <c r="D1288" s="245" t="s">
        <v>75</v>
      </c>
      <c r="E1288" s="245">
        <v>1</v>
      </c>
      <c r="F1288" s="245"/>
      <c r="G1288" s="375"/>
      <c r="H1288" s="245"/>
    </row>
    <row r="1289" s="247" customFormat="1" spans="1:8">
      <c r="A1289" s="258">
        <v>298</v>
      </c>
      <c r="B1289" s="245" t="s">
        <v>1945</v>
      </c>
      <c r="C1289" s="261" t="s">
        <v>1945</v>
      </c>
      <c r="D1289" s="245" t="s">
        <v>75</v>
      </c>
      <c r="E1289" s="245">
        <v>1</v>
      </c>
      <c r="F1289" s="245"/>
      <c r="G1289" s="375"/>
      <c r="H1289" s="245"/>
    </row>
    <row r="1290" s="247" customFormat="1" ht="22.5" spans="1:8">
      <c r="A1290" s="258">
        <v>299</v>
      </c>
      <c r="B1290" s="245" t="s">
        <v>1946</v>
      </c>
      <c r="C1290" s="261" t="s">
        <v>1946</v>
      </c>
      <c r="D1290" s="245" t="s">
        <v>75</v>
      </c>
      <c r="E1290" s="245">
        <v>1</v>
      </c>
      <c r="F1290" s="245"/>
      <c r="G1290" s="375"/>
      <c r="H1290" s="245"/>
    </row>
    <row r="1291" s="247" customFormat="1" spans="1:8">
      <c r="A1291" s="258">
        <v>300</v>
      </c>
      <c r="B1291" s="245" t="s">
        <v>1947</v>
      </c>
      <c r="C1291" s="261" t="s">
        <v>1948</v>
      </c>
      <c r="D1291" s="245" t="s">
        <v>75</v>
      </c>
      <c r="E1291" s="245">
        <v>1</v>
      </c>
      <c r="F1291" s="245"/>
      <c r="G1291" s="375"/>
      <c r="H1291" s="245"/>
    </row>
    <row r="1292" s="247" customFormat="1" spans="1:8">
      <c r="A1292" s="258">
        <v>301</v>
      </c>
      <c r="B1292" s="245" t="s">
        <v>1949</v>
      </c>
      <c r="C1292" s="261" t="s">
        <v>1949</v>
      </c>
      <c r="D1292" s="245" t="s">
        <v>75</v>
      </c>
      <c r="E1292" s="245">
        <v>1</v>
      </c>
      <c r="F1292" s="245"/>
      <c r="G1292" s="375"/>
      <c r="H1292" s="245"/>
    </row>
    <row r="1293" s="247" customFormat="1" ht="33.75" spans="1:8">
      <c r="A1293" s="258">
        <v>302</v>
      </c>
      <c r="B1293" s="245" t="s">
        <v>1950</v>
      </c>
      <c r="C1293" s="261" t="s">
        <v>1951</v>
      </c>
      <c r="D1293" s="245" t="s">
        <v>75</v>
      </c>
      <c r="E1293" s="245">
        <v>1</v>
      </c>
      <c r="F1293" s="245"/>
      <c r="G1293" s="375"/>
      <c r="H1293" s="245"/>
    </row>
    <row r="1294" s="247" customFormat="1" ht="33.75" spans="1:8">
      <c r="A1294" s="258">
        <v>303</v>
      </c>
      <c r="B1294" s="245" t="s">
        <v>1952</v>
      </c>
      <c r="C1294" s="261" t="s">
        <v>1951</v>
      </c>
      <c r="D1294" s="245" t="s">
        <v>75</v>
      </c>
      <c r="E1294" s="245">
        <v>1</v>
      </c>
      <c r="F1294" s="245"/>
      <c r="G1294" s="375"/>
      <c r="H1294" s="245"/>
    </row>
    <row r="1295" s="247" customFormat="1" spans="1:8">
      <c r="A1295" s="258">
        <v>304</v>
      </c>
      <c r="B1295" s="245" t="s">
        <v>1953</v>
      </c>
      <c r="C1295" s="261" t="s">
        <v>1954</v>
      </c>
      <c r="D1295" s="245" t="s">
        <v>92</v>
      </c>
      <c r="E1295" s="245">
        <v>1</v>
      </c>
      <c r="F1295" s="245"/>
      <c r="G1295" s="375"/>
      <c r="H1295" s="245"/>
    </row>
    <row r="1296" s="247" customFormat="1" ht="56.25" spans="1:8">
      <c r="A1296" s="258">
        <v>305</v>
      </c>
      <c r="B1296" s="245" t="s">
        <v>1955</v>
      </c>
      <c r="C1296" s="261" t="s">
        <v>1956</v>
      </c>
      <c r="D1296" s="245" t="s">
        <v>92</v>
      </c>
      <c r="E1296" s="245">
        <v>1</v>
      </c>
      <c r="F1296" s="245"/>
      <c r="G1296" s="375"/>
      <c r="H1296" s="245"/>
    </row>
    <row r="1297" s="247" customFormat="1" ht="22.5" spans="1:8">
      <c r="A1297" s="258">
        <v>306</v>
      </c>
      <c r="B1297" s="245" t="s">
        <v>1957</v>
      </c>
      <c r="C1297" s="261" t="s">
        <v>1958</v>
      </c>
      <c r="D1297" s="245" t="s">
        <v>75</v>
      </c>
      <c r="E1297" s="245">
        <v>1</v>
      </c>
      <c r="F1297" s="245"/>
      <c r="G1297" s="375"/>
      <c r="H1297" s="245"/>
    </row>
    <row r="1298" s="247" customFormat="1" ht="56.25" spans="1:8">
      <c r="A1298" s="258">
        <v>307</v>
      </c>
      <c r="B1298" s="245" t="s">
        <v>1959</v>
      </c>
      <c r="C1298" s="261" t="s">
        <v>1960</v>
      </c>
      <c r="D1298" s="245" t="s">
        <v>973</v>
      </c>
      <c r="E1298" s="245">
        <v>15</v>
      </c>
      <c r="F1298" s="245"/>
      <c r="G1298" s="375"/>
      <c r="H1298" s="245"/>
    </row>
    <row r="1299" s="247" customFormat="1" ht="45" spans="1:8">
      <c r="A1299" s="258">
        <v>308</v>
      </c>
      <c r="B1299" s="245" t="s">
        <v>1961</v>
      </c>
      <c r="C1299" s="261" t="s">
        <v>1962</v>
      </c>
      <c r="D1299" s="245" t="s">
        <v>973</v>
      </c>
      <c r="E1299" s="245">
        <v>15</v>
      </c>
      <c r="F1299" s="245"/>
      <c r="G1299" s="375"/>
      <c r="H1299" s="245"/>
    </row>
    <row r="1300" s="247" customFormat="1" ht="45" spans="1:8">
      <c r="A1300" s="258">
        <v>309</v>
      </c>
      <c r="B1300" s="245" t="s">
        <v>1963</v>
      </c>
      <c r="C1300" s="261" t="s">
        <v>1964</v>
      </c>
      <c r="D1300" s="245" t="s">
        <v>973</v>
      </c>
      <c r="E1300" s="245">
        <v>15</v>
      </c>
      <c r="F1300" s="245"/>
      <c r="G1300" s="375"/>
      <c r="H1300" s="245"/>
    </row>
    <row r="1301" s="247" customFormat="1" ht="22.5" spans="1:8">
      <c r="A1301" s="258">
        <v>310</v>
      </c>
      <c r="B1301" s="245" t="s">
        <v>1965</v>
      </c>
      <c r="C1301" s="261" t="s">
        <v>1966</v>
      </c>
      <c r="D1301" s="245" t="s">
        <v>92</v>
      </c>
      <c r="E1301" s="245">
        <v>15</v>
      </c>
      <c r="F1301" s="245"/>
      <c r="G1301" s="375"/>
      <c r="H1301" s="245"/>
    </row>
    <row r="1302" s="247" customFormat="1" spans="1:8">
      <c r="A1302" s="258">
        <v>311</v>
      </c>
      <c r="B1302" s="245" t="s">
        <v>1967</v>
      </c>
      <c r="C1302" s="261" t="s">
        <v>1968</v>
      </c>
      <c r="D1302" s="245" t="s">
        <v>92</v>
      </c>
      <c r="E1302" s="245">
        <v>5</v>
      </c>
      <c r="F1302" s="245"/>
      <c r="G1302" s="375"/>
      <c r="H1302" s="245"/>
    </row>
    <row r="1303" s="247" customFormat="1" spans="1:8">
      <c r="A1303" s="258">
        <v>312</v>
      </c>
      <c r="B1303" s="245" t="s">
        <v>1080</v>
      </c>
      <c r="C1303" s="261" t="s">
        <v>1969</v>
      </c>
      <c r="D1303" s="245" t="s">
        <v>92</v>
      </c>
      <c r="E1303" s="245">
        <v>1</v>
      </c>
      <c r="F1303" s="245"/>
      <c r="G1303" s="375"/>
      <c r="H1303" s="245"/>
    </row>
    <row r="1304" s="247" customFormat="1" spans="1:8">
      <c r="A1304" s="258">
        <v>313</v>
      </c>
      <c r="B1304" s="245" t="s">
        <v>1970</v>
      </c>
      <c r="C1304" s="261" t="s">
        <v>1971</v>
      </c>
      <c r="D1304" s="245" t="s">
        <v>92</v>
      </c>
      <c r="E1304" s="245">
        <v>1</v>
      </c>
      <c r="F1304" s="245"/>
      <c r="G1304" s="375"/>
      <c r="H1304" s="245"/>
    </row>
    <row r="1305" s="247" customFormat="1" spans="1:8">
      <c r="A1305" s="258">
        <v>314</v>
      </c>
      <c r="B1305" s="245" t="s">
        <v>1972</v>
      </c>
      <c r="C1305" s="261" t="s">
        <v>1973</v>
      </c>
      <c r="D1305" s="245" t="s">
        <v>92</v>
      </c>
      <c r="E1305" s="245">
        <v>1</v>
      </c>
      <c r="F1305" s="245"/>
      <c r="G1305" s="375"/>
      <c r="H1305" s="245"/>
    </row>
    <row r="1306" s="247" customFormat="1" spans="1:8">
      <c r="A1306" s="258">
        <v>315</v>
      </c>
      <c r="B1306" s="245" t="s">
        <v>1974</v>
      </c>
      <c r="C1306" s="261" t="s">
        <v>1975</v>
      </c>
      <c r="D1306" s="245" t="s">
        <v>92</v>
      </c>
      <c r="E1306" s="245">
        <v>1</v>
      </c>
      <c r="F1306" s="245"/>
      <c r="G1306" s="375"/>
      <c r="H1306" s="245"/>
    </row>
    <row r="1307" s="247" customFormat="1" spans="1:8">
      <c r="A1307" s="258">
        <v>316</v>
      </c>
      <c r="B1307" s="245" t="s">
        <v>1976</v>
      </c>
      <c r="C1307" s="261" t="s">
        <v>1977</v>
      </c>
      <c r="D1307" s="245" t="s">
        <v>92</v>
      </c>
      <c r="E1307" s="245">
        <v>1</v>
      </c>
      <c r="F1307" s="245"/>
      <c r="G1307" s="375"/>
      <c r="H1307" s="245"/>
    </row>
    <row r="1308" s="247" customFormat="1" spans="1:8">
      <c r="A1308" s="258">
        <v>317</v>
      </c>
      <c r="B1308" s="245" t="s">
        <v>1978</v>
      </c>
      <c r="C1308" s="261" t="s">
        <v>1979</v>
      </c>
      <c r="D1308" s="245" t="s">
        <v>92</v>
      </c>
      <c r="E1308" s="245">
        <v>1</v>
      </c>
      <c r="F1308" s="245"/>
      <c r="G1308" s="375"/>
      <c r="H1308" s="245"/>
    </row>
    <row r="1309" s="247" customFormat="1" ht="78.75" spans="1:8">
      <c r="A1309" s="258">
        <v>318</v>
      </c>
      <c r="B1309" s="245" t="s">
        <v>1980</v>
      </c>
      <c r="C1309" s="261" t="s">
        <v>1981</v>
      </c>
      <c r="D1309" s="245" t="s">
        <v>92</v>
      </c>
      <c r="E1309" s="245">
        <v>1</v>
      </c>
      <c r="F1309" s="245"/>
      <c r="G1309" s="375"/>
      <c r="H1309" s="245"/>
    </row>
    <row r="1310" s="247" customFormat="1" ht="22.5" spans="1:8">
      <c r="A1310" s="258">
        <v>319</v>
      </c>
      <c r="B1310" s="245" t="s">
        <v>1982</v>
      </c>
      <c r="C1310" s="261" t="s">
        <v>1983</v>
      </c>
      <c r="D1310" s="245" t="s">
        <v>92</v>
      </c>
      <c r="E1310" s="245">
        <v>1</v>
      </c>
      <c r="F1310" s="245"/>
      <c r="G1310" s="375"/>
      <c r="H1310" s="245"/>
    </row>
    <row r="1311" s="247" customFormat="1" ht="33.75" spans="1:8">
      <c r="A1311" s="258">
        <v>320</v>
      </c>
      <c r="B1311" s="245" t="s">
        <v>1178</v>
      </c>
      <c r="C1311" s="261" t="s">
        <v>1984</v>
      </c>
      <c r="D1311" s="245" t="s">
        <v>92</v>
      </c>
      <c r="E1311" s="245">
        <v>1</v>
      </c>
      <c r="F1311" s="245"/>
      <c r="G1311" s="375"/>
      <c r="H1311" s="245"/>
    </row>
    <row r="1312" s="247" customFormat="1" ht="22.5" spans="1:8">
      <c r="A1312" s="258">
        <v>321</v>
      </c>
      <c r="B1312" s="245" t="s">
        <v>1985</v>
      </c>
      <c r="C1312" s="261" t="s">
        <v>1986</v>
      </c>
      <c r="D1312" s="245" t="s">
        <v>92</v>
      </c>
      <c r="E1312" s="245">
        <v>1</v>
      </c>
      <c r="F1312" s="245"/>
      <c r="G1312" s="375"/>
      <c r="H1312" s="245"/>
    </row>
    <row r="1313" s="247" customFormat="1" spans="1:8">
      <c r="A1313" s="258">
        <v>322</v>
      </c>
      <c r="B1313" s="245" t="s">
        <v>1987</v>
      </c>
      <c r="C1313" s="261" t="s">
        <v>1988</v>
      </c>
      <c r="D1313" s="245" t="s">
        <v>92</v>
      </c>
      <c r="E1313" s="245">
        <v>3</v>
      </c>
      <c r="F1313" s="245"/>
      <c r="G1313" s="375"/>
      <c r="H1313" s="245"/>
    </row>
    <row r="1314" s="247" customFormat="1" spans="1:8">
      <c r="A1314" s="258">
        <v>323</v>
      </c>
      <c r="B1314" s="245" t="s">
        <v>1989</v>
      </c>
      <c r="C1314" s="261" t="s">
        <v>1990</v>
      </c>
      <c r="D1314" s="245" t="s">
        <v>92</v>
      </c>
      <c r="E1314" s="245">
        <v>3</v>
      </c>
      <c r="F1314" s="245"/>
      <c r="G1314" s="375"/>
      <c r="H1314" s="245"/>
    </row>
    <row r="1315" s="247" customFormat="1" spans="1:8">
      <c r="A1315" s="258">
        <v>324</v>
      </c>
      <c r="B1315" s="245" t="s">
        <v>1117</v>
      </c>
      <c r="C1315" s="261" t="s">
        <v>1991</v>
      </c>
      <c r="D1315" s="245" t="s">
        <v>92</v>
      </c>
      <c r="E1315" s="245">
        <v>1</v>
      </c>
      <c r="F1315" s="245"/>
      <c r="G1315" s="375"/>
      <c r="H1315" s="245"/>
    </row>
    <row r="1316" s="247" customFormat="1" spans="1:8">
      <c r="A1316" s="258">
        <v>325</v>
      </c>
      <c r="B1316" s="245" t="s">
        <v>1992</v>
      </c>
      <c r="C1316" s="261" t="s">
        <v>1993</v>
      </c>
      <c r="D1316" s="245" t="s">
        <v>92</v>
      </c>
      <c r="E1316" s="245">
        <v>1</v>
      </c>
      <c r="F1316" s="245"/>
      <c r="G1316" s="375"/>
      <c r="H1316" s="245"/>
    </row>
    <row r="1317" s="247" customFormat="1" ht="22.5" spans="1:8">
      <c r="A1317" s="258">
        <v>326</v>
      </c>
      <c r="B1317" s="245" t="s">
        <v>934</v>
      </c>
      <c r="C1317" s="261" t="s">
        <v>1994</v>
      </c>
      <c r="D1317" s="245" t="s">
        <v>92</v>
      </c>
      <c r="E1317" s="245">
        <v>1</v>
      </c>
      <c r="F1317" s="277"/>
      <c r="G1317" s="375"/>
      <c r="H1317" s="245"/>
    </row>
    <row r="1318" s="247" customFormat="1" spans="1:8">
      <c r="A1318" s="258">
        <v>327</v>
      </c>
      <c r="B1318" s="245" t="s">
        <v>1995</v>
      </c>
      <c r="C1318" s="261" t="s">
        <v>1996</v>
      </c>
      <c r="D1318" s="245" t="s">
        <v>973</v>
      </c>
      <c r="E1318" s="245">
        <v>1</v>
      </c>
      <c r="F1318" s="245"/>
      <c r="G1318" s="375"/>
      <c r="H1318" s="245"/>
    </row>
    <row r="1319" s="247" customFormat="1" spans="1:8">
      <c r="A1319" s="258">
        <v>328</v>
      </c>
      <c r="B1319" s="245" t="s">
        <v>900</v>
      </c>
      <c r="C1319" s="261" t="s">
        <v>1997</v>
      </c>
      <c r="D1319" s="245" t="s">
        <v>92</v>
      </c>
      <c r="E1319" s="245">
        <v>1</v>
      </c>
      <c r="F1319" s="245"/>
      <c r="G1319" s="375"/>
      <c r="H1319" s="245"/>
    </row>
    <row r="1320" s="247" customFormat="1" spans="1:8">
      <c r="A1320" s="258">
        <v>329</v>
      </c>
      <c r="B1320" s="245" t="s">
        <v>1054</v>
      </c>
      <c r="C1320" s="261" t="s">
        <v>1998</v>
      </c>
      <c r="D1320" s="245" t="s">
        <v>138</v>
      </c>
      <c r="E1320" s="245">
        <v>1</v>
      </c>
      <c r="F1320" s="258"/>
      <c r="G1320" s="375"/>
      <c r="H1320" s="245"/>
    </row>
    <row r="1321" s="247" customFormat="1" spans="1:8">
      <c r="A1321" s="258">
        <v>330</v>
      </c>
      <c r="B1321" s="245" t="s">
        <v>1999</v>
      </c>
      <c r="C1321" s="261" t="s">
        <v>1998</v>
      </c>
      <c r="D1321" s="245" t="s">
        <v>138</v>
      </c>
      <c r="E1321" s="245">
        <v>1</v>
      </c>
      <c r="F1321" s="245"/>
      <c r="G1321" s="375"/>
      <c r="H1321" s="245"/>
    </row>
    <row r="1322" s="247" customFormat="1" spans="1:8">
      <c r="A1322" s="258">
        <v>331</v>
      </c>
      <c r="B1322" s="245" t="s">
        <v>990</v>
      </c>
      <c r="C1322" s="261" t="s">
        <v>1998</v>
      </c>
      <c r="D1322" s="245" t="s">
        <v>75</v>
      </c>
      <c r="E1322" s="245">
        <v>1</v>
      </c>
      <c r="F1322" s="245"/>
      <c r="G1322" s="375"/>
      <c r="H1322" s="245"/>
    </row>
    <row r="1323" s="247" customFormat="1" spans="1:8">
      <c r="A1323" s="258">
        <v>332</v>
      </c>
      <c r="B1323" s="245" t="s">
        <v>2000</v>
      </c>
      <c r="C1323" s="261" t="s">
        <v>2001</v>
      </c>
      <c r="D1323" s="245" t="s">
        <v>138</v>
      </c>
      <c r="E1323" s="245">
        <v>1</v>
      </c>
      <c r="F1323" s="245"/>
      <c r="G1323" s="375"/>
      <c r="H1323" s="245"/>
    </row>
    <row r="1324" s="247" customFormat="1" spans="1:8">
      <c r="A1324" s="258">
        <v>333</v>
      </c>
      <c r="B1324" s="245" t="s">
        <v>2002</v>
      </c>
      <c r="C1324" s="261" t="s">
        <v>2003</v>
      </c>
      <c r="D1324" s="245" t="s">
        <v>138</v>
      </c>
      <c r="E1324" s="245">
        <v>3</v>
      </c>
      <c r="F1324" s="245"/>
      <c r="G1324" s="375"/>
      <c r="H1324" s="245"/>
    </row>
    <row r="1325" s="247" customFormat="1" spans="1:8">
      <c r="A1325" s="258">
        <v>334</v>
      </c>
      <c r="B1325" s="245" t="s">
        <v>857</v>
      </c>
      <c r="C1325" s="261" t="s">
        <v>2004</v>
      </c>
      <c r="D1325" s="245" t="s">
        <v>1108</v>
      </c>
      <c r="E1325" s="245">
        <v>1</v>
      </c>
      <c r="F1325" s="245"/>
      <c r="G1325" s="375"/>
      <c r="H1325" s="245"/>
    </row>
    <row r="1326" s="247" customFormat="1" ht="33.75" spans="1:8">
      <c r="A1326" s="258">
        <v>335</v>
      </c>
      <c r="B1326" s="245" t="s">
        <v>1225</v>
      </c>
      <c r="C1326" s="261" t="s">
        <v>2005</v>
      </c>
      <c r="D1326" s="245" t="s">
        <v>92</v>
      </c>
      <c r="E1326" s="245">
        <v>1</v>
      </c>
      <c r="F1326" s="245"/>
      <c r="G1326" s="375"/>
      <c r="H1326" s="245"/>
    </row>
    <row r="1327" s="247" customFormat="1" ht="22.5" spans="1:8">
      <c r="A1327" s="258">
        <v>336</v>
      </c>
      <c r="B1327" s="245" t="s">
        <v>2006</v>
      </c>
      <c r="C1327" s="261" t="s">
        <v>2007</v>
      </c>
      <c r="D1327" s="245" t="s">
        <v>2008</v>
      </c>
      <c r="E1327" s="245">
        <v>1</v>
      </c>
      <c r="F1327" s="245"/>
      <c r="G1327" s="375"/>
      <c r="H1327" s="245"/>
    </row>
    <row r="1328" s="247" customFormat="1" spans="1:8">
      <c r="A1328" s="258"/>
      <c r="B1328" s="245"/>
      <c r="C1328" s="261" t="s">
        <v>2009</v>
      </c>
      <c r="D1328" s="258"/>
      <c r="E1328" s="258"/>
      <c r="F1328" s="258"/>
      <c r="G1328" s="375"/>
      <c r="H1328" s="245"/>
    </row>
    <row r="1329" s="247" customFormat="1" ht="56.25" spans="1:8">
      <c r="A1329" s="258">
        <v>1</v>
      </c>
      <c r="B1329" s="245" t="s">
        <v>1402</v>
      </c>
      <c r="C1329" s="261" t="s">
        <v>1403</v>
      </c>
      <c r="D1329" s="245" t="s">
        <v>363</v>
      </c>
      <c r="E1329" s="245">
        <v>2</v>
      </c>
      <c r="F1329" s="277"/>
      <c r="G1329" s="375"/>
      <c r="H1329" s="245"/>
    </row>
    <row r="1330" s="247" customFormat="1" ht="45" spans="1:8">
      <c r="A1330" s="258">
        <v>2</v>
      </c>
      <c r="B1330" s="245" t="s">
        <v>1404</v>
      </c>
      <c r="C1330" s="261" t="s">
        <v>1405</v>
      </c>
      <c r="D1330" s="245" t="s">
        <v>75</v>
      </c>
      <c r="E1330" s="245">
        <v>4</v>
      </c>
      <c r="F1330" s="258"/>
      <c r="G1330" s="375"/>
      <c r="H1330" s="245"/>
    </row>
    <row r="1331" s="247" customFormat="1" ht="45" spans="1:8">
      <c r="A1331" s="258">
        <v>3</v>
      </c>
      <c r="B1331" s="245" t="s">
        <v>2010</v>
      </c>
      <c r="C1331" s="261" t="s">
        <v>2011</v>
      </c>
      <c r="D1331" s="245" t="s">
        <v>92</v>
      </c>
      <c r="E1331" s="245">
        <v>1</v>
      </c>
      <c r="F1331" s="258"/>
      <c r="G1331" s="375"/>
      <c r="H1331" s="245"/>
    </row>
    <row r="1332" s="247" customFormat="1" ht="45" spans="1:8">
      <c r="A1332" s="258">
        <v>4</v>
      </c>
      <c r="B1332" s="245" t="s">
        <v>2012</v>
      </c>
      <c r="C1332" s="261" t="s">
        <v>2013</v>
      </c>
      <c r="D1332" s="245" t="s">
        <v>92</v>
      </c>
      <c r="E1332" s="245">
        <v>1</v>
      </c>
      <c r="F1332" s="258"/>
      <c r="G1332" s="375"/>
      <c r="H1332" s="245"/>
    </row>
    <row r="1333" s="247" customFormat="1" ht="146.25" spans="1:8">
      <c r="A1333" s="258">
        <v>5</v>
      </c>
      <c r="B1333" s="245" t="s">
        <v>2014</v>
      </c>
      <c r="C1333" s="261" t="s">
        <v>2015</v>
      </c>
      <c r="D1333" s="245" t="s">
        <v>138</v>
      </c>
      <c r="E1333" s="245">
        <v>1</v>
      </c>
      <c r="F1333" s="258"/>
      <c r="G1333" s="375"/>
      <c r="H1333" s="245"/>
    </row>
    <row r="1334" s="247" customFormat="1" ht="22.5" spans="1:8">
      <c r="A1334" s="258">
        <v>6</v>
      </c>
      <c r="B1334" s="245" t="s">
        <v>2016</v>
      </c>
      <c r="C1334" s="261" t="s">
        <v>2017</v>
      </c>
      <c r="D1334" s="245" t="s">
        <v>138</v>
      </c>
      <c r="E1334" s="245">
        <v>1</v>
      </c>
      <c r="F1334" s="258"/>
      <c r="G1334" s="375"/>
      <c r="H1334" s="245"/>
    </row>
    <row r="1335" s="247" customFormat="1" ht="78.75" spans="1:8">
      <c r="A1335" s="258">
        <v>7</v>
      </c>
      <c r="B1335" s="245" t="s">
        <v>1420</v>
      </c>
      <c r="C1335" s="261" t="s">
        <v>2018</v>
      </c>
      <c r="D1335" s="245" t="s">
        <v>242</v>
      </c>
      <c r="E1335" s="245">
        <v>2</v>
      </c>
      <c r="F1335" s="245"/>
      <c r="G1335" s="375"/>
      <c r="H1335" s="245"/>
    </row>
    <row r="1336" s="247" customFormat="1" ht="45" spans="1:8">
      <c r="A1336" s="258">
        <v>8</v>
      </c>
      <c r="B1336" s="245" t="s">
        <v>2019</v>
      </c>
      <c r="C1336" s="261" t="s">
        <v>2020</v>
      </c>
      <c r="D1336" s="245" t="s">
        <v>138</v>
      </c>
      <c r="E1336" s="245">
        <v>1</v>
      </c>
      <c r="F1336" s="258"/>
      <c r="G1336" s="375"/>
      <c r="H1336" s="245"/>
    </row>
    <row r="1337" s="247" customFormat="1" ht="78.75" spans="1:8">
      <c r="A1337" s="258">
        <v>9</v>
      </c>
      <c r="B1337" s="245" t="s">
        <v>2021</v>
      </c>
      <c r="C1337" s="261" t="s">
        <v>2022</v>
      </c>
      <c r="D1337" s="245" t="s">
        <v>138</v>
      </c>
      <c r="E1337" s="245">
        <v>1</v>
      </c>
      <c r="F1337" s="258"/>
      <c r="G1337" s="375"/>
      <c r="H1337" s="245"/>
    </row>
    <row r="1338" s="247" customFormat="1" ht="22.5" spans="1:8">
      <c r="A1338" s="258">
        <v>10</v>
      </c>
      <c r="B1338" s="245" t="s">
        <v>2023</v>
      </c>
      <c r="C1338" s="261" t="s">
        <v>2017</v>
      </c>
      <c r="D1338" s="245" t="s">
        <v>138</v>
      </c>
      <c r="E1338" s="245">
        <v>1</v>
      </c>
      <c r="F1338" s="258"/>
      <c r="G1338" s="375"/>
      <c r="H1338" s="245"/>
    </row>
    <row r="1339" s="247" customFormat="1" ht="101.25" spans="1:8">
      <c r="A1339" s="258">
        <v>11</v>
      </c>
      <c r="B1339" s="245" t="s">
        <v>2024</v>
      </c>
      <c r="C1339" s="261" t="s">
        <v>1432</v>
      </c>
      <c r="D1339" s="245" t="s">
        <v>92</v>
      </c>
      <c r="E1339" s="245">
        <v>1</v>
      </c>
      <c r="F1339" s="258"/>
      <c r="G1339" s="375"/>
      <c r="H1339" s="245"/>
    </row>
    <row r="1340" s="247" customFormat="1" spans="1:8">
      <c r="A1340" s="258">
        <v>12</v>
      </c>
      <c r="B1340" s="245" t="s">
        <v>2025</v>
      </c>
      <c r="C1340" s="261" t="s">
        <v>2026</v>
      </c>
      <c r="D1340" s="245" t="s">
        <v>92</v>
      </c>
      <c r="E1340" s="245">
        <v>1</v>
      </c>
      <c r="F1340" s="258"/>
      <c r="G1340" s="375"/>
      <c r="H1340" s="245"/>
    </row>
    <row r="1341" s="247" customFormat="1" ht="22.5" spans="1:8">
      <c r="A1341" s="258">
        <v>13</v>
      </c>
      <c r="B1341" s="245" t="s">
        <v>2027</v>
      </c>
      <c r="C1341" s="261" t="s">
        <v>2028</v>
      </c>
      <c r="D1341" s="245" t="s">
        <v>138</v>
      </c>
      <c r="E1341" s="245">
        <v>1</v>
      </c>
      <c r="F1341" s="258"/>
      <c r="G1341" s="375"/>
      <c r="H1341" s="245"/>
    </row>
    <row r="1342" s="247" customFormat="1" ht="33.75" spans="1:8">
      <c r="A1342" s="258">
        <v>14</v>
      </c>
      <c r="B1342" s="245" t="s">
        <v>2029</v>
      </c>
      <c r="C1342" s="261" t="s">
        <v>2030</v>
      </c>
      <c r="D1342" s="245" t="s">
        <v>138</v>
      </c>
      <c r="E1342" s="245">
        <v>1</v>
      </c>
      <c r="F1342" s="258"/>
      <c r="G1342" s="375"/>
      <c r="H1342" s="245"/>
    </row>
    <row r="1343" s="247" customFormat="1" ht="78.75" spans="1:8">
      <c r="A1343" s="258">
        <v>15</v>
      </c>
      <c r="B1343" s="245" t="s">
        <v>2031</v>
      </c>
      <c r="C1343" s="261" t="s">
        <v>2032</v>
      </c>
      <c r="D1343" s="245" t="s">
        <v>138</v>
      </c>
      <c r="E1343" s="245">
        <v>1</v>
      </c>
      <c r="F1343" s="258"/>
      <c r="G1343" s="375"/>
      <c r="H1343" s="245"/>
    </row>
    <row r="1344" s="247" customFormat="1" spans="1:8">
      <c r="A1344" s="258">
        <v>16</v>
      </c>
      <c r="B1344" s="245" t="s">
        <v>1435</v>
      </c>
      <c r="C1344" s="261" t="s">
        <v>2033</v>
      </c>
      <c r="D1344" s="245" t="s">
        <v>81</v>
      </c>
      <c r="E1344" s="245">
        <v>25</v>
      </c>
      <c r="F1344" s="258"/>
      <c r="G1344" s="375"/>
      <c r="H1344" s="245"/>
    </row>
    <row r="1345" s="247" customFormat="1" ht="56.25" spans="1:8">
      <c r="A1345" s="258">
        <v>17</v>
      </c>
      <c r="B1345" s="245" t="s">
        <v>2034</v>
      </c>
      <c r="C1345" s="261" t="s">
        <v>2035</v>
      </c>
      <c r="D1345" s="245" t="s">
        <v>92</v>
      </c>
      <c r="E1345" s="245">
        <v>2</v>
      </c>
      <c r="F1345" s="258"/>
      <c r="G1345" s="375"/>
      <c r="H1345" s="245"/>
    </row>
    <row r="1346" s="247" customFormat="1" spans="1:8">
      <c r="A1346" s="258">
        <v>18</v>
      </c>
      <c r="B1346" s="245" t="s">
        <v>2036</v>
      </c>
      <c r="C1346" s="393" t="s">
        <v>2037</v>
      </c>
      <c r="D1346" s="245" t="s">
        <v>92</v>
      </c>
      <c r="E1346" s="245">
        <v>6</v>
      </c>
      <c r="F1346" s="258"/>
      <c r="G1346" s="375"/>
      <c r="H1346" s="245"/>
    </row>
    <row r="1347" s="247" customFormat="1" spans="1:8">
      <c r="A1347" s="258">
        <v>19</v>
      </c>
      <c r="B1347" s="245" t="s">
        <v>2038</v>
      </c>
      <c r="C1347" s="261" t="s">
        <v>2039</v>
      </c>
      <c r="D1347" s="245" t="s">
        <v>92</v>
      </c>
      <c r="E1347" s="245">
        <v>12</v>
      </c>
      <c r="F1347" s="258"/>
      <c r="G1347" s="375"/>
      <c r="H1347" s="245"/>
    </row>
    <row r="1348" s="247" customFormat="1" spans="1:8">
      <c r="A1348" s="258">
        <v>20</v>
      </c>
      <c r="B1348" s="245" t="s">
        <v>2040</v>
      </c>
      <c r="C1348" s="261" t="s">
        <v>2041</v>
      </c>
      <c r="D1348" s="245" t="s">
        <v>92</v>
      </c>
      <c r="E1348" s="245">
        <v>12</v>
      </c>
      <c r="F1348" s="245"/>
      <c r="G1348" s="375"/>
      <c r="H1348" s="245"/>
    </row>
    <row r="1349" s="247" customFormat="1" ht="45" spans="1:8">
      <c r="A1349" s="258">
        <v>21</v>
      </c>
      <c r="B1349" s="245" t="s">
        <v>1441</v>
      </c>
      <c r="C1349" s="261" t="s">
        <v>2042</v>
      </c>
      <c r="D1349" s="245" t="s">
        <v>92</v>
      </c>
      <c r="E1349" s="245">
        <v>14</v>
      </c>
      <c r="F1349" s="258"/>
      <c r="G1349" s="375"/>
      <c r="H1349" s="245"/>
    </row>
    <row r="1350" s="247" customFormat="1" ht="78.75" spans="1:8">
      <c r="A1350" s="258">
        <v>22</v>
      </c>
      <c r="B1350" s="245" t="s">
        <v>1445</v>
      </c>
      <c r="C1350" s="261" t="s">
        <v>1446</v>
      </c>
      <c r="D1350" s="245" t="s">
        <v>75</v>
      </c>
      <c r="E1350" s="245">
        <v>2</v>
      </c>
      <c r="F1350" s="258"/>
      <c r="G1350" s="375"/>
      <c r="H1350" s="245"/>
    </row>
    <row r="1351" s="247" customFormat="1" ht="22.5" spans="1:8">
      <c r="A1351" s="258">
        <v>23</v>
      </c>
      <c r="B1351" s="245" t="s">
        <v>2043</v>
      </c>
      <c r="C1351" s="261" t="s">
        <v>2044</v>
      </c>
      <c r="D1351" s="245" t="s">
        <v>92</v>
      </c>
      <c r="E1351" s="245">
        <v>5</v>
      </c>
      <c r="F1351" s="258"/>
      <c r="G1351" s="375"/>
      <c r="H1351" s="245"/>
    </row>
    <row r="1352" s="247" customFormat="1" ht="45" spans="1:8">
      <c r="A1352" s="258">
        <v>24</v>
      </c>
      <c r="B1352" s="245" t="s">
        <v>1451</v>
      </c>
      <c r="C1352" s="261" t="s">
        <v>2045</v>
      </c>
      <c r="D1352" s="245" t="s">
        <v>92</v>
      </c>
      <c r="E1352" s="245">
        <v>26</v>
      </c>
      <c r="F1352" s="258"/>
      <c r="G1352" s="375"/>
      <c r="H1352" s="245"/>
    </row>
    <row r="1353" s="247" customFormat="1" ht="22.5" spans="1:8">
      <c r="A1353" s="258">
        <v>25</v>
      </c>
      <c r="B1353" s="245" t="s">
        <v>1453</v>
      </c>
      <c r="C1353" s="261" t="s">
        <v>1454</v>
      </c>
      <c r="D1353" s="245" t="s">
        <v>92</v>
      </c>
      <c r="E1353" s="245">
        <v>26</v>
      </c>
      <c r="F1353" s="258"/>
      <c r="G1353" s="375"/>
      <c r="H1353" s="245"/>
    </row>
    <row r="1354" s="247" customFormat="1" ht="56.25" spans="1:8">
      <c r="A1354" s="258">
        <v>26</v>
      </c>
      <c r="B1354" s="245" t="s">
        <v>2046</v>
      </c>
      <c r="C1354" s="261" t="s">
        <v>2047</v>
      </c>
      <c r="D1354" s="245" t="s">
        <v>92</v>
      </c>
      <c r="E1354" s="245">
        <v>38</v>
      </c>
      <c r="F1354" s="258"/>
      <c r="G1354" s="375"/>
      <c r="H1354" s="245"/>
    </row>
    <row r="1355" s="247" customFormat="1" ht="56.25" spans="1:8">
      <c r="A1355" s="258">
        <v>27</v>
      </c>
      <c r="B1355" s="245" t="s">
        <v>2048</v>
      </c>
      <c r="C1355" s="261" t="s">
        <v>2049</v>
      </c>
      <c r="D1355" s="245" t="s">
        <v>92</v>
      </c>
      <c r="E1355" s="245">
        <v>1</v>
      </c>
      <c r="F1355" s="258"/>
      <c r="G1355" s="375"/>
      <c r="H1355" s="245"/>
    </row>
    <row r="1356" s="247" customFormat="1" ht="22.5" spans="1:8">
      <c r="A1356" s="258">
        <v>28</v>
      </c>
      <c r="B1356" s="245" t="s">
        <v>2050</v>
      </c>
      <c r="C1356" s="261" t="s">
        <v>2051</v>
      </c>
      <c r="D1356" s="245" t="s">
        <v>92</v>
      </c>
      <c r="E1356" s="245">
        <v>1</v>
      </c>
      <c r="F1356" s="258"/>
      <c r="G1356" s="375"/>
      <c r="H1356" s="245"/>
    </row>
    <row r="1357" s="247" customFormat="1" ht="22.5" spans="1:8">
      <c r="A1357" s="258">
        <v>29</v>
      </c>
      <c r="B1357" s="245" t="s">
        <v>2052</v>
      </c>
      <c r="C1357" s="261" t="s">
        <v>2053</v>
      </c>
      <c r="D1357" s="245" t="s">
        <v>92</v>
      </c>
      <c r="E1357" s="245">
        <v>12</v>
      </c>
      <c r="F1357" s="258"/>
      <c r="G1357" s="375"/>
      <c r="H1357" s="245"/>
    </row>
    <row r="1358" s="247" customFormat="1" ht="33.75" spans="1:8">
      <c r="A1358" s="258">
        <v>30</v>
      </c>
      <c r="B1358" s="245" t="s">
        <v>2054</v>
      </c>
      <c r="C1358" s="261" t="s">
        <v>2055</v>
      </c>
      <c r="D1358" s="245" t="s">
        <v>92</v>
      </c>
      <c r="E1358" s="245">
        <v>12</v>
      </c>
      <c r="F1358" s="258"/>
      <c r="G1358" s="375"/>
      <c r="H1358" s="245"/>
    </row>
    <row r="1359" s="247" customFormat="1" ht="157.5" spans="1:8">
      <c r="A1359" s="258">
        <v>31</v>
      </c>
      <c r="B1359" s="245" t="s">
        <v>99</v>
      </c>
      <c r="C1359" s="261" t="s">
        <v>1457</v>
      </c>
      <c r="D1359" s="245" t="s">
        <v>138</v>
      </c>
      <c r="E1359" s="245">
        <v>13</v>
      </c>
      <c r="F1359" s="258"/>
      <c r="G1359" s="375"/>
      <c r="H1359" s="245"/>
    </row>
    <row r="1360" s="247" customFormat="1" spans="1:8">
      <c r="A1360" s="258">
        <v>32</v>
      </c>
      <c r="B1360" s="245" t="s">
        <v>1458</v>
      </c>
      <c r="C1360" s="261" t="s">
        <v>1459</v>
      </c>
      <c r="D1360" s="245" t="s">
        <v>138</v>
      </c>
      <c r="E1360" s="245">
        <v>1</v>
      </c>
      <c r="F1360" s="245"/>
      <c r="G1360" s="375"/>
      <c r="H1360" s="245"/>
    </row>
    <row r="1361" s="247" customFormat="1" ht="45" spans="1:8">
      <c r="A1361" s="258">
        <v>33</v>
      </c>
      <c r="B1361" s="245" t="s">
        <v>942</v>
      </c>
      <c r="C1361" s="261" t="s">
        <v>1487</v>
      </c>
      <c r="D1361" s="245" t="s">
        <v>138</v>
      </c>
      <c r="E1361" s="245">
        <v>25</v>
      </c>
      <c r="F1361" s="245"/>
      <c r="G1361" s="375"/>
      <c r="H1361" s="245"/>
    </row>
    <row r="1362" s="247" customFormat="1" ht="45" spans="1:8">
      <c r="A1362" s="258">
        <v>34</v>
      </c>
      <c r="B1362" s="245" t="s">
        <v>942</v>
      </c>
      <c r="C1362" s="261" t="s">
        <v>1488</v>
      </c>
      <c r="D1362" s="245" t="s">
        <v>138</v>
      </c>
      <c r="E1362" s="245">
        <v>1</v>
      </c>
      <c r="F1362" s="245"/>
      <c r="G1362" s="375"/>
      <c r="H1362" s="245"/>
    </row>
    <row r="1363" s="247" customFormat="1" spans="1:8">
      <c r="A1363" s="258">
        <v>35</v>
      </c>
      <c r="B1363" s="245" t="s">
        <v>940</v>
      </c>
      <c r="C1363" s="261" t="s">
        <v>2056</v>
      </c>
      <c r="D1363" s="245" t="s">
        <v>138</v>
      </c>
      <c r="E1363" s="245">
        <v>1</v>
      </c>
      <c r="F1363" s="258"/>
      <c r="G1363" s="375"/>
      <c r="H1363" s="245"/>
    </row>
    <row r="1364" s="247" customFormat="1" spans="1:8">
      <c r="A1364" s="258">
        <v>36</v>
      </c>
      <c r="B1364" s="245" t="s">
        <v>940</v>
      </c>
      <c r="C1364" s="261" t="s">
        <v>2057</v>
      </c>
      <c r="D1364" s="245" t="s">
        <v>138</v>
      </c>
      <c r="E1364" s="245">
        <v>1</v>
      </c>
      <c r="F1364" s="258"/>
      <c r="G1364" s="375"/>
      <c r="H1364" s="245"/>
    </row>
    <row r="1365" s="247" customFormat="1" ht="22.5" spans="1:8">
      <c r="A1365" s="258">
        <v>37</v>
      </c>
      <c r="B1365" s="245" t="s">
        <v>1514</v>
      </c>
      <c r="C1365" s="261" t="s">
        <v>1515</v>
      </c>
      <c r="D1365" s="245" t="s">
        <v>973</v>
      </c>
      <c r="E1365" s="245">
        <v>50</v>
      </c>
      <c r="F1365" s="245"/>
      <c r="G1365" s="375"/>
      <c r="H1365" s="245"/>
    </row>
    <row r="1366" s="247" customFormat="1" ht="67.5" spans="1:8">
      <c r="A1366" s="258">
        <v>38</v>
      </c>
      <c r="B1366" s="245" t="s">
        <v>1514</v>
      </c>
      <c r="C1366" s="261" t="s">
        <v>2058</v>
      </c>
      <c r="D1366" s="245" t="s">
        <v>973</v>
      </c>
      <c r="E1366" s="245">
        <v>15</v>
      </c>
      <c r="F1366" s="245"/>
      <c r="G1366" s="375"/>
      <c r="H1366" s="245"/>
    </row>
    <row r="1367" s="247" customFormat="1" ht="56.25" spans="1:8">
      <c r="A1367" s="258">
        <v>39</v>
      </c>
      <c r="B1367" s="245" t="s">
        <v>2059</v>
      </c>
      <c r="C1367" s="261" t="s">
        <v>2060</v>
      </c>
      <c r="D1367" s="245" t="s">
        <v>138</v>
      </c>
      <c r="E1367" s="245">
        <v>1</v>
      </c>
      <c r="F1367" s="258"/>
      <c r="G1367" s="375"/>
      <c r="H1367" s="245"/>
    </row>
    <row r="1368" s="247" customFormat="1" ht="33.75" spans="1:8">
      <c r="A1368" s="258">
        <v>40</v>
      </c>
      <c r="B1368" s="245" t="s">
        <v>1567</v>
      </c>
      <c r="C1368" s="261" t="s">
        <v>2061</v>
      </c>
      <c r="D1368" s="245" t="s">
        <v>92</v>
      </c>
      <c r="E1368" s="245">
        <v>2</v>
      </c>
      <c r="F1368" s="245"/>
      <c r="G1368" s="375"/>
      <c r="H1368" s="245"/>
    </row>
    <row r="1369" s="247" customFormat="1" ht="22.5" spans="1:8">
      <c r="A1369" s="258">
        <v>41</v>
      </c>
      <c r="B1369" s="245" t="s">
        <v>1579</v>
      </c>
      <c r="C1369" s="261" t="s">
        <v>1580</v>
      </c>
      <c r="D1369" s="245" t="s">
        <v>973</v>
      </c>
      <c r="E1369" s="245">
        <v>2</v>
      </c>
      <c r="F1369" s="258"/>
      <c r="G1369" s="375"/>
      <c r="H1369" s="245"/>
    </row>
    <row r="1370" s="247" customFormat="1" ht="22.5" spans="1:8">
      <c r="A1370" s="258">
        <v>42</v>
      </c>
      <c r="B1370" s="245" t="s">
        <v>1579</v>
      </c>
      <c r="C1370" s="261" t="s">
        <v>1581</v>
      </c>
      <c r="D1370" s="245" t="s">
        <v>973</v>
      </c>
      <c r="E1370" s="245">
        <v>2</v>
      </c>
      <c r="F1370" s="258"/>
      <c r="G1370" s="375"/>
      <c r="H1370" s="245"/>
    </row>
    <row r="1371" s="247" customFormat="1" ht="22.5" spans="1:8">
      <c r="A1371" s="258">
        <v>43</v>
      </c>
      <c r="B1371" s="245" t="s">
        <v>2062</v>
      </c>
      <c r="C1371" s="261" t="s">
        <v>2063</v>
      </c>
      <c r="D1371" s="245" t="s">
        <v>138</v>
      </c>
      <c r="E1371" s="245">
        <v>1</v>
      </c>
      <c r="F1371" s="258"/>
      <c r="G1371" s="375"/>
      <c r="H1371" s="245"/>
    </row>
    <row r="1372" s="247" customFormat="1" ht="45" spans="1:8">
      <c r="A1372" s="258">
        <v>44</v>
      </c>
      <c r="B1372" s="245" t="s">
        <v>2064</v>
      </c>
      <c r="C1372" s="261" t="s">
        <v>2065</v>
      </c>
      <c r="D1372" s="245" t="s">
        <v>138</v>
      </c>
      <c r="E1372" s="245">
        <v>1</v>
      </c>
      <c r="F1372" s="258"/>
      <c r="G1372" s="375"/>
      <c r="H1372" s="245"/>
    </row>
    <row r="1373" s="247" customFormat="1" ht="78.75" spans="1:8">
      <c r="A1373" s="258">
        <v>45</v>
      </c>
      <c r="B1373" s="245" t="s">
        <v>2066</v>
      </c>
      <c r="C1373" s="261" t="s">
        <v>2067</v>
      </c>
      <c r="D1373" s="245" t="s">
        <v>138</v>
      </c>
      <c r="E1373" s="245">
        <v>13</v>
      </c>
      <c r="F1373" s="258"/>
      <c r="G1373" s="375"/>
      <c r="H1373" s="245"/>
    </row>
    <row r="1374" s="247" customFormat="1" ht="45" spans="1:8">
      <c r="A1374" s="258">
        <v>46</v>
      </c>
      <c r="B1374" s="245" t="s">
        <v>2068</v>
      </c>
      <c r="C1374" s="261" t="s">
        <v>2069</v>
      </c>
      <c r="D1374" s="245" t="s">
        <v>92</v>
      </c>
      <c r="E1374" s="245">
        <v>1</v>
      </c>
      <c r="F1374" s="258"/>
      <c r="G1374" s="375"/>
      <c r="H1374" s="245"/>
    </row>
    <row r="1375" s="247" customFormat="1" ht="45" spans="1:8">
      <c r="A1375" s="258">
        <v>47</v>
      </c>
      <c r="B1375" s="245" t="s">
        <v>2070</v>
      </c>
      <c r="C1375" s="261" t="s">
        <v>2071</v>
      </c>
      <c r="D1375" s="245" t="s">
        <v>138</v>
      </c>
      <c r="E1375" s="245">
        <v>1</v>
      </c>
      <c r="F1375" s="258"/>
      <c r="G1375" s="375"/>
      <c r="H1375" s="245"/>
    </row>
    <row r="1376" s="247" customFormat="1" ht="22.5" spans="1:8">
      <c r="A1376" s="258">
        <v>48</v>
      </c>
      <c r="B1376" s="245" t="s">
        <v>2072</v>
      </c>
      <c r="C1376" s="261" t="s">
        <v>2073</v>
      </c>
      <c r="D1376" s="245" t="s">
        <v>92</v>
      </c>
      <c r="E1376" s="245">
        <v>25</v>
      </c>
      <c r="F1376" s="258"/>
      <c r="G1376" s="375"/>
      <c r="H1376" s="245"/>
    </row>
    <row r="1377" s="247" customFormat="1" ht="22.5" spans="1:8">
      <c r="A1377" s="258">
        <v>49</v>
      </c>
      <c r="B1377" s="245" t="s">
        <v>2074</v>
      </c>
      <c r="C1377" s="261" t="s">
        <v>2075</v>
      </c>
      <c r="D1377" s="245" t="s">
        <v>1108</v>
      </c>
      <c r="E1377" s="245">
        <v>13</v>
      </c>
      <c r="F1377" s="258"/>
      <c r="G1377" s="375"/>
      <c r="H1377" s="245"/>
    </row>
    <row r="1378" s="247" customFormat="1" spans="1:8">
      <c r="A1378" s="258">
        <v>50</v>
      </c>
      <c r="B1378" s="245" t="s">
        <v>2076</v>
      </c>
      <c r="C1378" s="261" t="s">
        <v>2077</v>
      </c>
      <c r="D1378" s="245" t="s">
        <v>138</v>
      </c>
      <c r="E1378" s="245">
        <v>1</v>
      </c>
      <c r="F1378" s="258"/>
      <c r="G1378" s="375"/>
      <c r="H1378" s="245"/>
    </row>
    <row r="1379" s="247" customFormat="1" ht="45" spans="1:8">
      <c r="A1379" s="258">
        <v>51</v>
      </c>
      <c r="B1379" s="245" t="s">
        <v>2078</v>
      </c>
      <c r="C1379" s="261" t="s">
        <v>2079</v>
      </c>
      <c r="D1379" s="245" t="s">
        <v>75</v>
      </c>
      <c r="E1379" s="245">
        <v>13</v>
      </c>
      <c r="F1379" s="258"/>
      <c r="G1379" s="375"/>
      <c r="H1379" s="245"/>
    </row>
    <row r="1380" s="247" customFormat="1" ht="22.5" spans="1:8">
      <c r="A1380" s="258">
        <v>52</v>
      </c>
      <c r="B1380" s="245" t="s">
        <v>2080</v>
      </c>
      <c r="C1380" s="261" t="s">
        <v>2017</v>
      </c>
      <c r="D1380" s="245" t="s">
        <v>75</v>
      </c>
      <c r="E1380" s="245">
        <v>1</v>
      </c>
      <c r="F1380" s="258"/>
      <c r="G1380" s="375"/>
      <c r="H1380" s="245"/>
    </row>
    <row r="1381" s="247" customFormat="1" ht="22.5" spans="1:8">
      <c r="A1381" s="258">
        <v>53</v>
      </c>
      <c r="B1381" s="245" t="s">
        <v>2081</v>
      </c>
      <c r="C1381" s="261" t="s">
        <v>2082</v>
      </c>
      <c r="D1381" s="245" t="s">
        <v>75</v>
      </c>
      <c r="E1381" s="245">
        <v>1</v>
      </c>
      <c r="F1381" s="258"/>
      <c r="G1381" s="375"/>
      <c r="H1381" s="245"/>
    </row>
    <row r="1382" s="247" customFormat="1" ht="56.25" spans="1:8">
      <c r="A1382" s="258">
        <v>54</v>
      </c>
      <c r="B1382" s="245" t="s">
        <v>2083</v>
      </c>
      <c r="C1382" s="261" t="s">
        <v>2084</v>
      </c>
      <c r="D1382" s="245" t="s">
        <v>92</v>
      </c>
      <c r="E1382" s="245">
        <v>1</v>
      </c>
      <c r="F1382" s="258"/>
      <c r="G1382" s="375"/>
      <c r="H1382" s="245"/>
    </row>
    <row r="1383" s="247" customFormat="1" ht="45" spans="1:8">
      <c r="A1383" s="258">
        <v>55</v>
      </c>
      <c r="B1383" s="245" t="s">
        <v>2085</v>
      </c>
      <c r="C1383" s="261" t="s">
        <v>2086</v>
      </c>
      <c r="D1383" s="245" t="s">
        <v>75</v>
      </c>
      <c r="E1383" s="245">
        <v>1</v>
      </c>
      <c r="F1383" s="258"/>
      <c r="G1383" s="375"/>
      <c r="H1383" s="245"/>
    </row>
    <row r="1384" s="247" customFormat="1" ht="22.5" spans="1:8">
      <c r="A1384" s="258">
        <v>56</v>
      </c>
      <c r="B1384" s="245" t="s">
        <v>2087</v>
      </c>
      <c r="C1384" s="261" t="s">
        <v>2088</v>
      </c>
      <c r="D1384" s="245" t="s">
        <v>75</v>
      </c>
      <c r="E1384" s="245">
        <v>2</v>
      </c>
      <c r="F1384" s="258"/>
      <c r="G1384" s="375"/>
      <c r="H1384" s="245"/>
    </row>
    <row r="1385" s="247" customFormat="1" ht="22.5" spans="1:8">
      <c r="A1385" s="258">
        <v>57</v>
      </c>
      <c r="B1385" s="245" t="s">
        <v>2089</v>
      </c>
      <c r="C1385" s="261" t="s">
        <v>2090</v>
      </c>
      <c r="D1385" s="245" t="s">
        <v>75</v>
      </c>
      <c r="E1385" s="245">
        <v>2</v>
      </c>
      <c r="F1385" s="258"/>
      <c r="G1385" s="375"/>
      <c r="H1385" s="245"/>
    </row>
    <row r="1386" s="247" customFormat="1" ht="33.75" spans="1:8">
      <c r="A1386" s="258">
        <v>58</v>
      </c>
      <c r="B1386" s="245" t="s">
        <v>2091</v>
      </c>
      <c r="C1386" s="261" t="s">
        <v>2092</v>
      </c>
      <c r="D1386" s="245" t="s">
        <v>75</v>
      </c>
      <c r="E1386" s="245">
        <v>2</v>
      </c>
      <c r="F1386" s="258"/>
      <c r="G1386" s="375"/>
      <c r="H1386" s="245"/>
    </row>
    <row r="1387" s="247" customFormat="1" ht="33.75" spans="1:8">
      <c r="A1387" s="258">
        <v>59</v>
      </c>
      <c r="B1387" s="245" t="s">
        <v>2093</v>
      </c>
      <c r="C1387" s="261" t="s">
        <v>2094</v>
      </c>
      <c r="D1387" s="245" t="s">
        <v>75</v>
      </c>
      <c r="E1387" s="245">
        <v>1</v>
      </c>
      <c r="F1387" s="258"/>
      <c r="G1387" s="375"/>
      <c r="H1387" s="245"/>
    </row>
    <row r="1388" s="247" customFormat="1" ht="22.5" spans="1:8">
      <c r="A1388" s="258">
        <v>60</v>
      </c>
      <c r="B1388" s="245" t="s">
        <v>2095</v>
      </c>
      <c r="C1388" s="261" t="s">
        <v>2096</v>
      </c>
      <c r="D1388" s="245" t="s">
        <v>75</v>
      </c>
      <c r="E1388" s="245">
        <v>1</v>
      </c>
      <c r="F1388" s="258"/>
      <c r="G1388" s="375"/>
      <c r="H1388" s="245"/>
    </row>
    <row r="1389" s="247" customFormat="1" ht="45" spans="1:8">
      <c r="A1389" s="258">
        <v>61</v>
      </c>
      <c r="B1389" s="245" t="s">
        <v>2097</v>
      </c>
      <c r="C1389" s="261" t="s">
        <v>2098</v>
      </c>
      <c r="D1389" s="245" t="s">
        <v>422</v>
      </c>
      <c r="E1389" s="245">
        <v>1</v>
      </c>
      <c r="F1389" s="258"/>
      <c r="G1389" s="375"/>
      <c r="H1389" s="245"/>
    </row>
    <row r="1390" s="247" customFormat="1" ht="33.75" spans="1:8">
      <c r="A1390" s="258">
        <v>62</v>
      </c>
      <c r="B1390" s="245" t="s">
        <v>2099</v>
      </c>
      <c r="C1390" s="261" t="s">
        <v>2100</v>
      </c>
      <c r="D1390" s="245" t="s">
        <v>422</v>
      </c>
      <c r="E1390" s="245">
        <v>1</v>
      </c>
      <c r="F1390" s="258"/>
      <c r="G1390" s="375"/>
      <c r="H1390" s="245"/>
    </row>
    <row r="1391" s="247" customFormat="1" ht="45" spans="1:8">
      <c r="A1391" s="258">
        <v>63</v>
      </c>
      <c r="B1391" s="245" t="s">
        <v>2101</v>
      </c>
      <c r="C1391" s="261" t="s">
        <v>2102</v>
      </c>
      <c r="D1391" s="245" t="s">
        <v>422</v>
      </c>
      <c r="E1391" s="245">
        <v>1</v>
      </c>
      <c r="F1391" s="258"/>
      <c r="G1391" s="375"/>
      <c r="H1391" s="245"/>
    </row>
    <row r="1392" s="247" customFormat="1" ht="22.5" spans="1:8">
      <c r="A1392" s="258">
        <v>64</v>
      </c>
      <c r="B1392" s="245" t="s">
        <v>2103</v>
      </c>
      <c r="C1392" s="261" t="s">
        <v>2104</v>
      </c>
      <c r="D1392" s="245" t="s">
        <v>422</v>
      </c>
      <c r="E1392" s="245">
        <v>1</v>
      </c>
      <c r="F1392" s="258"/>
      <c r="G1392" s="375"/>
      <c r="H1392" s="245"/>
    </row>
    <row r="1393" s="247" customFormat="1" ht="22.5" spans="1:8">
      <c r="A1393" s="258">
        <v>65</v>
      </c>
      <c r="B1393" s="245" t="s">
        <v>2105</v>
      </c>
      <c r="C1393" s="261" t="s">
        <v>2106</v>
      </c>
      <c r="D1393" s="245" t="s">
        <v>75</v>
      </c>
      <c r="E1393" s="245">
        <v>1</v>
      </c>
      <c r="F1393" s="258"/>
      <c r="G1393" s="375"/>
      <c r="H1393" s="245"/>
    </row>
    <row r="1394" s="247" customFormat="1" ht="22.5" spans="1:8">
      <c r="A1394" s="258">
        <v>66</v>
      </c>
      <c r="B1394" s="245" t="s">
        <v>2107</v>
      </c>
      <c r="C1394" s="261" t="s">
        <v>2108</v>
      </c>
      <c r="D1394" s="245" t="s">
        <v>75</v>
      </c>
      <c r="E1394" s="245">
        <v>1</v>
      </c>
      <c r="F1394" s="258"/>
      <c r="G1394" s="375"/>
      <c r="H1394" s="245"/>
    </row>
    <row r="1395" s="247" customFormat="1" ht="22.5" spans="1:8">
      <c r="A1395" s="258">
        <v>67</v>
      </c>
      <c r="B1395" s="245" t="s">
        <v>2109</v>
      </c>
      <c r="C1395" s="261" t="s">
        <v>2110</v>
      </c>
      <c r="D1395" s="245" t="s">
        <v>75</v>
      </c>
      <c r="E1395" s="245">
        <v>1</v>
      </c>
      <c r="F1395" s="258"/>
      <c r="G1395" s="375"/>
      <c r="H1395" s="245"/>
    </row>
    <row r="1396" s="247" customFormat="1" ht="22.5" spans="1:8">
      <c r="A1396" s="258">
        <v>68</v>
      </c>
      <c r="B1396" s="245" t="s">
        <v>2111</v>
      </c>
      <c r="C1396" s="261" t="s">
        <v>2112</v>
      </c>
      <c r="D1396" s="245" t="s">
        <v>75</v>
      </c>
      <c r="E1396" s="245">
        <v>1</v>
      </c>
      <c r="F1396" s="258"/>
      <c r="G1396" s="375"/>
      <c r="H1396" s="245"/>
    </row>
    <row r="1397" s="247" customFormat="1" spans="1:8">
      <c r="A1397" s="258">
        <v>69</v>
      </c>
      <c r="B1397" s="245" t="s">
        <v>2113</v>
      </c>
      <c r="C1397" s="261" t="s">
        <v>2114</v>
      </c>
      <c r="D1397" s="245" t="s">
        <v>1108</v>
      </c>
      <c r="E1397" s="245">
        <v>1</v>
      </c>
      <c r="F1397" s="273"/>
      <c r="G1397" s="375"/>
      <c r="H1397" s="245"/>
    </row>
    <row r="1398" s="247" customFormat="1" ht="22.5" spans="1:8">
      <c r="A1398" s="258">
        <v>70</v>
      </c>
      <c r="B1398" s="245" t="s">
        <v>2115</v>
      </c>
      <c r="C1398" s="261" t="s">
        <v>2116</v>
      </c>
      <c r="D1398" s="245" t="s">
        <v>75</v>
      </c>
      <c r="E1398" s="245">
        <v>1</v>
      </c>
      <c r="F1398" s="258"/>
      <c r="G1398" s="375"/>
      <c r="H1398" s="245"/>
    </row>
    <row r="1399" s="247" customFormat="1" spans="1:8">
      <c r="A1399" s="258">
        <v>71</v>
      </c>
      <c r="B1399" s="245" t="s">
        <v>2117</v>
      </c>
      <c r="C1399" s="261" t="s">
        <v>2118</v>
      </c>
      <c r="D1399" s="245" t="s">
        <v>75</v>
      </c>
      <c r="E1399" s="245">
        <v>1</v>
      </c>
      <c r="F1399" s="258"/>
      <c r="G1399" s="375"/>
      <c r="H1399" s="245"/>
    </row>
    <row r="1400" s="247" customFormat="1" ht="22.5" spans="1:8">
      <c r="A1400" s="258">
        <v>72</v>
      </c>
      <c r="B1400" s="245" t="s">
        <v>2119</v>
      </c>
      <c r="C1400" s="261" t="s">
        <v>2120</v>
      </c>
      <c r="D1400" s="245" t="s">
        <v>459</v>
      </c>
      <c r="E1400" s="245">
        <v>1</v>
      </c>
      <c r="F1400" s="258"/>
      <c r="G1400" s="375"/>
      <c r="H1400" s="245"/>
    </row>
    <row r="1401" s="247" customFormat="1" ht="22.5" spans="1:8">
      <c r="A1401" s="258">
        <v>73</v>
      </c>
      <c r="B1401" s="245" t="s">
        <v>2121</v>
      </c>
      <c r="C1401" s="261" t="s">
        <v>2116</v>
      </c>
      <c r="D1401" s="245" t="s">
        <v>459</v>
      </c>
      <c r="E1401" s="245">
        <v>1</v>
      </c>
      <c r="F1401" s="258"/>
      <c r="G1401" s="375"/>
      <c r="H1401" s="245"/>
    </row>
    <row r="1402" s="247" customFormat="1" spans="1:8">
      <c r="A1402" s="258">
        <v>74</v>
      </c>
      <c r="B1402" s="245" t="s">
        <v>1879</v>
      </c>
      <c r="C1402" s="261" t="s">
        <v>1880</v>
      </c>
      <c r="D1402" s="245" t="s">
        <v>92</v>
      </c>
      <c r="E1402" s="245">
        <v>70</v>
      </c>
      <c r="F1402" s="258"/>
      <c r="G1402" s="375"/>
      <c r="H1402" s="245"/>
    </row>
    <row r="1403" s="247" customFormat="1" spans="1:8">
      <c r="A1403" s="258">
        <v>75</v>
      </c>
      <c r="B1403" s="245" t="s">
        <v>1879</v>
      </c>
      <c r="C1403" s="261" t="s">
        <v>1881</v>
      </c>
      <c r="D1403" s="245" t="s">
        <v>92</v>
      </c>
      <c r="E1403" s="245">
        <v>30</v>
      </c>
      <c r="F1403" s="258"/>
      <c r="G1403" s="375"/>
      <c r="H1403" s="245"/>
    </row>
    <row r="1404" s="247" customFormat="1" spans="1:8">
      <c r="A1404" s="258">
        <v>76</v>
      </c>
      <c r="B1404" s="245" t="s">
        <v>1879</v>
      </c>
      <c r="C1404" s="261" t="s">
        <v>1882</v>
      </c>
      <c r="D1404" s="245" t="s">
        <v>92</v>
      </c>
      <c r="E1404" s="245">
        <v>50</v>
      </c>
      <c r="F1404" s="258"/>
      <c r="G1404" s="375"/>
      <c r="H1404" s="245"/>
    </row>
    <row r="1405" s="247" customFormat="1" spans="1:8">
      <c r="A1405" s="258">
        <v>77</v>
      </c>
      <c r="B1405" s="245" t="s">
        <v>1879</v>
      </c>
      <c r="C1405" s="261" t="s">
        <v>2122</v>
      </c>
      <c r="D1405" s="245" t="s">
        <v>92</v>
      </c>
      <c r="E1405" s="245">
        <v>17</v>
      </c>
      <c r="F1405" s="258"/>
      <c r="G1405" s="375"/>
      <c r="H1405" s="245"/>
    </row>
    <row r="1406" s="247" customFormat="1" ht="45" spans="1:8">
      <c r="A1406" s="258">
        <v>78</v>
      </c>
      <c r="B1406" s="245" t="s">
        <v>1883</v>
      </c>
      <c r="C1406" s="261" t="s">
        <v>1884</v>
      </c>
      <c r="D1406" s="245" t="s">
        <v>92</v>
      </c>
      <c r="E1406" s="245">
        <v>2</v>
      </c>
      <c r="F1406" s="245"/>
      <c r="G1406" s="375"/>
      <c r="H1406" s="245"/>
    </row>
    <row r="1407" s="247" customFormat="1" spans="1:8">
      <c r="A1407" s="258">
        <v>79</v>
      </c>
      <c r="B1407" s="245" t="s">
        <v>2123</v>
      </c>
      <c r="C1407" s="261" t="s">
        <v>2124</v>
      </c>
      <c r="D1407" s="245" t="s">
        <v>92</v>
      </c>
      <c r="E1407" s="245">
        <v>1</v>
      </c>
      <c r="F1407" s="258"/>
      <c r="G1407" s="375"/>
      <c r="H1407" s="245"/>
    </row>
    <row r="1408" s="247" customFormat="1" spans="1:8">
      <c r="A1408" s="258">
        <v>80</v>
      </c>
      <c r="B1408" s="245" t="s">
        <v>2123</v>
      </c>
      <c r="C1408" s="261" t="s">
        <v>2125</v>
      </c>
      <c r="D1408" s="245" t="s">
        <v>92</v>
      </c>
      <c r="E1408" s="245">
        <v>1</v>
      </c>
      <c r="F1408" s="258"/>
      <c r="G1408" s="375"/>
      <c r="H1408" s="245"/>
    </row>
    <row r="1409" s="247" customFormat="1" spans="1:8">
      <c r="A1409" s="258">
        <v>81</v>
      </c>
      <c r="B1409" s="245" t="s">
        <v>2126</v>
      </c>
      <c r="C1409" s="261" t="s">
        <v>2127</v>
      </c>
      <c r="D1409" s="245" t="s">
        <v>973</v>
      </c>
      <c r="E1409" s="245">
        <v>1</v>
      </c>
      <c r="F1409" s="258"/>
      <c r="G1409" s="375"/>
      <c r="H1409" s="245"/>
    </row>
    <row r="1410" s="247" customFormat="1" spans="1:8">
      <c r="A1410" s="258">
        <v>82</v>
      </c>
      <c r="B1410" s="245" t="s">
        <v>2126</v>
      </c>
      <c r="C1410" s="261" t="s">
        <v>2128</v>
      </c>
      <c r="D1410" s="245" t="s">
        <v>973</v>
      </c>
      <c r="E1410" s="245">
        <v>1</v>
      </c>
      <c r="F1410" s="258"/>
      <c r="G1410" s="375"/>
      <c r="H1410" s="245"/>
    </row>
    <row r="1411" s="247" customFormat="1" spans="1:8">
      <c r="A1411" s="258">
        <v>83</v>
      </c>
      <c r="B1411" s="245" t="s">
        <v>1885</v>
      </c>
      <c r="C1411" s="261" t="s">
        <v>2129</v>
      </c>
      <c r="D1411" s="245" t="s">
        <v>973</v>
      </c>
      <c r="E1411" s="245">
        <v>280</v>
      </c>
      <c r="F1411" s="258"/>
      <c r="G1411" s="375"/>
      <c r="H1411" s="245"/>
    </row>
    <row r="1412" s="247" customFormat="1" spans="1:8">
      <c r="A1412" s="258">
        <v>84</v>
      </c>
      <c r="B1412" s="245" t="s">
        <v>1885</v>
      </c>
      <c r="C1412" s="261" t="s">
        <v>1886</v>
      </c>
      <c r="D1412" s="245" t="s">
        <v>973</v>
      </c>
      <c r="E1412" s="245">
        <v>370</v>
      </c>
      <c r="F1412" s="258"/>
      <c r="G1412" s="375"/>
      <c r="H1412" s="245"/>
    </row>
    <row r="1413" s="247" customFormat="1" spans="1:8">
      <c r="A1413" s="258">
        <v>85</v>
      </c>
      <c r="B1413" s="245" t="s">
        <v>1885</v>
      </c>
      <c r="C1413" s="261" t="s">
        <v>2130</v>
      </c>
      <c r="D1413" s="245" t="s">
        <v>973</v>
      </c>
      <c r="E1413" s="245">
        <v>80</v>
      </c>
      <c r="F1413" s="258"/>
      <c r="G1413" s="375"/>
      <c r="H1413" s="245"/>
    </row>
    <row r="1414" s="247" customFormat="1" spans="1:8">
      <c r="A1414" s="258">
        <v>86</v>
      </c>
      <c r="B1414" s="245" t="s">
        <v>1885</v>
      </c>
      <c r="C1414" s="261" t="s">
        <v>2131</v>
      </c>
      <c r="D1414" s="245" t="s">
        <v>973</v>
      </c>
      <c r="E1414" s="245">
        <v>80</v>
      </c>
      <c r="F1414" s="258"/>
      <c r="G1414" s="375"/>
      <c r="H1414" s="245"/>
    </row>
    <row r="1415" s="247" customFormat="1" spans="1:8">
      <c r="A1415" s="258">
        <v>87</v>
      </c>
      <c r="B1415" s="245" t="s">
        <v>1885</v>
      </c>
      <c r="C1415" s="261" t="s">
        <v>1887</v>
      </c>
      <c r="D1415" s="245" t="s">
        <v>973</v>
      </c>
      <c r="E1415" s="245">
        <v>39</v>
      </c>
      <c r="F1415" s="258"/>
      <c r="G1415" s="375"/>
      <c r="H1415" s="245"/>
    </row>
    <row r="1416" s="247" customFormat="1" ht="33.75" spans="1:8">
      <c r="A1416" s="258">
        <v>88</v>
      </c>
      <c r="B1416" s="245" t="s">
        <v>2132</v>
      </c>
      <c r="C1416" s="261" t="s">
        <v>2133</v>
      </c>
      <c r="D1416" s="245" t="s">
        <v>973</v>
      </c>
      <c r="E1416" s="245">
        <v>6</v>
      </c>
      <c r="F1416" s="258"/>
      <c r="G1416" s="375"/>
      <c r="H1416" s="245"/>
    </row>
    <row r="1417" s="247" customFormat="1" ht="22.5" spans="1:8">
      <c r="A1417" s="258">
        <v>89</v>
      </c>
      <c r="B1417" s="245" t="s">
        <v>2134</v>
      </c>
      <c r="C1417" s="261" t="s">
        <v>2135</v>
      </c>
      <c r="D1417" s="245" t="s">
        <v>973</v>
      </c>
      <c r="E1417" s="245">
        <v>6</v>
      </c>
      <c r="F1417" s="258"/>
      <c r="G1417" s="375"/>
      <c r="H1417" s="245"/>
    </row>
    <row r="1418" s="247" customFormat="1" ht="22.5" spans="1:8">
      <c r="A1418" s="258">
        <v>90</v>
      </c>
      <c r="B1418" s="245" t="s">
        <v>2134</v>
      </c>
      <c r="C1418" s="261" t="s">
        <v>2136</v>
      </c>
      <c r="D1418" s="245" t="s">
        <v>973</v>
      </c>
      <c r="E1418" s="245">
        <v>6</v>
      </c>
      <c r="F1418" s="258"/>
      <c r="G1418" s="375"/>
      <c r="H1418" s="245"/>
    </row>
    <row r="1419" s="247" customFormat="1" spans="1:8">
      <c r="A1419" s="258">
        <v>91</v>
      </c>
      <c r="B1419" s="245" t="s">
        <v>1888</v>
      </c>
      <c r="C1419" s="261" t="s">
        <v>2137</v>
      </c>
      <c r="D1419" s="245" t="s">
        <v>92</v>
      </c>
      <c r="E1419" s="245">
        <v>80</v>
      </c>
      <c r="F1419" s="258"/>
      <c r="G1419" s="375"/>
      <c r="H1419" s="245"/>
    </row>
    <row r="1420" s="247" customFormat="1" spans="1:8">
      <c r="A1420" s="258">
        <v>92</v>
      </c>
      <c r="B1420" s="245" t="s">
        <v>1888</v>
      </c>
      <c r="C1420" s="261" t="s">
        <v>2138</v>
      </c>
      <c r="D1420" s="245" t="s">
        <v>92</v>
      </c>
      <c r="E1420" s="245">
        <v>105</v>
      </c>
      <c r="F1420" s="258"/>
      <c r="G1420" s="375"/>
      <c r="H1420" s="245"/>
    </row>
    <row r="1421" s="247" customFormat="1" spans="1:8">
      <c r="A1421" s="258">
        <v>93</v>
      </c>
      <c r="B1421" s="245" t="s">
        <v>1888</v>
      </c>
      <c r="C1421" s="261" t="s">
        <v>2139</v>
      </c>
      <c r="D1421" s="245" t="s">
        <v>92</v>
      </c>
      <c r="E1421" s="245">
        <v>105</v>
      </c>
      <c r="F1421" s="258"/>
      <c r="G1421" s="375"/>
      <c r="H1421" s="245"/>
    </row>
    <row r="1422" s="247" customFormat="1" spans="1:8">
      <c r="A1422" s="258">
        <v>94</v>
      </c>
      <c r="B1422" s="245" t="s">
        <v>1888</v>
      </c>
      <c r="C1422" s="261" t="s">
        <v>1889</v>
      </c>
      <c r="D1422" s="245" t="s">
        <v>92</v>
      </c>
      <c r="E1422" s="245">
        <v>110</v>
      </c>
      <c r="F1422" s="258"/>
      <c r="G1422" s="375"/>
      <c r="H1422" s="245"/>
    </row>
    <row r="1423" s="247" customFormat="1" spans="1:8">
      <c r="A1423" s="258">
        <v>95</v>
      </c>
      <c r="B1423" s="245" t="s">
        <v>1888</v>
      </c>
      <c r="C1423" s="261" t="s">
        <v>1890</v>
      </c>
      <c r="D1423" s="245" t="s">
        <v>92</v>
      </c>
      <c r="E1423" s="245">
        <v>38</v>
      </c>
      <c r="F1423" s="258"/>
      <c r="G1423" s="375"/>
      <c r="H1423" s="245"/>
    </row>
    <row r="1424" s="247" customFormat="1" spans="1:8">
      <c r="A1424" s="258">
        <v>96</v>
      </c>
      <c r="B1424" s="245" t="s">
        <v>1888</v>
      </c>
      <c r="C1424" s="261" t="s">
        <v>2140</v>
      </c>
      <c r="D1424" s="245" t="s">
        <v>92</v>
      </c>
      <c r="E1424" s="245">
        <v>2</v>
      </c>
      <c r="F1424" s="258"/>
      <c r="G1424" s="375"/>
      <c r="H1424" s="245"/>
    </row>
    <row r="1425" s="247" customFormat="1" spans="1:8">
      <c r="A1425" s="258">
        <v>97</v>
      </c>
      <c r="B1425" s="245" t="s">
        <v>1891</v>
      </c>
      <c r="C1425" s="261" t="s">
        <v>2141</v>
      </c>
      <c r="D1425" s="245" t="s">
        <v>92</v>
      </c>
      <c r="E1425" s="245">
        <v>30</v>
      </c>
      <c r="F1425" s="258"/>
      <c r="G1425" s="375"/>
      <c r="H1425" s="245"/>
    </row>
    <row r="1426" s="247" customFormat="1" spans="1:8">
      <c r="A1426" s="258">
        <v>98</v>
      </c>
      <c r="B1426" s="245" t="s">
        <v>1891</v>
      </c>
      <c r="C1426" s="261" t="s">
        <v>2142</v>
      </c>
      <c r="D1426" s="245" t="s">
        <v>92</v>
      </c>
      <c r="E1426" s="245">
        <v>2</v>
      </c>
      <c r="F1426" s="258"/>
      <c r="G1426" s="375"/>
      <c r="H1426" s="245"/>
    </row>
    <row r="1427" s="247" customFormat="1" ht="33.75" spans="1:8">
      <c r="A1427" s="258">
        <v>99</v>
      </c>
      <c r="B1427" s="245" t="s">
        <v>2143</v>
      </c>
      <c r="C1427" s="261" t="s">
        <v>2144</v>
      </c>
      <c r="D1427" s="245" t="s">
        <v>92</v>
      </c>
      <c r="E1427" s="245">
        <v>25</v>
      </c>
      <c r="F1427" s="258"/>
      <c r="G1427" s="375"/>
      <c r="H1427" s="245"/>
    </row>
    <row r="1428" s="247" customFormat="1" ht="22.5" spans="1:8">
      <c r="A1428" s="258">
        <v>100</v>
      </c>
      <c r="B1428" s="245" t="s">
        <v>2143</v>
      </c>
      <c r="C1428" s="261" t="s">
        <v>2145</v>
      </c>
      <c r="D1428" s="245" t="s">
        <v>92</v>
      </c>
      <c r="E1428" s="245">
        <v>40</v>
      </c>
      <c r="F1428" s="258"/>
      <c r="G1428" s="375"/>
      <c r="H1428" s="245"/>
    </row>
    <row r="1429" s="247" customFormat="1" ht="33.75" spans="1:8">
      <c r="A1429" s="258">
        <v>101</v>
      </c>
      <c r="B1429" s="245" t="s">
        <v>2146</v>
      </c>
      <c r="C1429" s="261" t="s">
        <v>2147</v>
      </c>
      <c r="D1429" s="245" t="s">
        <v>92</v>
      </c>
      <c r="E1429" s="245">
        <v>2</v>
      </c>
      <c r="F1429" s="258"/>
      <c r="G1429" s="375"/>
      <c r="H1429" s="245"/>
    </row>
    <row r="1430" s="247" customFormat="1" ht="45" spans="1:8">
      <c r="A1430" s="258">
        <v>102</v>
      </c>
      <c r="B1430" s="245" t="s">
        <v>1894</v>
      </c>
      <c r="C1430" s="261" t="s">
        <v>1895</v>
      </c>
      <c r="D1430" s="245" t="s">
        <v>92</v>
      </c>
      <c r="E1430" s="245">
        <v>85</v>
      </c>
      <c r="F1430" s="245"/>
      <c r="G1430" s="375"/>
      <c r="H1430" s="245"/>
    </row>
    <row r="1431" s="247" customFormat="1" ht="33.75" spans="1:8">
      <c r="A1431" s="258">
        <v>103</v>
      </c>
      <c r="B1431" s="245" t="s">
        <v>2148</v>
      </c>
      <c r="C1431" s="261" t="s">
        <v>2149</v>
      </c>
      <c r="D1431" s="245" t="s">
        <v>92</v>
      </c>
      <c r="E1431" s="245">
        <v>1</v>
      </c>
      <c r="F1431" s="258"/>
      <c r="G1431" s="375"/>
      <c r="H1431" s="245"/>
    </row>
    <row r="1432" s="247" customFormat="1" ht="45" spans="1:8">
      <c r="A1432" s="258">
        <v>104</v>
      </c>
      <c r="B1432" s="245" t="s">
        <v>2150</v>
      </c>
      <c r="C1432" s="261" t="s">
        <v>2151</v>
      </c>
      <c r="D1432" s="245" t="s">
        <v>92</v>
      </c>
      <c r="E1432" s="245">
        <v>1</v>
      </c>
      <c r="F1432" s="258"/>
      <c r="G1432" s="375"/>
      <c r="H1432" s="245"/>
    </row>
    <row r="1433" s="247" customFormat="1" ht="22.5" spans="1:8">
      <c r="A1433" s="258">
        <v>105</v>
      </c>
      <c r="B1433" s="245" t="s">
        <v>2152</v>
      </c>
      <c r="C1433" s="261" t="s">
        <v>2153</v>
      </c>
      <c r="D1433" s="245" t="s">
        <v>92</v>
      </c>
      <c r="E1433" s="245">
        <v>2</v>
      </c>
      <c r="F1433" s="258"/>
      <c r="G1433" s="375"/>
      <c r="H1433" s="245"/>
    </row>
    <row r="1434" s="247" customFormat="1" ht="67.5" spans="1:8">
      <c r="A1434" s="258">
        <v>106</v>
      </c>
      <c r="B1434" s="245" t="s">
        <v>2154</v>
      </c>
      <c r="C1434" s="261" t="s">
        <v>2155</v>
      </c>
      <c r="D1434" s="245" t="s">
        <v>92</v>
      </c>
      <c r="E1434" s="245">
        <v>2</v>
      </c>
      <c r="F1434" s="258"/>
      <c r="G1434" s="375"/>
      <c r="H1434" s="245"/>
    </row>
    <row r="1435" s="247" customFormat="1" spans="1:8">
      <c r="A1435" s="258">
        <v>107</v>
      </c>
      <c r="B1435" s="245" t="s">
        <v>2156</v>
      </c>
      <c r="C1435" s="261" t="s">
        <v>2157</v>
      </c>
      <c r="D1435" s="245" t="s">
        <v>973</v>
      </c>
      <c r="E1435" s="245">
        <v>1</v>
      </c>
      <c r="F1435" s="258"/>
      <c r="G1435" s="375"/>
      <c r="H1435" s="245"/>
    </row>
    <row r="1436" s="247" customFormat="1" spans="1:8">
      <c r="A1436" s="258">
        <v>108</v>
      </c>
      <c r="B1436" s="245" t="s">
        <v>2158</v>
      </c>
      <c r="C1436" s="261" t="s">
        <v>2159</v>
      </c>
      <c r="D1436" s="245" t="s">
        <v>973</v>
      </c>
      <c r="E1436" s="245">
        <v>1</v>
      </c>
      <c r="F1436" s="258"/>
      <c r="G1436" s="375"/>
      <c r="H1436" s="245"/>
    </row>
    <row r="1437" s="247" customFormat="1" ht="22.5" spans="1:8">
      <c r="A1437" s="258">
        <v>109</v>
      </c>
      <c r="B1437" s="245" t="s">
        <v>1896</v>
      </c>
      <c r="C1437" s="261" t="s">
        <v>2160</v>
      </c>
      <c r="D1437" s="245" t="s">
        <v>92</v>
      </c>
      <c r="E1437" s="245">
        <v>55</v>
      </c>
      <c r="F1437" s="258"/>
      <c r="G1437" s="375"/>
      <c r="H1437" s="245"/>
    </row>
    <row r="1438" s="247" customFormat="1" ht="22.5" spans="1:8">
      <c r="A1438" s="258">
        <v>110</v>
      </c>
      <c r="B1438" s="245" t="s">
        <v>1896</v>
      </c>
      <c r="C1438" s="261" t="s">
        <v>2161</v>
      </c>
      <c r="D1438" s="245" t="s">
        <v>92</v>
      </c>
      <c r="E1438" s="245">
        <v>17</v>
      </c>
      <c r="F1438" s="258"/>
      <c r="G1438" s="375"/>
      <c r="H1438" s="245"/>
    </row>
    <row r="1439" s="247" customFormat="1" ht="22.5" spans="1:8">
      <c r="A1439" s="258">
        <v>111</v>
      </c>
      <c r="B1439" s="245" t="s">
        <v>2162</v>
      </c>
      <c r="C1439" s="261" t="s">
        <v>2163</v>
      </c>
      <c r="D1439" s="245" t="s">
        <v>92</v>
      </c>
      <c r="E1439" s="245">
        <v>2</v>
      </c>
      <c r="F1439" s="258"/>
      <c r="G1439" s="375"/>
      <c r="H1439" s="245"/>
    </row>
    <row r="1440" s="247" customFormat="1" ht="33.75" spans="1:8">
      <c r="A1440" s="258">
        <v>112</v>
      </c>
      <c r="B1440" s="245" t="s">
        <v>2162</v>
      </c>
      <c r="C1440" s="261" t="s">
        <v>2164</v>
      </c>
      <c r="D1440" s="245" t="s">
        <v>92</v>
      </c>
      <c r="E1440" s="245">
        <v>2</v>
      </c>
      <c r="F1440" s="258"/>
      <c r="G1440" s="375"/>
      <c r="H1440" s="245"/>
    </row>
    <row r="1441" s="247" customFormat="1" spans="1:8">
      <c r="A1441" s="258">
        <v>113</v>
      </c>
      <c r="B1441" s="245" t="s">
        <v>2165</v>
      </c>
      <c r="C1441" s="261" t="s">
        <v>2166</v>
      </c>
      <c r="D1441" s="245" t="s">
        <v>92</v>
      </c>
      <c r="E1441" s="245">
        <v>2</v>
      </c>
      <c r="F1441" s="258"/>
      <c r="G1441" s="375"/>
      <c r="H1441" s="245"/>
    </row>
    <row r="1442" s="247" customFormat="1" spans="1:8">
      <c r="A1442" s="258">
        <v>114</v>
      </c>
      <c r="B1442" s="245" t="s">
        <v>2165</v>
      </c>
      <c r="C1442" s="261" t="s">
        <v>2167</v>
      </c>
      <c r="D1442" s="245" t="s">
        <v>92</v>
      </c>
      <c r="E1442" s="245">
        <v>2</v>
      </c>
      <c r="F1442" s="258"/>
      <c r="G1442" s="375"/>
      <c r="H1442" s="245"/>
    </row>
    <row r="1443" s="247" customFormat="1" ht="33.75" spans="1:8">
      <c r="A1443" s="258">
        <v>115</v>
      </c>
      <c r="B1443" s="245" t="s">
        <v>2168</v>
      </c>
      <c r="C1443" s="261" t="s">
        <v>2169</v>
      </c>
      <c r="D1443" s="245" t="s">
        <v>92</v>
      </c>
      <c r="E1443" s="245">
        <v>1</v>
      </c>
      <c r="F1443" s="258"/>
      <c r="G1443" s="375"/>
      <c r="H1443" s="245"/>
    </row>
    <row r="1444" s="247" customFormat="1" ht="33.75" spans="1:8">
      <c r="A1444" s="258">
        <v>116</v>
      </c>
      <c r="B1444" s="245" t="s">
        <v>1900</v>
      </c>
      <c r="C1444" s="261" t="s">
        <v>2170</v>
      </c>
      <c r="D1444" s="245" t="s">
        <v>92</v>
      </c>
      <c r="E1444" s="245">
        <v>4</v>
      </c>
      <c r="F1444" s="258"/>
      <c r="G1444" s="375"/>
      <c r="H1444" s="245"/>
    </row>
    <row r="1445" s="247" customFormat="1" ht="33.75" spans="1:8">
      <c r="A1445" s="258">
        <v>117</v>
      </c>
      <c r="B1445" s="245" t="s">
        <v>2171</v>
      </c>
      <c r="C1445" s="261" t="s">
        <v>2172</v>
      </c>
      <c r="D1445" s="245" t="s">
        <v>92</v>
      </c>
      <c r="E1445" s="245">
        <v>2</v>
      </c>
      <c r="F1445" s="258"/>
      <c r="G1445" s="375"/>
      <c r="H1445" s="245"/>
    </row>
    <row r="1446" s="247" customFormat="1" ht="33.75" spans="1:8">
      <c r="A1446" s="258">
        <v>118</v>
      </c>
      <c r="B1446" s="245" t="s">
        <v>2173</v>
      </c>
      <c r="C1446" s="261" t="s">
        <v>2174</v>
      </c>
      <c r="D1446" s="245" t="s">
        <v>973</v>
      </c>
      <c r="E1446" s="245">
        <v>80</v>
      </c>
      <c r="F1446" s="258"/>
      <c r="G1446" s="375"/>
      <c r="H1446" s="245"/>
    </row>
    <row r="1447" s="247" customFormat="1" ht="33.75" spans="1:8">
      <c r="A1447" s="258">
        <v>119</v>
      </c>
      <c r="B1447" s="245" t="s">
        <v>2175</v>
      </c>
      <c r="C1447" s="261" t="s">
        <v>2176</v>
      </c>
      <c r="D1447" s="245" t="s">
        <v>973</v>
      </c>
      <c r="E1447" s="245">
        <v>6</v>
      </c>
      <c r="F1447" s="258"/>
      <c r="G1447" s="375"/>
      <c r="H1447" s="245"/>
    </row>
    <row r="1448" s="247" customFormat="1" ht="22.5" spans="1:8">
      <c r="A1448" s="258">
        <v>120</v>
      </c>
      <c r="B1448" s="245" t="s">
        <v>2177</v>
      </c>
      <c r="C1448" s="261" t="s">
        <v>2178</v>
      </c>
      <c r="D1448" s="245" t="s">
        <v>973</v>
      </c>
      <c r="E1448" s="245">
        <v>4</v>
      </c>
      <c r="F1448" s="258"/>
      <c r="G1448" s="375"/>
      <c r="H1448" s="245"/>
    </row>
    <row r="1449" s="247" customFormat="1" ht="45" spans="1:8">
      <c r="A1449" s="258">
        <v>121</v>
      </c>
      <c r="B1449" s="245" t="s">
        <v>2177</v>
      </c>
      <c r="C1449" s="261" t="s">
        <v>2179</v>
      </c>
      <c r="D1449" s="245" t="s">
        <v>973</v>
      </c>
      <c r="E1449" s="245">
        <v>2</v>
      </c>
      <c r="F1449" s="258"/>
      <c r="G1449" s="375"/>
      <c r="H1449" s="245"/>
    </row>
    <row r="1450" s="247" customFormat="1" ht="33.75" spans="1:8">
      <c r="A1450" s="258">
        <v>122</v>
      </c>
      <c r="B1450" s="245" t="s">
        <v>2180</v>
      </c>
      <c r="C1450" s="261" t="s">
        <v>2181</v>
      </c>
      <c r="D1450" s="245" t="s">
        <v>973</v>
      </c>
      <c r="E1450" s="245">
        <v>2</v>
      </c>
      <c r="F1450" s="258"/>
      <c r="G1450" s="375"/>
      <c r="H1450" s="245"/>
    </row>
    <row r="1451" s="247" customFormat="1" ht="22.5" spans="1:8">
      <c r="A1451" s="258">
        <v>123</v>
      </c>
      <c r="B1451" s="245" t="s">
        <v>2182</v>
      </c>
      <c r="C1451" s="261" t="s">
        <v>2183</v>
      </c>
      <c r="D1451" s="245" t="s">
        <v>92</v>
      </c>
      <c r="E1451" s="245">
        <v>2</v>
      </c>
      <c r="F1451" s="245"/>
      <c r="G1451" s="375"/>
      <c r="H1451" s="245"/>
    </row>
    <row r="1452" s="247" customFormat="1" ht="22.5" spans="1:8">
      <c r="A1452" s="258">
        <v>124</v>
      </c>
      <c r="B1452" s="245" t="s">
        <v>2182</v>
      </c>
      <c r="C1452" s="261" t="s">
        <v>2184</v>
      </c>
      <c r="D1452" s="245" t="s">
        <v>92</v>
      </c>
      <c r="E1452" s="245">
        <v>2</v>
      </c>
      <c r="F1452" s="245"/>
      <c r="G1452" s="375"/>
      <c r="H1452" s="245"/>
    </row>
    <row r="1453" s="247" customFormat="1" ht="33.75" spans="1:8">
      <c r="A1453" s="258">
        <v>125</v>
      </c>
      <c r="B1453" s="245" t="s">
        <v>2185</v>
      </c>
      <c r="C1453" s="261" t="s">
        <v>2186</v>
      </c>
      <c r="D1453" s="245" t="s">
        <v>92</v>
      </c>
      <c r="E1453" s="245">
        <v>2</v>
      </c>
      <c r="F1453" s="258"/>
      <c r="G1453" s="375"/>
      <c r="H1453" s="245"/>
    </row>
    <row r="1454" s="247" customFormat="1" ht="33.75" spans="1:8">
      <c r="A1454" s="258">
        <v>126</v>
      </c>
      <c r="B1454" s="245" t="s">
        <v>2187</v>
      </c>
      <c r="C1454" s="261" t="s">
        <v>2188</v>
      </c>
      <c r="D1454" s="245" t="s">
        <v>92</v>
      </c>
      <c r="E1454" s="245">
        <v>100</v>
      </c>
      <c r="F1454" s="258"/>
      <c r="G1454" s="375"/>
      <c r="H1454" s="245"/>
    </row>
    <row r="1455" s="247" customFormat="1" ht="33.75" spans="1:8">
      <c r="A1455" s="258">
        <v>127</v>
      </c>
      <c r="B1455" s="245" t="s">
        <v>2187</v>
      </c>
      <c r="C1455" s="261" t="s">
        <v>2189</v>
      </c>
      <c r="D1455" s="245" t="s">
        <v>92</v>
      </c>
      <c r="E1455" s="245">
        <v>13</v>
      </c>
      <c r="F1455" s="258"/>
      <c r="G1455" s="375"/>
      <c r="H1455" s="245"/>
    </row>
    <row r="1456" s="247" customFormat="1" ht="33.75" spans="1:8">
      <c r="A1456" s="258">
        <v>128</v>
      </c>
      <c r="B1456" s="245" t="s">
        <v>2190</v>
      </c>
      <c r="C1456" s="261" t="s">
        <v>2191</v>
      </c>
      <c r="D1456" s="245" t="s">
        <v>92</v>
      </c>
      <c r="E1456" s="245">
        <v>3</v>
      </c>
      <c r="F1456" s="258"/>
      <c r="G1456" s="375"/>
      <c r="H1456" s="245"/>
    </row>
    <row r="1457" s="247" customFormat="1" ht="45" spans="1:8">
      <c r="A1457" s="258">
        <v>129</v>
      </c>
      <c r="B1457" s="245" t="s">
        <v>2192</v>
      </c>
      <c r="C1457" s="261" t="s">
        <v>2193</v>
      </c>
      <c r="D1457" s="245" t="s">
        <v>92</v>
      </c>
      <c r="E1457" s="245">
        <v>30</v>
      </c>
      <c r="F1457" s="258"/>
      <c r="G1457" s="375"/>
      <c r="H1457" s="245"/>
    </row>
    <row r="1458" s="247" customFormat="1" ht="33.75" spans="1:8">
      <c r="A1458" s="258">
        <v>130</v>
      </c>
      <c r="B1458" s="245" t="s">
        <v>2192</v>
      </c>
      <c r="C1458" s="261" t="s">
        <v>2194</v>
      </c>
      <c r="D1458" s="245" t="s">
        <v>92</v>
      </c>
      <c r="E1458" s="245">
        <v>170</v>
      </c>
      <c r="F1458" s="258"/>
      <c r="G1458" s="375"/>
      <c r="H1458" s="245"/>
    </row>
    <row r="1459" s="247" customFormat="1" ht="45" spans="1:8">
      <c r="A1459" s="258">
        <v>131</v>
      </c>
      <c r="B1459" s="245" t="s">
        <v>2192</v>
      </c>
      <c r="C1459" s="261" t="s">
        <v>2195</v>
      </c>
      <c r="D1459" s="245" t="s">
        <v>92</v>
      </c>
      <c r="E1459" s="245">
        <v>25</v>
      </c>
      <c r="F1459" s="258"/>
      <c r="G1459" s="375"/>
      <c r="H1459" s="245"/>
    </row>
    <row r="1460" s="247" customFormat="1" ht="33.75" spans="1:8">
      <c r="A1460" s="258">
        <v>132</v>
      </c>
      <c r="B1460" s="245" t="s">
        <v>2192</v>
      </c>
      <c r="C1460" s="261" t="s">
        <v>2196</v>
      </c>
      <c r="D1460" s="245" t="s">
        <v>92</v>
      </c>
      <c r="E1460" s="245">
        <v>3</v>
      </c>
      <c r="F1460" s="258"/>
      <c r="G1460" s="375"/>
      <c r="H1460" s="245"/>
    </row>
    <row r="1461" s="247" customFormat="1" ht="33.75" spans="1:8">
      <c r="A1461" s="258">
        <v>133</v>
      </c>
      <c r="B1461" s="245" t="s">
        <v>2192</v>
      </c>
      <c r="C1461" s="261" t="s">
        <v>2197</v>
      </c>
      <c r="D1461" s="245" t="s">
        <v>92</v>
      </c>
      <c r="E1461" s="245">
        <v>30</v>
      </c>
      <c r="F1461" s="258"/>
      <c r="G1461" s="375"/>
      <c r="H1461" s="245"/>
    </row>
    <row r="1462" s="247" customFormat="1" ht="33.75" spans="1:8">
      <c r="A1462" s="258">
        <v>134</v>
      </c>
      <c r="B1462" s="245" t="s">
        <v>2192</v>
      </c>
      <c r="C1462" s="261" t="s">
        <v>2198</v>
      </c>
      <c r="D1462" s="245" t="s">
        <v>92</v>
      </c>
      <c r="E1462" s="245">
        <v>12</v>
      </c>
      <c r="F1462" s="258"/>
      <c r="G1462" s="375"/>
      <c r="H1462" s="245"/>
    </row>
    <row r="1463" s="247" customFormat="1" ht="45" spans="1:8">
      <c r="A1463" s="258">
        <v>135</v>
      </c>
      <c r="B1463" s="245" t="s">
        <v>2192</v>
      </c>
      <c r="C1463" s="261" t="s">
        <v>2199</v>
      </c>
      <c r="D1463" s="245" t="s">
        <v>92</v>
      </c>
      <c r="E1463" s="245">
        <v>6</v>
      </c>
      <c r="F1463" s="258"/>
      <c r="G1463" s="375"/>
      <c r="H1463" s="245"/>
    </row>
    <row r="1464" s="247" customFormat="1" ht="45" spans="1:8">
      <c r="A1464" s="258">
        <v>136</v>
      </c>
      <c r="B1464" s="245" t="s">
        <v>2200</v>
      </c>
      <c r="C1464" s="261" t="s">
        <v>2201</v>
      </c>
      <c r="D1464" s="245" t="s">
        <v>92</v>
      </c>
      <c r="E1464" s="245">
        <v>40</v>
      </c>
      <c r="F1464" s="258"/>
      <c r="G1464" s="375"/>
      <c r="H1464" s="245"/>
    </row>
    <row r="1465" s="247" customFormat="1" ht="45" spans="1:8">
      <c r="A1465" s="258">
        <v>137</v>
      </c>
      <c r="B1465" s="245" t="s">
        <v>2200</v>
      </c>
      <c r="C1465" s="261" t="s">
        <v>2202</v>
      </c>
      <c r="D1465" s="245" t="s">
        <v>92</v>
      </c>
      <c r="E1465" s="245">
        <v>200</v>
      </c>
      <c r="F1465" s="258"/>
      <c r="G1465" s="375"/>
      <c r="H1465" s="245"/>
    </row>
    <row r="1466" s="247" customFormat="1" ht="45" spans="1:8">
      <c r="A1466" s="258">
        <v>138</v>
      </c>
      <c r="B1466" s="245" t="s">
        <v>2200</v>
      </c>
      <c r="C1466" s="261" t="s">
        <v>2203</v>
      </c>
      <c r="D1466" s="245" t="s">
        <v>92</v>
      </c>
      <c r="E1466" s="245">
        <v>10</v>
      </c>
      <c r="F1466" s="258"/>
      <c r="G1466" s="375"/>
      <c r="H1466" s="245"/>
    </row>
    <row r="1467" s="247" customFormat="1" ht="45" spans="1:8">
      <c r="A1467" s="258">
        <v>139</v>
      </c>
      <c r="B1467" s="245" t="s">
        <v>2200</v>
      </c>
      <c r="C1467" s="261" t="s">
        <v>2204</v>
      </c>
      <c r="D1467" s="245" t="s">
        <v>92</v>
      </c>
      <c r="E1467" s="245">
        <v>3</v>
      </c>
      <c r="F1467" s="258"/>
      <c r="G1467" s="375"/>
      <c r="H1467" s="245"/>
    </row>
    <row r="1468" s="247" customFormat="1" ht="45" spans="1:8">
      <c r="A1468" s="258">
        <v>140</v>
      </c>
      <c r="B1468" s="245" t="s">
        <v>2200</v>
      </c>
      <c r="C1468" s="261" t="s">
        <v>2205</v>
      </c>
      <c r="D1468" s="245" t="s">
        <v>92</v>
      </c>
      <c r="E1468" s="245">
        <v>3</v>
      </c>
      <c r="F1468" s="258"/>
      <c r="G1468" s="375"/>
      <c r="H1468" s="245"/>
    </row>
    <row r="1469" s="247" customFormat="1" ht="45" spans="1:8">
      <c r="A1469" s="258">
        <v>141</v>
      </c>
      <c r="B1469" s="245" t="s">
        <v>2200</v>
      </c>
      <c r="C1469" s="261" t="s">
        <v>2206</v>
      </c>
      <c r="D1469" s="245" t="s">
        <v>92</v>
      </c>
      <c r="E1469" s="245">
        <v>2</v>
      </c>
      <c r="F1469" s="258"/>
      <c r="G1469" s="375"/>
      <c r="H1469" s="245"/>
    </row>
    <row r="1470" s="247" customFormat="1" ht="45" spans="1:8">
      <c r="A1470" s="258">
        <v>142</v>
      </c>
      <c r="B1470" s="245" t="s">
        <v>2200</v>
      </c>
      <c r="C1470" s="261" t="s">
        <v>2207</v>
      </c>
      <c r="D1470" s="245" t="s">
        <v>92</v>
      </c>
      <c r="E1470" s="245">
        <v>6</v>
      </c>
      <c r="F1470" s="258"/>
      <c r="G1470" s="375"/>
      <c r="H1470" s="245"/>
    </row>
    <row r="1471" s="247" customFormat="1" ht="45" spans="1:8">
      <c r="A1471" s="258">
        <v>143</v>
      </c>
      <c r="B1471" s="245" t="s">
        <v>2200</v>
      </c>
      <c r="C1471" s="261" t="s">
        <v>2208</v>
      </c>
      <c r="D1471" s="245" t="s">
        <v>92</v>
      </c>
      <c r="E1471" s="245">
        <v>30</v>
      </c>
      <c r="F1471" s="258"/>
      <c r="G1471" s="375"/>
      <c r="H1471" s="245"/>
    </row>
    <row r="1472" s="247" customFormat="1" ht="45" spans="1:8">
      <c r="A1472" s="258">
        <v>144</v>
      </c>
      <c r="B1472" s="245" t="s">
        <v>2200</v>
      </c>
      <c r="C1472" s="261" t="s">
        <v>2209</v>
      </c>
      <c r="D1472" s="245" t="s">
        <v>92</v>
      </c>
      <c r="E1472" s="245">
        <v>6</v>
      </c>
      <c r="F1472" s="258"/>
      <c r="G1472" s="375"/>
      <c r="H1472" s="245"/>
    </row>
    <row r="1473" s="247" customFormat="1" ht="45" spans="1:8">
      <c r="A1473" s="258">
        <v>145</v>
      </c>
      <c r="B1473" s="245" t="s">
        <v>2200</v>
      </c>
      <c r="C1473" s="261" t="s">
        <v>2210</v>
      </c>
      <c r="D1473" s="245" t="s">
        <v>92</v>
      </c>
      <c r="E1473" s="245">
        <v>2</v>
      </c>
      <c r="F1473" s="258"/>
      <c r="G1473" s="375"/>
      <c r="H1473" s="245"/>
    </row>
    <row r="1474" s="247" customFormat="1" ht="45" spans="1:8">
      <c r="A1474" s="258">
        <v>146</v>
      </c>
      <c r="B1474" s="245" t="s">
        <v>2200</v>
      </c>
      <c r="C1474" s="261" t="s">
        <v>2211</v>
      </c>
      <c r="D1474" s="245" t="s">
        <v>92</v>
      </c>
      <c r="E1474" s="245">
        <v>2</v>
      </c>
      <c r="F1474" s="258"/>
      <c r="G1474" s="375"/>
      <c r="H1474" s="245"/>
    </row>
    <row r="1475" s="247" customFormat="1" ht="45" spans="1:8">
      <c r="A1475" s="258">
        <v>147</v>
      </c>
      <c r="B1475" s="245" t="s">
        <v>2212</v>
      </c>
      <c r="C1475" s="261" t="s">
        <v>2213</v>
      </c>
      <c r="D1475" s="245" t="s">
        <v>92</v>
      </c>
      <c r="E1475" s="245">
        <v>13</v>
      </c>
      <c r="F1475" s="258"/>
      <c r="G1475" s="375"/>
      <c r="H1475" s="245"/>
    </row>
    <row r="1476" s="247" customFormat="1" ht="45" spans="1:8">
      <c r="A1476" s="258">
        <v>148</v>
      </c>
      <c r="B1476" s="245" t="s">
        <v>2212</v>
      </c>
      <c r="C1476" s="261" t="s">
        <v>2214</v>
      </c>
      <c r="D1476" s="245" t="s">
        <v>92</v>
      </c>
      <c r="E1476" s="245">
        <v>180</v>
      </c>
      <c r="F1476" s="258"/>
      <c r="G1476" s="375"/>
      <c r="H1476" s="245"/>
    </row>
    <row r="1477" s="247" customFormat="1" ht="45" spans="1:8">
      <c r="A1477" s="258">
        <v>149</v>
      </c>
      <c r="B1477" s="245" t="s">
        <v>2212</v>
      </c>
      <c r="C1477" s="261" t="s">
        <v>2215</v>
      </c>
      <c r="D1477" s="245" t="s">
        <v>92</v>
      </c>
      <c r="E1477" s="245">
        <v>3</v>
      </c>
      <c r="F1477" s="258"/>
      <c r="G1477" s="375"/>
      <c r="H1477" s="245"/>
    </row>
    <row r="1478" s="247" customFormat="1" ht="45" spans="1:8">
      <c r="A1478" s="258">
        <v>150</v>
      </c>
      <c r="B1478" s="245" t="s">
        <v>2212</v>
      </c>
      <c r="C1478" s="261" t="s">
        <v>2216</v>
      </c>
      <c r="D1478" s="245" t="s">
        <v>92</v>
      </c>
      <c r="E1478" s="245">
        <v>20</v>
      </c>
      <c r="F1478" s="258"/>
      <c r="G1478" s="375"/>
      <c r="H1478" s="245"/>
    </row>
    <row r="1479" s="247" customFormat="1" ht="33.75" spans="1:8">
      <c r="A1479" s="258">
        <v>151</v>
      </c>
      <c r="B1479" s="245" t="s">
        <v>2217</v>
      </c>
      <c r="C1479" s="261" t="s">
        <v>2218</v>
      </c>
      <c r="D1479" s="245" t="s">
        <v>92</v>
      </c>
      <c r="E1479" s="245">
        <v>20</v>
      </c>
      <c r="F1479" s="258"/>
      <c r="G1479" s="375"/>
      <c r="H1479" s="245"/>
    </row>
    <row r="1480" s="247" customFormat="1" ht="45" spans="1:8">
      <c r="A1480" s="258">
        <v>152</v>
      </c>
      <c r="B1480" s="245" t="s">
        <v>2219</v>
      </c>
      <c r="C1480" s="261" t="s">
        <v>2220</v>
      </c>
      <c r="D1480" s="245" t="s">
        <v>92</v>
      </c>
      <c r="E1480" s="245">
        <v>25</v>
      </c>
      <c r="F1480" s="258"/>
      <c r="G1480" s="375"/>
      <c r="H1480" s="245"/>
    </row>
    <row r="1481" s="247" customFormat="1" ht="22.5" spans="1:8">
      <c r="A1481" s="258">
        <v>153</v>
      </c>
      <c r="B1481" s="245" t="s">
        <v>2221</v>
      </c>
      <c r="C1481" s="261" t="s">
        <v>2222</v>
      </c>
      <c r="D1481" s="245" t="s">
        <v>92</v>
      </c>
      <c r="E1481" s="245">
        <v>2</v>
      </c>
      <c r="F1481" s="258"/>
      <c r="G1481" s="375"/>
      <c r="H1481" s="245"/>
    </row>
    <row r="1482" s="247" customFormat="1" ht="22.5" spans="1:8">
      <c r="A1482" s="258">
        <v>154</v>
      </c>
      <c r="B1482" s="245" t="s">
        <v>1902</v>
      </c>
      <c r="C1482" s="261" t="s">
        <v>2223</v>
      </c>
      <c r="D1482" s="245" t="s">
        <v>92</v>
      </c>
      <c r="E1482" s="245">
        <v>30</v>
      </c>
      <c r="F1482" s="258"/>
      <c r="G1482" s="375"/>
      <c r="H1482" s="245"/>
    </row>
    <row r="1483" s="247" customFormat="1" ht="45" spans="1:8">
      <c r="A1483" s="258">
        <v>155</v>
      </c>
      <c r="B1483" s="245" t="s">
        <v>2224</v>
      </c>
      <c r="C1483" s="261" t="s">
        <v>2225</v>
      </c>
      <c r="D1483" s="245" t="s">
        <v>92</v>
      </c>
      <c r="E1483" s="245">
        <v>35</v>
      </c>
      <c r="F1483" s="258"/>
      <c r="G1483" s="375"/>
      <c r="H1483" s="245"/>
    </row>
    <row r="1484" s="247" customFormat="1" ht="45" spans="1:8">
      <c r="A1484" s="258">
        <v>156</v>
      </c>
      <c r="B1484" s="245" t="s">
        <v>2226</v>
      </c>
      <c r="C1484" s="261" t="s">
        <v>2227</v>
      </c>
      <c r="D1484" s="245" t="s">
        <v>92</v>
      </c>
      <c r="E1484" s="245">
        <v>30</v>
      </c>
      <c r="F1484" s="258"/>
      <c r="G1484" s="375"/>
      <c r="H1484" s="245"/>
    </row>
    <row r="1485" s="247" customFormat="1" ht="45" spans="1:8">
      <c r="A1485" s="258">
        <v>157</v>
      </c>
      <c r="B1485" s="245" t="s">
        <v>2228</v>
      </c>
      <c r="C1485" s="261" t="s">
        <v>2229</v>
      </c>
      <c r="D1485" s="245" t="s">
        <v>92</v>
      </c>
      <c r="E1485" s="245">
        <v>1</v>
      </c>
      <c r="F1485" s="258"/>
      <c r="G1485" s="375"/>
      <c r="H1485" s="245"/>
    </row>
    <row r="1486" s="247" customFormat="1" ht="45" spans="1:8">
      <c r="A1486" s="258">
        <v>158</v>
      </c>
      <c r="B1486" s="245" t="s">
        <v>1904</v>
      </c>
      <c r="C1486" s="261" t="s">
        <v>1905</v>
      </c>
      <c r="D1486" s="245" t="s">
        <v>92</v>
      </c>
      <c r="E1486" s="245">
        <v>45</v>
      </c>
      <c r="F1486" s="258"/>
      <c r="G1486" s="375"/>
      <c r="H1486" s="245"/>
    </row>
    <row r="1487" s="247" customFormat="1" ht="33.75" spans="1:8">
      <c r="A1487" s="258">
        <v>159</v>
      </c>
      <c r="B1487" s="245" t="s">
        <v>2230</v>
      </c>
      <c r="C1487" s="261" t="s">
        <v>2231</v>
      </c>
      <c r="D1487" s="245" t="s">
        <v>92</v>
      </c>
      <c r="E1487" s="245">
        <v>30</v>
      </c>
      <c r="F1487" s="258"/>
      <c r="G1487" s="375"/>
      <c r="H1487" s="245"/>
    </row>
    <row r="1488" s="247" customFormat="1" ht="67.5" spans="1:8">
      <c r="A1488" s="258">
        <v>160</v>
      </c>
      <c r="B1488" s="245" t="s">
        <v>2232</v>
      </c>
      <c r="C1488" s="261" t="s">
        <v>2233</v>
      </c>
      <c r="D1488" s="245" t="s">
        <v>92</v>
      </c>
      <c r="E1488" s="245">
        <v>35</v>
      </c>
      <c r="F1488" s="258"/>
      <c r="G1488" s="375"/>
      <c r="H1488" s="245"/>
    </row>
    <row r="1489" s="247" customFormat="1" spans="1:8">
      <c r="A1489" s="258">
        <v>161</v>
      </c>
      <c r="B1489" s="245" t="s">
        <v>1906</v>
      </c>
      <c r="C1489" s="261" t="s">
        <v>2234</v>
      </c>
      <c r="D1489" s="245" t="s">
        <v>1908</v>
      </c>
      <c r="E1489" s="245">
        <v>4</v>
      </c>
      <c r="F1489" s="245"/>
      <c r="G1489" s="375"/>
      <c r="H1489" s="245"/>
    </row>
    <row r="1490" s="247" customFormat="1" spans="1:8">
      <c r="A1490" s="258">
        <v>162</v>
      </c>
      <c r="B1490" s="245" t="s">
        <v>1906</v>
      </c>
      <c r="C1490" s="261" t="s">
        <v>2235</v>
      </c>
      <c r="D1490" s="245" t="s">
        <v>1908</v>
      </c>
      <c r="E1490" s="245">
        <v>3</v>
      </c>
      <c r="F1490" s="245"/>
      <c r="G1490" s="375"/>
      <c r="H1490" s="245"/>
    </row>
    <row r="1491" s="247" customFormat="1" ht="33.75" spans="1:8">
      <c r="A1491" s="258">
        <v>163</v>
      </c>
      <c r="B1491" s="245" t="s">
        <v>2236</v>
      </c>
      <c r="C1491" s="261" t="s">
        <v>2237</v>
      </c>
      <c r="D1491" s="245" t="s">
        <v>1908</v>
      </c>
      <c r="E1491" s="245">
        <v>1</v>
      </c>
      <c r="F1491" s="258"/>
      <c r="G1491" s="375"/>
      <c r="H1491" s="245"/>
    </row>
    <row r="1492" s="247" customFormat="1" ht="33.75" spans="1:8">
      <c r="A1492" s="258">
        <v>164</v>
      </c>
      <c r="B1492" s="245" t="s">
        <v>2236</v>
      </c>
      <c r="C1492" s="261" t="s">
        <v>2238</v>
      </c>
      <c r="D1492" s="245" t="s">
        <v>1908</v>
      </c>
      <c r="E1492" s="245">
        <v>1</v>
      </c>
      <c r="F1492" s="258"/>
      <c r="G1492" s="375"/>
      <c r="H1492" s="245"/>
    </row>
    <row r="1493" s="247" customFormat="1" ht="33.75" spans="1:8">
      <c r="A1493" s="258">
        <v>165</v>
      </c>
      <c r="B1493" s="245" t="s">
        <v>2239</v>
      </c>
      <c r="C1493" s="261" t="s">
        <v>2240</v>
      </c>
      <c r="D1493" s="245" t="s">
        <v>1908</v>
      </c>
      <c r="E1493" s="245">
        <v>3</v>
      </c>
      <c r="F1493" s="258"/>
      <c r="G1493" s="375"/>
      <c r="H1493" s="245"/>
    </row>
    <row r="1494" s="247" customFormat="1" ht="22.5" spans="1:8">
      <c r="A1494" s="258">
        <v>166</v>
      </c>
      <c r="B1494" s="245" t="s">
        <v>2241</v>
      </c>
      <c r="C1494" s="261" t="s">
        <v>2242</v>
      </c>
      <c r="D1494" s="245" t="s">
        <v>1908</v>
      </c>
      <c r="E1494" s="245">
        <v>1</v>
      </c>
      <c r="F1494" s="258"/>
      <c r="G1494" s="375"/>
      <c r="H1494" s="245"/>
    </row>
    <row r="1495" s="247" customFormat="1" spans="1:8">
      <c r="A1495" s="258">
        <v>167</v>
      </c>
      <c r="B1495" s="245" t="s">
        <v>1909</v>
      </c>
      <c r="C1495" s="261" t="s">
        <v>1910</v>
      </c>
      <c r="D1495" s="245" t="s">
        <v>995</v>
      </c>
      <c r="E1495" s="245">
        <v>20</v>
      </c>
      <c r="F1495" s="258"/>
      <c r="G1495" s="375"/>
      <c r="H1495" s="245"/>
    </row>
    <row r="1496" s="247" customFormat="1" ht="33.75" spans="1:8">
      <c r="A1496" s="258">
        <v>168</v>
      </c>
      <c r="B1496" s="245" t="s">
        <v>2243</v>
      </c>
      <c r="C1496" s="261" t="s">
        <v>2244</v>
      </c>
      <c r="D1496" s="245" t="s">
        <v>92</v>
      </c>
      <c r="E1496" s="245">
        <v>35</v>
      </c>
      <c r="F1496" s="258"/>
      <c r="G1496" s="375"/>
      <c r="H1496" s="245"/>
    </row>
    <row r="1497" s="247" customFormat="1" ht="22.5" spans="1:8">
      <c r="A1497" s="258">
        <v>169</v>
      </c>
      <c r="B1497" s="245" t="s">
        <v>2245</v>
      </c>
      <c r="C1497" s="261" t="s">
        <v>2246</v>
      </c>
      <c r="D1497" s="245" t="s">
        <v>92</v>
      </c>
      <c r="E1497" s="245">
        <v>20</v>
      </c>
      <c r="F1497" s="258"/>
      <c r="G1497" s="375"/>
      <c r="H1497" s="245"/>
    </row>
    <row r="1498" s="247" customFormat="1" ht="33.75" spans="1:8">
      <c r="A1498" s="258">
        <v>170</v>
      </c>
      <c r="B1498" s="245" t="s">
        <v>2247</v>
      </c>
      <c r="C1498" s="261" t="s">
        <v>2248</v>
      </c>
      <c r="D1498" s="245" t="s">
        <v>92</v>
      </c>
      <c r="E1498" s="245">
        <v>2</v>
      </c>
      <c r="F1498" s="258"/>
      <c r="G1498" s="375"/>
      <c r="H1498" s="245"/>
    </row>
    <row r="1499" s="247" customFormat="1" ht="33.75" spans="1:8">
      <c r="A1499" s="258">
        <v>171</v>
      </c>
      <c r="B1499" s="245" t="s">
        <v>2249</v>
      </c>
      <c r="C1499" s="261" t="s">
        <v>2250</v>
      </c>
      <c r="D1499" s="245" t="s">
        <v>92</v>
      </c>
      <c r="E1499" s="245">
        <v>30</v>
      </c>
      <c r="F1499" s="258"/>
      <c r="G1499" s="375"/>
      <c r="H1499" s="245"/>
    </row>
    <row r="1500" s="247" customFormat="1" ht="33.75" spans="1:8">
      <c r="A1500" s="258">
        <v>172</v>
      </c>
      <c r="B1500" s="245" t="s">
        <v>2249</v>
      </c>
      <c r="C1500" s="261" t="s">
        <v>2251</v>
      </c>
      <c r="D1500" s="245" t="s">
        <v>92</v>
      </c>
      <c r="E1500" s="245">
        <v>2</v>
      </c>
      <c r="F1500" s="258"/>
      <c r="G1500" s="375"/>
      <c r="H1500" s="245"/>
    </row>
    <row r="1501" s="247" customFormat="1" ht="56.25" spans="1:8">
      <c r="A1501" s="258">
        <v>173</v>
      </c>
      <c r="B1501" s="245" t="s">
        <v>2252</v>
      </c>
      <c r="C1501" s="261" t="s">
        <v>2253</v>
      </c>
      <c r="D1501" s="245" t="s">
        <v>92</v>
      </c>
      <c r="E1501" s="245">
        <v>15</v>
      </c>
      <c r="F1501" s="258"/>
      <c r="G1501" s="375"/>
      <c r="H1501" s="245"/>
    </row>
    <row r="1502" s="247" customFormat="1" ht="56.25" spans="1:8">
      <c r="A1502" s="258">
        <v>174</v>
      </c>
      <c r="B1502" s="245" t="s">
        <v>2252</v>
      </c>
      <c r="C1502" s="261" t="s">
        <v>2254</v>
      </c>
      <c r="D1502" s="245" t="s">
        <v>92</v>
      </c>
      <c r="E1502" s="245">
        <v>2</v>
      </c>
      <c r="F1502" s="258"/>
      <c r="G1502" s="375"/>
      <c r="H1502" s="245"/>
    </row>
    <row r="1503" s="247" customFormat="1" ht="45" spans="1:8">
      <c r="A1503" s="258">
        <v>175</v>
      </c>
      <c r="B1503" s="245" t="s">
        <v>1911</v>
      </c>
      <c r="C1503" s="261" t="s">
        <v>2255</v>
      </c>
      <c r="D1503" s="245" t="s">
        <v>92</v>
      </c>
      <c r="E1503" s="245">
        <v>30</v>
      </c>
      <c r="F1503" s="258"/>
      <c r="G1503" s="375"/>
      <c r="H1503" s="245"/>
    </row>
    <row r="1504" s="247" customFormat="1" ht="45" spans="1:8">
      <c r="A1504" s="258">
        <v>176</v>
      </c>
      <c r="B1504" s="245" t="s">
        <v>1911</v>
      </c>
      <c r="C1504" s="261" t="s">
        <v>2256</v>
      </c>
      <c r="D1504" s="245" t="s">
        <v>92</v>
      </c>
      <c r="E1504" s="245">
        <v>30</v>
      </c>
      <c r="F1504" s="258"/>
      <c r="G1504" s="375"/>
      <c r="H1504" s="245"/>
    </row>
    <row r="1505" s="247" customFormat="1" ht="33.75" spans="1:8">
      <c r="A1505" s="258">
        <v>177</v>
      </c>
      <c r="B1505" s="245" t="s">
        <v>2257</v>
      </c>
      <c r="C1505" s="261" t="s">
        <v>2258</v>
      </c>
      <c r="D1505" s="245" t="s">
        <v>92</v>
      </c>
      <c r="E1505" s="245">
        <v>30</v>
      </c>
      <c r="F1505" s="258"/>
      <c r="G1505" s="375"/>
      <c r="H1505" s="245"/>
    </row>
    <row r="1506" s="247" customFormat="1" ht="33.75" spans="1:8">
      <c r="A1506" s="258">
        <v>178</v>
      </c>
      <c r="B1506" s="245" t="s">
        <v>2259</v>
      </c>
      <c r="C1506" s="261" t="s">
        <v>2260</v>
      </c>
      <c r="D1506" s="245" t="s">
        <v>92</v>
      </c>
      <c r="E1506" s="245">
        <v>25</v>
      </c>
      <c r="F1506" s="258"/>
      <c r="G1506" s="375"/>
      <c r="H1506" s="245"/>
    </row>
    <row r="1507" s="247" customFormat="1" ht="33.75" spans="1:8">
      <c r="A1507" s="258">
        <v>179</v>
      </c>
      <c r="B1507" s="245" t="s">
        <v>2259</v>
      </c>
      <c r="C1507" s="261" t="s">
        <v>2261</v>
      </c>
      <c r="D1507" s="245" t="s">
        <v>92</v>
      </c>
      <c r="E1507" s="245">
        <v>25</v>
      </c>
      <c r="F1507" s="258"/>
      <c r="G1507" s="375"/>
      <c r="H1507" s="245"/>
    </row>
    <row r="1508" s="247" customFormat="1" ht="33.75" spans="1:8">
      <c r="A1508" s="258">
        <v>180</v>
      </c>
      <c r="B1508" s="245" t="s">
        <v>2262</v>
      </c>
      <c r="C1508" s="261" t="s">
        <v>2263</v>
      </c>
      <c r="D1508" s="245" t="s">
        <v>973</v>
      </c>
      <c r="E1508" s="245">
        <v>250</v>
      </c>
      <c r="F1508" s="258"/>
      <c r="G1508" s="375"/>
      <c r="H1508" s="245"/>
    </row>
    <row r="1509" s="247" customFormat="1" spans="1:8">
      <c r="A1509" s="258">
        <v>233</v>
      </c>
      <c r="B1509" s="245" t="s">
        <v>2264</v>
      </c>
      <c r="C1509" s="261" t="s">
        <v>2265</v>
      </c>
      <c r="D1509" s="245" t="s">
        <v>459</v>
      </c>
      <c r="E1509" s="245">
        <v>10</v>
      </c>
      <c r="F1509" s="258"/>
      <c r="G1509" s="375"/>
      <c r="H1509" s="245"/>
    </row>
    <row r="1510" s="247" customFormat="1" ht="22.5" spans="1:8">
      <c r="A1510" s="258">
        <v>234</v>
      </c>
      <c r="B1510" s="245" t="s">
        <v>2266</v>
      </c>
      <c r="C1510" s="261" t="s">
        <v>2267</v>
      </c>
      <c r="D1510" s="245" t="s">
        <v>459</v>
      </c>
      <c r="E1510" s="245">
        <v>3</v>
      </c>
      <c r="F1510" s="258"/>
      <c r="G1510" s="375"/>
      <c r="H1510" s="245"/>
    </row>
    <row r="1511" s="247" customFormat="1" ht="22.5" spans="1:8">
      <c r="A1511" s="258">
        <v>235</v>
      </c>
      <c r="B1511" s="245" t="s">
        <v>2268</v>
      </c>
      <c r="C1511" s="261" t="s">
        <v>2269</v>
      </c>
      <c r="D1511" s="245" t="s">
        <v>459</v>
      </c>
      <c r="E1511" s="245">
        <v>3</v>
      </c>
      <c r="F1511" s="258"/>
      <c r="G1511" s="375"/>
      <c r="H1511" s="245"/>
    </row>
    <row r="1512" s="247" customFormat="1" ht="22.5" spans="1:8">
      <c r="A1512" s="258">
        <v>236</v>
      </c>
      <c r="B1512" s="245" t="s">
        <v>2270</v>
      </c>
      <c r="C1512" s="261" t="s">
        <v>2271</v>
      </c>
      <c r="D1512" s="245" t="s">
        <v>422</v>
      </c>
      <c r="E1512" s="245">
        <v>3</v>
      </c>
      <c r="F1512" s="258"/>
      <c r="G1512" s="375"/>
      <c r="H1512" s="245"/>
    </row>
    <row r="1513" s="247" customFormat="1" spans="1:8">
      <c r="A1513" s="258">
        <v>259</v>
      </c>
      <c r="B1513" s="245" t="s">
        <v>2272</v>
      </c>
      <c r="C1513" s="261" t="s">
        <v>2273</v>
      </c>
      <c r="D1513" s="245" t="s">
        <v>2274</v>
      </c>
      <c r="E1513" s="245">
        <v>15</v>
      </c>
      <c r="F1513" s="258"/>
      <c r="G1513" s="375"/>
      <c r="H1513" s="245"/>
    </row>
    <row r="1514" s="247" customFormat="1" ht="45" spans="1:8">
      <c r="A1514" s="258">
        <v>260</v>
      </c>
      <c r="B1514" s="245" t="s">
        <v>1961</v>
      </c>
      <c r="C1514" s="261" t="s">
        <v>1962</v>
      </c>
      <c r="D1514" s="245" t="s">
        <v>92</v>
      </c>
      <c r="E1514" s="245">
        <v>15</v>
      </c>
      <c r="F1514" s="258"/>
      <c r="G1514" s="375"/>
      <c r="H1514" s="245"/>
    </row>
    <row r="1515" s="247" customFormat="1" ht="45" spans="1:8">
      <c r="A1515" s="258">
        <v>261</v>
      </c>
      <c r="B1515" s="245" t="s">
        <v>1963</v>
      </c>
      <c r="C1515" s="261" t="s">
        <v>1964</v>
      </c>
      <c r="D1515" s="245" t="s">
        <v>92</v>
      </c>
      <c r="E1515" s="245">
        <v>15</v>
      </c>
      <c r="F1515" s="258"/>
      <c r="G1515" s="375"/>
      <c r="H1515" s="245"/>
    </row>
    <row r="1516" s="247" customFormat="1" ht="33.75" spans="1:8">
      <c r="A1516" s="258">
        <v>262</v>
      </c>
      <c r="B1516" s="245" t="s">
        <v>1178</v>
      </c>
      <c r="C1516" s="261" t="s">
        <v>1984</v>
      </c>
      <c r="D1516" s="245" t="s">
        <v>92</v>
      </c>
      <c r="E1516" s="245">
        <v>1</v>
      </c>
      <c r="F1516" s="258"/>
      <c r="G1516" s="375"/>
      <c r="H1516" s="245"/>
    </row>
    <row r="1517" s="247" customFormat="1" ht="22.5" spans="1:8">
      <c r="A1517" s="258">
        <v>263</v>
      </c>
      <c r="B1517" s="245" t="s">
        <v>1985</v>
      </c>
      <c r="C1517" s="261" t="s">
        <v>2275</v>
      </c>
      <c r="D1517" s="245" t="s">
        <v>92</v>
      </c>
      <c r="E1517" s="245">
        <v>1</v>
      </c>
      <c r="F1517" s="258"/>
      <c r="G1517" s="375"/>
      <c r="H1517" s="245"/>
    </row>
    <row r="1518" s="247" customFormat="1" ht="22.5" spans="1:8">
      <c r="A1518" s="258">
        <v>264</v>
      </c>
      <c r="B1518" s="245" t="s">
        <v>1987</v>
      </c>
      <c r="C1518" s="261" t="s">
        <v>2276</v>
      </c>
      <c r="D1518" s="245" t="s">
        <v>92</v>
      </c>
      <c r="E1518" s="245">
        <v>1</v>
      </c>
      <c r="F1518" s="258"/>
      <c r="G1518" s="375"/>
      <c r="H1518" s="245"/>
    </row>
    <row r="1519" s="247" customFormat="1" ht="33.75" spans="1:8">
      <c r="A1519" s="258">
        <v>265</v>
      </c>
      <c r="B1519" s="245" t="s">
        <v>2277</v>
      </c>
      <c r="C1519" s="261" t="s">
        <v>2278</v>
      </c>
      <c r="D1519" s="245" t="s">
        <v>446</v>
      </c>
      <c r="E1519" s="245">
        <v>1</v>
      </c>
      <c r="F1519" s="258"/>
      <c r="G1519" s="375"/>
      <c r="H1519" s="245"/>
    </row>
    <row r="1520" s="247" customFormat="1" ht="22.5" spans="1:8">
      <c r="A1520" s="258">
        <v>266</v>
      </c>
      <c r="B1520" s="245" t="s">
        <v>2279</v>
      </c>
      <c r="C1520" s="261" t="s">
        <v>2280</v>
      </c>
      <c r="D1520" s="245" t="s">
        <v>75</v>
      </c>
      <c r="E1520" s="245">
        <v>1</v>
      </c>
      <c r="F1520" s="258"/>
      <c r="G1520" s="375"/>
      <c r="H1520" s="245"/>
    </row>
    <row r="1521" s="247" customFormat="1" ht="22.5" spans="1:8">
      <c r="A1521" s="258">
        <v>267</v>
      </c>
      <c r="B1521" s="245" t="s">
        <v>2281</v>
      </c>
      <c r="C1521" s="261" t="s">
        <v>2282</v>
      </c>
      <c r="D1521" s="245" t="s">
        <v>92</v>
      </c>
      <c r="E1521" s="245">
        <v>1</v>
      </c>
      <c r="F1521" s="258"/>
      <c r="G1521" s="375"/>
      <c r="H1521" s="245"/>
    </row>
    <row r="1522" s="247" customFormat="1" ht="33.75" spans="1:8">
      <c r="A1522" s="258">
        <v>268</v>
      </c>
      <c r="B1522" s="245" t="s">
        <v>857</v>
      </c>
      <c r="C1522" s="261" t="s">
        <v>2283</v>
      </c>
      <c r="D1522" s="245" t="s">
        <v>1108</v>
      </c>
      <c r="E1522" s="245">
        <v>1</v>
      </c>
      <c r="F1522" s="245"/>
      <c r="G1522" s="375"/>
      <c r="H1522" s="245"/>
    </row>
    <row r="1523" s="247" customFormat="1" ht="45" spans="1:8">
      <c r="A1523" s="258">
        <v>269</v>
      </c>
      <c r="B1523" s="245" t="s">
        <v>1225</v>
      </c>
      <c r="C1523" s="261" t="s">
        <v>2284</v>
      </c>
      <c r="D1523" s="245" t="s">
        <v>92</v>
      </c>
      <c r="E1523" s="245">
        <v>1</v>
      </c>
      <c r="F1523" s="258"/>
      <c r="G1523" s="375"/>
      <c r="H1523" s="245"/>
    </row>
    <row r="1524" s="247" customFormat="1" ht="45" spans="1:8">
      <c r="A1524" s="258">
        <v>270</v>
      </c>
      <c r="B1524" s="245" t="s">
        <v>2285</v>
      </c>
      <c r="C1524" s="261" t="s">
        <v>2286</v>
      </c>
      <c r="D1524" s="245" t="s">
        <v>92</v>
      </c>
      <c r="E1524" s="245">
        <v>1</v>
      </c>
      <c r="F1524" s="258"/>
      <c r="G1524" s="375"/>
      <c r="H1524" s="245"/>
    </row>
    <row r="1525" s="247" customFormat="1" ht="56.25" spans="1:8">
      <c r="A1525" s="258">
        <v>271</v>
      </c>
      <c r="B1525" s="245" t="s">
        <v>2287</v>
      </c>
      <c r="C1525" s="261" t="s">
        <v>2288</v>
      </c>
      <c r="D1525" s="245" t="s">
        <v>92</v>
      </c>
      <c r="E1525" s="245">
        <v>1</v>
      </c>
      <c r="F1525" s="258"/>
      <c r="G1525" s="375"/>
      <c r="H1525" s="245"/>
    </row>
    <row r="1526" s="247" customFormat="1" ht="33.75" spans="1:8">
      <c r="A1526" s="258">
        <v>272</v>
      </c>
      <c r="B1526" s="245" t="s">
        <v>2289</v>
      </c>
      <c r="C1526" s="261" t="s">
        <v>2290</v>
      </c>
      <c r="D1526" s="245" t="s">
        <v>2008</v>
      </c>
      <c r="E1526" s="245">
        <v>1</v>
      </c>
      <c r="F1526" s="258"/>
      <c r="G1526" s="375"/>
      <c r="H1526" s="245"/>
    </row>
    <row r="1527" s="247" customFormat="1" spans="1:8">
      <c r="A1527" s="258">
        <v>273</v>
      </c>
      <c r="B1527" s="245" t="s">
        <v>183</v>
      </c>
      <c r="C1527" s="261" t="s">
        <v>2291</v>
      </c>
      <c r="D1527" s="245" t="s">
        <v>75</v>
      </c>
      <c r="E1527" s="245">
        <v>1</v>
      </c>
      <c r="F1527" s="258"/>
      <c r="G1527" s="375"/>
      <c r="H1527" s="245"/>
    </row>
    <row r="1528" s="247" customFormat="1" ht="33.75" spans="1:8">
      <c r="A1528" s="258">
        <v>274</v>
      </c>
      <c r="B1528" s="245" t="s">
        <v>2292</v>
      </c>
      <c r="C1528" s="261" t="s">
        <v>2293</v>
      </c>
      <c r="D1528" s="245" t="s">
        <v>1108</v>
      </c>
      <c r="E1528" s="245">
        <v>1</v>
      </c>
      <c r="F1528" s="258"/>
      <c r="G1528" s="375"/>
      <c r="H1528" s="245"/>
    </row>
    <row r="1529" s="247" customFormat="1" ht="22.5" spans="1:8">
      <c r="A1529" s="258">
        <v>275</v>
      </c>
      <c r="B1529" s="245" t="s">
        <v>2294</v>
      </c>
      <c r="C1529" s="261" t="s">
        <v>2295</v>
      </c>
      <c r="D1529" s="245" t="s">
        <v>1108</v>
      </c>
      <c r="E1529" s="245">
        <v>1</v>
      </c>
      <c r="F1529" s="258"/>
      <c r="G1529" s="375"/>
      <c r="H1529" s="245"/>
    </row>
    <row r="1530" s="247" customFormat="1" spans="1:8">
      <c r="A1530" s="258"/>
      <c r="B1530" s="245"/>
      <c r="C1530" s="261" t="s">
        <v>2296</v>
      </c>
      <c r="D1530" s="258"/>
      <c r="E1530" s="258"/>
      <c r="F1530" s="258"/>
      <c r="G1530" s="375"/>
      <c r="H1530" s="245"/>
    </row>
    <row r="1531" s="247" customFormat="1" ht="45" spans="1:8">
      <c r="A1531" s="258">
        <v>1</v>
      </c>
      <c r="B1531" s="245" t="s">
        <v>1404</v>
      </c>
      <c r="C1531" s="261" t="s">
        <v>1405</v>
      </c>
      <c r="D1531" s="245" t="s">
        <v>75</v>
      </c>
      <c r="E1531" s="245">
        <v>4</v>
      </c>
      <c r="F1531" s="258"/>
      <c r="G1531" s="375"/>
      <c r="H1531" s="245"/>
    </row>
    <row r="1532" s="247" customFormat="1" ht="78.75" spans="1:8">
      <c r="A1532" s="258">
        <v>2</v>
      </c>
      <c r="B1532" s="245" t="s">
        <v>1420</v>
      </c>
      <c r="C1532" s="261" t="s">
        <v>2018</v>
      </c>
      <c r="D1532" s="245" t="s">
        <v>242</v>
      </c>
      <c r="E1532" s="245">
        <v>2</v>
      </c>
      <c r="F1532" s="245"/>
      <c r="G1532" s="375"/>
      <c r="H1532" s="245"/>
    </row>
    <row r="1533" s="247" customFormat="1" ht="56.25" spans="1:8">
      <c r="A1533" s="258">
        <v>3</v>
      </c>
      <c r="B1533" s="245" t="s">
        <v>2297</v>
      </c>
      <c r="C1533" s="261" t="s">
        <v>2298</v>
      </c>
      <c r="D1533" s="245" t="s">
        <v>138</v>
      </c>
      <c r="E1533" s="245">
        <v>3</v>
      </c>
      <c r="F1533" s="258"/>
      <c r="G1533" s="375"/>
      <c r="H1533" s="245"/>
    </row>
    <row r="1534" s="247" customFormat="1" ht="56.25" spans="1:8">
      <c r="A1534" s="258">
        <v>4</v>
      </c>
      <c r="B1534" s="245" t="s">
        <v>2297</v>
      </c>
      <c r="C1534" s="261" t="s">
        <v>2299</v>
      </c>
      <c r="D1534" s="245" t="s">
        <v>138</v>
      </c>
      <c r="E1534" s="245">
        <v>25</v>
      </c>
      <c r="F1534" s="258"/>
      <c r="G1534" s="375"/>
      <c r="H1534" s="245"/>
    </row>
    <row r="1535" s="247" customFormat="1" ht="45" spans="1:8">
      <c r="A1535" s="258">
        <v>5</v>
      </c>
      <c r="B1535" s="245" t="s">
        <v>2300</v>
      </c>
      <c r="C1535" s="261" t="s">
        <v>2301</v>
      </c>
      <c r="D1535" s="245" t="s">
        <v>138</v>
      </c>
      <c r="E1535" s="245">
        <v>1</v>
      </c>
      <c r="F1535" s="258"/>
      <c r="G1535" s="375"/>
      <c r="H1535" s="245"/>
    </row>
    <row r="1536" s="247" customFormat="1" ht="90" spans="1:8">
      <c r="A1536" s="258">
        <v>6</v>
      </c>
      <c r="B1536" s="245" t="s">
        <v>2302</v>
      </c>
      <c r="C1536" s="261" t="s">
        <v>2303</v>
      </c>
      <c r="D1536" s="245" t="s">
        <v>138</v>
      </c>
      <c r="E1536" s="245">
        <v>6</v>
      </c>
      <c r="F1536" s="258"/>
      <c r="G1536" s="375"/>
      <c r="H1536" s="245"/>
    </row>
    <row r="1537" s="247" customFormat="1" ht="22.5" spans="1:8">
      <c r="A1537" s="258">
        <v>7</v>
      </c>
      <c r="B1537" s="245" t="s">
        <v>1239</v>
      </c>
      <c r="C1537" s="392" t="s">
        <v>1426</v>
      </c>
      <c r="D1537" s="245" t="s">
        <v>92</v>
      </c>
      <c r="E1537" s="245">
        <v>50</v>
      </c>
      <c r="F1537" s="245"/>
      <c r="G1537" s="375"/>
      <c r="H1537" s="245"/>
    </row>
    <row r="1538" s="247" customFormat="1" spans="1:8">
      <c r="A1538" s="258">
        <v>8</v>
      </c>
      <c r="B1538" s="245" t="s">
        <v>1427</v>
      </c>
      <c r="C1538" s="261" t="s">
        <v>1428</v>
      </c>
      <c r="D1538" s="245" t="s">
        <v>92</v>
      </c>
      <c r="E1538" s="245">
        <v>2</v>
      </c>
      <c r="F1538" s="258"/>
      <c r="G1538" s="375"/>
      <c r="H1538" s="245"/>
    </row>
    <row r="1539" s="247" customFormat="1" ht="45" spans="1:8">
      <c r="A1539" s="258">
        <v>9</v>
      </c>
      <c r="B1539" s="245" t="s">
        <v>2019</v>
      </c>
      <c r="C1539" s="261" t="s">
        <v>2020</v>
      </c>
      <c r="D1539" s="245" t="s">
        <v>138</v>
      </c>
      <c r="E1539" s="245">
        <v>1</v>
      </c>
      <c r="F1539" s="258"/>
      <c r="G1539" s="375"/>
      <c r="H1539" s="245"/>
    </row>
    <row r="1540" s="247" customFormat="1" ht="101.25" spans="1:8">
      <c r="A1540" s="258">
        <v>10</v>
      </c>
      <c r="B1540" s="245" t="s">
        <v>2021</v>
      </c>
      <c r="C1540" s="261" t="s">
        <v>2304</v>
      </c>
      <c r="D1540" s="245" t="s">
        <v>138</v>
      </c>
      <c r="E1540" s="245">
        <v>1</v>
      </c>
      <c r="F1540" s="258"/>
      <c r="G1540" s="375"/>
      <c r="H1540" s="245"/>
    </row>
    <row r="1541" s="247" customFormat="1" ht="22.5" spans="1:8">
      <c r="A1541" s="258">
        <v>11</v>
      </c>
      <c r="B1541" s="245" t="s">
        <v>2023</v>
      </c>
      <c r="C1541" s="261" t="s">
        <v>2017</v>
      </c>
      <c r="D1541" s="245" t="s">
        <v>138</v>
      </c>
      <c r="E1541" s="245">
        <v>1</v>
      </c>
      <c r="F1541" s="258"/>
      <c r="G1541" s="375"/>
      <c r="H1541" s="245"/>
    </row>
    <row r="1542" s="247" customFormat="1" ht="101.25" spans="1:8">
      <c r="A1542" s="258">
        <v>12</v>
      </c>
      <c r="B1542" s="245" t="s">
        <v>2024</v>
      </c>
      <c r="C1542" s="261" t="s">
        <v>1432</v>
      </c>
      <c r="D1542" s="245" t="s">
        <v>92</v>
      </c>
      <c r="E1542" s="245">
        <v>1</v>
      </c>
      <c r="F1542" s="258"/>
      <c r="G1542" s="375"/>
      <c r="H1542" s="245"/>
    </row>
    <row r="1543" s="247" customFormat="1" ht="22.5" spans="1:8">
      <c r="A1543" s="258">
        <v>13</v>
      </c>
      <c r="B1543" s="245" t="s">
        <v>2305</v>
      </c>
      <c r="C1543" s="261" t="s">
        <v>2306</v>
      </c>
      <c r="D1543" s="245" t="s">
        <v>92</v>
      </c>
      <c r="E1543" s="245">
        <v>1</v>
      </c>
      <c r="F1543" s="258"/>
      <c r="G1543" s="375"/>
      <c r="H1543" s="245"/>
    </row>
    <row r="1544" s="247" customFormat="1" ht="33.75" spans="1:8">
      <c r="A1544" s="258">
        <v>14</v>
      </c>
      <c r="B1544" s="245" t="s">
        <v>2307</v>
      </c>
      <c r="C1544" s="261" t="s">
        <v>2308</v>
      </c>
      <c r="D1544" s="245" t="s">
        <v>92</v>
      </c>
      <c r="E1544" s="245">
        <v>1</v>
      </c>
      <c r="F1544" s="258"/>
      <c r="G1544" s="375"/>
      <c r="H1544" s="245"/>
    </row>
    <row r="1545" s="247" customFormat="1" ht="22.5" spans="1:8">
      <c r="A1545" s="258">
        <v>15</v>
      </c>
      <c r="B1545" s="245" t="s">
        <v>2027</v>
      </c>
      <c r="C1545" s="261" t="s">
        <v>2028</v>
      </c>
      <c r="D1545" s="245" t="s">
        <v>138</v>
      </c>
      <c r="E1545" s="245">
        <v>1</v>
      </c>
      <c r="F1545" s="258"/>
      <c r="G1545" s="375"/>
      <c r="H1545" s="245"/>
    </row>
    <row r="1546" s="247" customFormat="1" spans="1:8">
      <c r="A1546" s="258">
        <v>16</v>
      </c>
      <c r="B1546" s="245" t="s">
        <v>2309</v>
      </c>
      <c r="C1546" s="261" t="s">
        <v>2310</v>
      </c>
      <c r="D1546" s="245" t="s">
        <v>138</v>
      </c>
      <c r="E1546" s="245">
        <v>1</v>
      </c>
      <c r="F1546" s="258"/>
      <c r="G1546" s="375"/>
      <c r="H1546" s="245"/>
    </row>
    <row r="1547" s="247" customFormat="1" ht="78.75" spans="1:8">
      <c r="A1547" s="258">
        <v>17</v>
      </c>
      <c r="B1547" s="245" t="s">
        <v>2031</v>
      </c>
      <c r="C1547" s="261" t="s">
        <v>2032</v>
      </c>
      <c r="D1547" s="245" t="s">
        <v>138</v>
      </c>
      <c r="E1547" s="245">
        <v>1</v>
      </c>
      <c r="F1547" s="258"/>
      <c r="G1547" s="375"/>
      <c r="H1547" s="245"/>
    </row>
    <row r="1548" s="247" customFormat="1" ht="90" spans="1:8">
      <c r="A1548" s="258">
        <v>18</v>
      </c>
      <c r="B1548" s="245" t="s">
        <v>2311</v>
      </c>
      <c r="C1548" s="261" t="s">
        <v>2312</v>
      </c>
      <c r="D1548" s="245" t="s">
        <v>138</v>
      </c>
      <c r="E1548" s="245">
        <v>1</v>
      </c>
      <c r="F1548" s="258"/>
      <c r="G1548" s="375"/>
      <c r="H1548" s="245"/>
    </row>
    <row r="1549" s="247" customFormat="1" ht="45" spans="1:8">
      <c r="A1549" s="258">
        <v>19</v>
      </c>
      <c r="B1549" s="245" t="s">
        <v>1433</v>
      </c>
      <c r="C1549" s="392" t="s">
        <v>1434</v>
      </c>
      <c r="D1549" s="245" t="s">
        <v>92</v>
      </c>
      <c r="E1549" s="245">
        <v>7</v>
      </c>
      <c r="F1549" s="258"/>
      <c r="G1549" s="375"/>
      <c r="H1549" s="245"/>
    </row>
    <row r="1550" s="247" customFormat="1" ht="22.5" spans="1:8">
      <c r="A1550" s="258">
        <v>20</v>
      </c>
      <c r="B1550" s="245" t="s">
        <v>2313</v>
      </c>
      <c r="C1550" s="261" t="s">
        <v>2314</v>
      </c>
      <c r="D1550" s="245" t="s">
        <v>92</v>
      </c>
      <c r="E1550" s="245">
        <v>5</v>
      </c>
      <c r="F1550" s="258"/>
      <c r="G1550" s="375"/>
      <c r="H1550" s="245"/>
    </row>
    <row r="1551" s="247" customFormat="1" spans="1:8">
      <c r="A1551" s="258">
        <v>21</v>
      </c>
      <c r="B1551" s="245" t="s">
        <v>2315</v>
      </c>
      <c r="C1551" s="261" t="s">
        <v>2316</v>
      </c>
      <c r="D1551" s="245" t="s">
        <v>92</v>
      </c>
      <c r="E1551" s="245">
        <v>1</v>
      </c>
      <c r="F1551" s="258"/>
      <c r="G1551" s="375"/>
      <c r="H1551" s="245"/>
    </row>
    <row r="1552" s="247" customFormat="1" ht="78.75" spans="1:8">
      <c r="A1552" s="258">
        <v>22</v>
      </c>
      <c r="B1552" s="245" t="s">
        <v>1445</v>
      </c>
      <c r="C1552" s="261" t="s">
        <v>1446</v>
      </c>
      <c r="D1552" s="245" t="s">
        <v>75</v>
      </c>
      <c r="E1552" s="245">
        <v>38</v>
      </c>
      <c r="F1552" s="258"/>
      <c r="G1552" s="375"/>
      <c r="H1552" s="245"/>
    </row>
    <row r="1553" s="247" customFormat="1" ht="45" spans="1:8">
      <c r="A1553" s="258">
        <v>23</v>
      </c>
      <c r="B1553" s="245" t="s">
        <v>1451</v>
      </c>
      <c r="C1553" s="261" t="s">
        <v>2045</v>
      </c>
      <c r="D1553" s="245" t="s">
        <v>92</v>
      </c>
      <c r="E1553" s="245">
        <v>26</v>
      </c>
      <c r="F1553" s="258"/>
      <c r="G1553" s="375"/>
      <c r="H1553" s="245"/>
    </row>
    <row r="1554" s="247" customFormat="1" ht="56.25" spans="1:8">
      <c r="A1554" s="258">
        <v>24</v>
      </c>
      <c r="B1554" s="245" t="s">
        <v>2046</v>
      </c>
      <c r="C1554" s="261" t="s">
        <v>2047</v>
      </c>
      <c r="D1554" s="245" t="s">
        <v>92</v>
      </c>
      <c r="E1554" s="245">
        <v>26</v>
      </c>
      <c r="F1554" s="258"/>
      <c r="G1554" s="375"/>
      <c r="H1554" s="245"/>
    </row>
    <row r="1555" s="247" customFormat="1" spans="1:8">
      <c r="A1555" s="258">
        <v>25</v>
      </c>
      <c r="B1555" s="245" t="s">
        <v>2317</v>
      </c>
      <c r="C1555" s="261" t="s">
        <v>2318</v>
      </c>
      <c r="D1555" s="245" t="s">
        <v>446</v>
      </c>
      <c r="E1555" s="245">
        <v>50</v>
      </c>
      <c r="F1555" s="258"/>
      <c r="G1555" s="375"/>
      <c r="H1555" s="245"/>
    </row>
    <row r="1556" s="247" customFormat="1" ht="90" spans="1:8">
      <c r="A1556" s="258">
        <v>26</v>
      </c>
      <c r="B1556" s="245" t="s">
        <v>2319</v>
      </c>
      <c r="C1556" s="261" t="s">
        <v>2320</v>
      </c>
      <c r="D1556" s="245" t="s">
        <v>92</v>
      </c>
      <c r="E1556" s="245">
        <v>4</v>
      </c>
      <c r="F1556" s="258"/>
      <c r="G1556" s="375"/>
      <c r="H1556" s="245"/>
    </row>
    <row r="1557" s="247" customFormat="1" ht="78.75" spans="1:8">
      <c r="A1557" s="258">
        <v>27</v>
      </c>
      <c r="B1557" s="245" t="s">
        <v>942</v>
      </c>
      <c r="C1557" s="261" t="s">
        <v>2321</v>
      </c>
      <c r="D1557" s="245" t="s">
        <v>138</v>
      </c>
      <c r="E1557" s="245">
        <v>13</v>
      </c>
      <c r="F1557" s="245"/>
      <c r="G1557" s="375"/>
      <c r="H1557" s="245"/>
    </row>
    <row r="1558" s="247" customFormat="1" ht="45" spans="1:8">
      <c r="A1558" s="258">
        <v>28</v>
      </c>
      <c r="B1558" s="245" t="s">
        <v>940</v>
      </c>
      <c r="C1558" s="261" t="s">
        <v>1489</v>
      </c>
      <c r="D1558" s="245" t="s">
        <v>138</v>
      </c>
      <c r="E1558" s="245">
        <v>1</v>
      </c>
      <c r="F1558" s="258"/>
      <c r="G1558" s="375"/>
      <c r="H1558" s="245"/>
    </row>
    <row r="1559" s="247" customFormat="1" ht="45" spans="1:8">
      <c r="A1559" s="258">
        <v>29</v>
      </c>
      <c r="B1559" s="245" t="s">
        <v>1504</v>
      </c>
      <c r="C1559" s="261" t="s">
        <v>2322</v>
      </c>
      <c r="D1559" s="245"/>
      <c r="E1559" s="245">
        <v>13</v>
      </c>
      <c r="F1559" s="258"/>
      <c r="G1559" s="375"/>
      <c r="H1559" s="245"/>
    </row>
    <row r="1560" s="247" customFormat="1" ht="22.5" spans="1:8">
      <c r="A1560" s="258">
        <v>30</v>
      </c>
      <c r="B1560" s="245" t="s">
        <v>1514</v>
      </c>
      <c r="C1560" s="261" t="s">
        <v>1515</v>
      </c>
      <c r="D1560" s="245" t="s">
        <v>2323</v>
      </c>
      <c r="E1560" s="245">
        <v>50</v>
      </c>
      <c r="F1560" s="245"/>
      <c r="G1560" s="375"/>
      <c r="H1560" s="245"/>
    </row>
    <row r="1561" s="247" customFormat="1" ht="78.75" spans="1:8">
      <c r="A1561" s="258">
        <v>31</v>
      </c>
      <c r="B1561" s="245" t="s">
        <v>1514</v>
      </c>
      <c r="C1561" s="261" t="s">
        <v>1516</v>
      </c>
      <c r="D1561" s="245" t="s">
        <v>2323</v>
      </c>
      <c r="E1561" s="245">
        <v>15</v>
      </c>
      <c r="F1561" s="245"/>
      <c r="G1561" s="375"/>
      <c r="H1561" s="245"/>
    </row>
    <row r="1562" s="247" customFormat="1" ht="56.25" spans="1:8">
      <c r="A1562" s="258">
        <v>32</v>
      </c>
      <c r="B1562" s="245" t="s">
        <v>2324</v>
      </c>
      <c r="C1562" s="261" t="s">
        <v>2325</v>
      </c>
      <c r="D1562" s="245" t="s">
        <v>92</v>
      </c>
      <c r="E1562" s="245">
        <v>1</v>
      </c>
      <c r="F1562" s="258"/>
      <c r="G1562" s="375"/>
      <c r="H1562" s="245"/>
    </row>
    <row r="1563" s="247" customFormat="1" ht="22.5" spans="1:8">
      <c r="A1563" s="258">
        <v>33</v>
      </c>
      <c r="B1563" s="245" t="s">
        <v>2326</v>
      </c>
      <c r="C1563" s="261" t="s">
        <v>2327</v>
      </c>
      <c r="D1563" s="245" t="s">
        <v>92</v>
      </c>
      <c r="E1563" s="245">
        <v>7</v>
      </c>
      <c r="F1563" s="258"/>
      <c r="G1563" s="375"/>
      <c r="H1563" s="245"/>
    </row>
    <row r="1564" s="247" customFormat="1" ht="33.75" spans="1:8">
      <c r="A1564" s="258">
        <v>34</v>
      </c>
      <c r="B1564" s="245" t="s">
        <v>2328</v>
      </c>
      <c r="C1564" s="261" t="s">
        <v>2329</v>
      </c>
      <c r="D1564" s="245" t="s">
        <v>138</v>
      </c>
      <c r="E1564" s="245">
        <v>1</v>
      </c>
      <c r="F1564" s="258"/>
      <c r="G1564" s="375"/>
      <c r="H1564" s="245"/>
    </row>
    <row r="1565" s="247" customFormat="1" spans="1:8">
      <c r="A1565" s="258">
        <v>35</v>
      </c>
      <c r="B1565" s="245" t="s">
        <v>2330</v>
      </c>
      <c r="C1565" s="261" t="s">
        <v>2331</v>
      </c>
      <c r="D1565" s="245" t="s">
        <v>92</v>
      </c>
      <c r="E1565" s="245">
        <v>13</v>
      </c>
      <c r="F1565" s="258"/>
      <c r="G1565" s="375"/>
      <c r="H1565" s="245"/>
    </row>
    <row r="1566" s="247" customFormat="1" ht="56.25" spans="1:8">
      <c r="A1566" s="258">
        <v>36</v>
      </c>
      <c r="B1566" s="245" t="s">
        <v>2332</v>
      </c>
      <c r="C1566" s="261" t="s">
        <v>2333</v>
      </c>
      <c r="D1566" s="245" t="s">
        <v>75</v>
      </c>
      <c r="E1566" s="245">
        <v>1</v>
      </c>
      <c r="F1566" s="258"/>
      <c r="G1566" s="375"/>
      <c r="H1566" s="245"/>
    </row>
    <row r="1567" s="247" customFormat="1" ht="33.75" spans="1:8">
      <c r="A1567" s="258">
        <v>37</v>
      </c>
      <c r="B1567" s="245" t="s">
        <v>2332</v>
      </c>
      <c r="C1567" s="261" t="s">
        <v>2334</v>
      </c>
      <c r="D1567" s="245" t="s">
        <v>75</v>
      </c>
      <c r="E1567" s="245">
        <v>13</v>
      </c>
      <c r="F1567" s="258"/>
      <c r="G1567" s="375"/>
      <c r="H1567" s="245"/>
    </row>
    <row r="1568" s="247" customFormat="1" ht="56.25" spans="1:8">
      <c r="A1568" s="258">
        <v>38</v>
      </c>
      <c r="B1568" s="245" t="s">
        <v>2335</v>
      </c>
      <c r="C1568" s="261" t="s">
        <v>2336</v>
      </c>
      <c r="D1568" s="245" t="s">
        <v>1108</v>
      </c>
      <c r="E1568" s="245">
        <v>13</v>
      </c>
      <c r="F1568" s="258"/>
      <c r="G1568" s="375"/>
      <c r="H1568" s="245"/>
    </row>
    <row r="1569" s="247" customFormat="1" ht="56.25" spans="1:8">
      <c r="A1569" s="258">
        <v>39</v>
      </c>
      <c r="B1569" s="245" t="s">
        <v>2337</v>
      </c>
      <c r="C1569" s="261" t="s">
        <v>2338</v>
      </c>
      <c r="D1569" s="245" t="s">
        <v>446</v>
      </c>
      <c r="E1569" s="245">
        <v>1</v>
      </c>
      <c r="F1569" s="258"/>
      <c r="G1569" s="375"/>
      <c r="H1569" s="245"/>
    </row>
    <row r="1570" s="247" customFormat="1" spans="1:8">
      <c r="A1570" s="258">
        <v>40</v>
      </c>
      <c r="B1570" s="245" t="s">
        <v>2339</v>
      </c>
      <c r="C1570" s="261" t="s">
        <v>2340</v>
      </c>
      <c r="D1570" s="245" t="s">
        <v>138</v>
      </c>
      <c r="E1570" s="245">
        <v>1</v>
      </c>
      <c r="F1570" s="258"/>
      <c r="G1570" s="375"/>
      <c r="H1570" s="245"/>
    </row>
    <row r="1571" s="247" customFormat="1" ht="22.5" spans="1:8">
      <c r="A1571" s="258">
        <v>41</v>
      </c>
      <c r="B1571" s="245" t="s">
        <v>2341</v>
      </c>
      <c r="C1571" s="261" t="s">
        <v>2342</v>
      </c>
      <c r="D1571" s="245" t="s">
        <v>446</v>
      </c>
      <c r="E1571" s="245">
        <v>13</v>
      </c>
      <c r="F1571" s="258"/>
      <c r="G1571" s="375"/>
      <c r="H1571" s="245"/>
    </row>
    <row r="1572" s="247" customFormat="1" ht="101.25" spans="1:8">
      <c r="A1572" s="258">
        <v>42</v>
      </c>
      <c r="B1572" s="245" t="s">
        <v>2343</v>
      </c>
      <c r="C1572" s="392" t="s">
        <v>2344</v>
      </c>
      <c r="D1572" s="245" t="s">
        <v>75</v>
      </c>
      <c r="E1572" s="245">
        <v>1</v>
      </c>
      <c r="F1572" s="258"/>
      <c r="G1572" s="375"/>
      <c r="H1572" s="245"/>
    </row>
    <row r="1573" s="247" customFormat="1" spans="1:8">
      <c r="A1573" s="258">
        <v>43</v>
      </c>
      <c r="B1573" s="245" t="s">
        <v>2345</v>
      </c>
      <c r="C1573" s="261" t="s">
        <v>2346</v>
      </c>
      <c r="D1573" s="245" t="s">
        <v>92</v>
      </c>
      <c r="E1573" s="245">
        <v>13</v>
      </c>
      <c r="F1573" s="258"/>
      <c r="G1573" s="375"/>
      <c r="H1573" s="245"/>
    </row>
    <row r="1574" s="247" customFormat="1" ht="56.25" spans="1:8">
      <c r="A1574" s="258">
        <v>44</v>
      </c>
      <c r="B1574" s="245" t="s">
        <v>2347</v>
      </c>
      <c r="C1574" s="261" t="s">
        <v>2348</v>
      </c>
      <c r="D1574" s="245" t="s">
        <v>1108</v>
      </c>
      <c r="E1574" s="245">
        <v>1</v>
      </c>
      <c r="F1574" s="258"/>
      <c r="G1574" s="375"/>
      <c r="H1574" s="245"/>
    </row>
    <row r="1575" s="247" customFormat="1" ht="123.75" spans="1:8">
      <c r="A1575" s="258">
        <v>45</v>
      </c>
      <c r="B1575" s="245" t="s">
        <v>2349</v>
      </c>
      <c r="C1575" s="261" t="s">
        <v>2350</v>
      </c>
      <c r="D1575" s="245" t="s">
        <v>1108</v>
      </c>
      <c r="E1575" s="245">
        <v>1</v>
      </c>
      <c r="F1575" s="258"/>
      <c r="G1575" s="375"/>
      <c r="H1575" s="245"/>
    </row>
    <row r="1576" s="247" customFormat="1" ht="112.5" spans="1:8">
      <c r="A1576" s="258">
        <v>46</v>
      </c>
      <c r="B1576" s="245" t="s">
        <v>2351</v>
      </c>
      <c r="C1576" s="261" t="s">
        <v>2352</v>
      </c>
      <c r="D1576" s="245" t="s">
        <v>1108</v>
      </c>
      <c r="E1576" s="245">
        <v>1</v>
      </c>
      <c r="F1576" s="258"/>
      <c r="G1576" s="375"/>
      <c r="H1576" s="245"/>
    </row>
    <row r="1577" s="247" customFormat="1" ht="146.25" spans="1:8">
      <c r="A1577" s="258">
        <v>47</v>
      </c>
      <c r="B1577" s="245" t="s">
        <v>2353</v>
      </c>
      <c r="C1577" s="261" t="s">
        <v>2354</v>
      </c>
      <c r="D1577" s="245" t="s">
        <v>1108</v>
      </c>
      <c r="E1577" s="245">
        <v>1</v>
      </c>
      <c r="F1577" s="258"/>
      <c r="G1577" s="375"/>
      <c r="H1577" s="245"/>
    </row>
    <row r="1578" s="247" customFormat="1" ht="157.5" spans="1:8">
      <c r="A1578" s="258">
        <v>48</v>
      </c>
      <c r="B1578" s="245" t="s">
        <v>2355</v>
      </c>
      <c r="C1578" s="261" t="s">
        <v>2356</v>
      </c>
      <c r="D1578" s="245" t="s">
        <v>1108</v>
      </c>
      <c r="E1578" s="245">
        <v>1</v>
      </c>
      <c r="F1578" s="258"/>
      <c r="G1578" s="375"/>
      <c r="H1578" s="245"/>
    </row>
    <row r="1579" s="247" customFormat="1" ht="135" spans="1:8">
      <c r="A1579" s="258">
        <v>49</v>
      </c>
      <c r="B1579" s="245" t="s">
        <v>2357</v>
      </c>
      <c r="C1579" s="261" t="s">
        <v>2358</v>
      </c>
      <c r="D1579" s="245" t="s">
        <v>1108</v>
      </c>
      <c r="E1579" s="245">
        <v>1</v>
      </c>
      <c r="F1579" s="258"/>
      <c r="G1579" s="375"/>
      <c r="H1579" s="245"/>
    </row>
    <row r="1580" s="247" customFormat="1" ht="123.75" spans="1:8">
      <c r="A1580" s="258">
        <v>50</v>
      </c>
      <c r="B1580" s="245" t="s">
        <v>2359</v>
      </c>
      <c r="C1580" s="261" t="s">
        <v>2360</v>
      </c>
      <c r="D1580" s="245" t="s">
        <v>1108</v>
      </c>
      <c r="E1580" s="245">
        <v>1</v>
      </c>
      <c r="F1580" s="258"/>
      <c r="G1580" s="375"/>
      <c r="H1580" s="245"/>
    </row>
    <row r="1581" s="247" customFormat="1" ht="90" spans="1:8">
      <c r="A1581" s="258">
        <v>51</v>
      </c>
      <c r="B1581" s="245" t="s">
        <v>2361</v>
      </c>
      <c r="C1581" s="261" t="s">
        <v>2362</v>
      </c>
      <c r="D1581" s="245" t="s">
        <v>1108</v>
      </c>
      <c r="E1581" s="245">
        <v>1</v>
      </c>
      <c r="F1581" s="258"/>
      <c r="G1581" s="375"/>
      <c r="H1581" s="245"/>
    </row>
    <row r="1582" s="247" customFormat="1" ht="56.25" spans="1:8">
      <c r="A1582" s="258">
        <v>52</v>
      </c>
      <c r="B1582" s="245" t="s">
        <v>2363</v>
      </c>
      <c r="C1582" s="261" t="s">
        <v>2364</v>
      </c>
      <c r="D1582" s="245" t="s">
        <v>1108</v>
      </c>
      <c r="E1582" s="245">
        <v>1</v>
      </c>
      <c r="F1582" s="258"/>
      <c r="G1582" s="375"/>
      <c r="H1582" s="245"/>
    </row>
    <row r="1583" s="247" customFormat="1" ht="135" spans="1:8">
      <c r="A1583" s="258">
        <v>53</v>
      </c>
      <c r="B1583" s="245" t="s">
        <v>2365</v>
      </c>
      <c r="C1583" s="261" t="s">
        <v>2366</v>
      </c>
      <c r="D1583" s="245" t="s">
        <v>1108</v>
      </c>
      <c r="E1583" s="245">
        <v>1</v>
      </c>
      <c r="F1583" s="258"/>
      <c r="G1583" s="375"/>
      <c r="H1583" s="245"/>
    </row>
    <row r="1584" s="247" customFormat="1" ht="56.25" spans="1:8">
      <c r="A1584" s="258">
        <v>54</v>
      </c>
      <c r="B1584" s="245" t="s">
        <v>2367</v>
      </c>
      <c r="C1584" s="261" t="s">
        <v>2368</v>
      </c>
      <c r="D1584" s="245" t="s">
        <v>1108</v>
      </c>
      <c r="E1584" s="245">
        <v>1</v>
      </c>
      <c r="F1584" s="258"/>
      <c r="G1584" s="375"/>
      <c r="H1584" s="245"/>
    </row>
    <row r="1585" s="247" customFormat="1" ht="56.25" spans="1:8">
      <c r="A1585" s="258">
        <v>55</v>
      </c>
      <c r="B1585" s="245" t="s">
        <v>2369</v>
      </c>
      <c r="C1585" s="261" t="s">
        <v>2370</v>
      </c>
      <c r="D1585" s="245" t="s">
        <v>1108</v>
      </c>
      <c r="E1585" s="245">
        <v>1</v>
      </c>
      <c r="F1585" s="258"/>
      <c r="G1585" s="375"/>
      <c r="H1585" s="245"/>
    </row>
    <row r="1586" s="247" customFormat="1" ht="45" spans="1:8">
      <c r="A1586" s="258">
        <v>56</v>
      </c>
      <c r="B1586" s="245" t="s">
        <v>2371</v>
      </c>
      <c r="C1586" s="261" t="s">
        <v>2372</v>
      </c>
      <c r="D1586" s="245" t="s">
        <v>1108</v>
      </c>
      <c r="E1586" s="245">
        <v>1</v>
      </c>
      <c r="F1586" s="258"/>
      <c r="G1586" s="375"/>
      <c r="H1586" s="245"/>
    </row>
    <row r="1587" s="247" customFormat="1" ht="146.25" spans="1:8">
      <c r="A1587" s="258">
        <v>57</v>
      </c>
      <c r="B1587" s="245" t="s">
        <v>2373</v>
      </c>
      <c r="C1587" s="261" t="s">
        <v>2374</v>
      </c>
      <c r="D1587" s="245" t="s">
        <v>1108</v>
      </c>
      <c r="E1587" s="245">
        <v>1</v>
      </c>
      <c r="F1587" s="258"/>
      <c r="G1587" s="375"/>
      <c r="H1587" s="245"/>
    </row>
    <row r="1588" s="247" customFormat="1" ht="135" spans="1:8">
      <c r="A1588" s="258">
        <v>58</v>
      </c>
      <c r="B1588" s="245" t="s">
        <v>2375</v>
      </c>
      <c r="C1588" s="261" t="s">
        <v>2376</v>
      </c>
      <c r="D1588" s="245" t="s">
        <v>1108</v>
      </c>
      <c r="E1588" s="245">
        <v>1</v>
      </c>
      <c r="F1588" s="258"/>
      <c r="G1588" s="375"/>
      <c r="H1588" s="245"/>
    </row>
    <row r="1589" s="247" customFormat="1" ht="157.5" spans="1:8">
      <c r="A1589" s="258">
        <v>59</v>
      </c>
      <c r="B1589" s="245" t="s">
        <v>2377</v>
      </c>
      <c r="C1589" s="261" t="s">
        <v>2378</v>
      </c>
      <c r="D1589" s="245" t="s">
        <v>1108</v>
      </c>
      <c r="E1589" s="245">
        <v>7</v>
      </c>
      <c r="F1589" s="258"/>
      <c r="G1589" s="375"/>
      <c r="H1589" s="245"/>
    </row>
    <row r="1590" s="247" customFormat="1" spans="1:8">
      <c r="A1590" s="258">
        <v>60</v>
      </c>
      <c r="B1590" s="245" t="s">
        <v>2379</v>
      </c>
      <c r="C1590" s="261" t="s">
        <v>2380</v>
      </c>
      <c r="D1590" s="245" t="s">
        <v>1108</v>
      </c>
      <c r="E1590" s="245">
        <v>1</v>
      </c>
      <c r="F1590" s="258"/>
      <c r="G1590" s="375"/>
      <c r="H1590" s="245"/>
    </row>
    <row r="1591" s="247" customFormat="1" ht="168.75" spans="1:8">
      <c r="A1591" s="258">
        <v>61</v>
      </c>
      <c r="B1591" s="245" t="s">
        <v>2381</v>
      </c>
      <c r="C1591" s="261" t="s">
        <v>2382</v>
      </c>
      <c r="D1591" s="245" t="s">
        <v>1108</v>
      </c>
      <c r="E1591" s="245">
        <v>1</v>
      </c>
      <c r="F1591" s="258"/>
      <c r="G1591" s="375"/>
      <c r="H1591" s="245"/>
    </row>
    <row r="1592" s="247" customFormat="1" ht="168.75" spans="1:8">
      <c r="A1592" s="258">
        <v>62</v>
      </c>
      <c r="B1592" s="245" t="s">
        <v>2381</v>
      </c>
      <c r="C1592" s="261" t="s">
        <v>2383</v>
      </c>
      <c r="D1592" s="245" t="s">
        <v>1108</v>
      </c>
      <c r="E1592" s="245">
        <v>13</v>
      </c>
      <c r="F1592" s="258"/>
      <c r="G1592" s="375"/>
      <c r="H1592" s="245"/>
    </row>
    <row r="1593" s="247" customFormat="1" ht="135" spans="1:8">
      <c r="A1593" s="258">
        <v>63</v>
      </c>
      <c r="B1593" s="245" t="s">
        <v>2384</v>
      </c>
      <c r="C1593" s="261" t="s">
        <v>2385</v>
      </c>
      <c r="D1593" s="245" t="s">
        <v>1108</v>
      </c>
      <c r="E1593" s="245">
        <v>1</v>
      </c>
      <c r="F1593" s="258"/>
      <c r="G1593" s="375"/>
      <c r="H1593" s="245"/>
    </row>
    <row r="1594" s="247" customFormat="1" ht="112.5" spans="1:8">
      <c r="A1594" s="258">
        <v>64</v>
      </c>
      <c r="B1594" s="245" t="s">
        <v>2386</v>
      </c>
      <c r="C1594" s="261" t="s">
        <v>2387</v>
      </c>
      <c r="D1594" s="245" t="s">
        <v>1108</v>
      </c>
      <c r="E1594" s="245">
        <v>1</v>
      </c>
      <c r="F1594" s="258"/>
      <c r="G1594" s="375"/>
      <c r="H1594" s="245"/>
    </row>
    <row r="1595" s="247" customFormat="1" ht="135" spans="1:8">
      <c r="A1595" s="258">
        <v>65</v>
      </c>
      <c r="B1595" s="245" t="s">
        <v>2388</v>
      </c>
      <c r="C1595" s="261" t="s">
        <v>2389</v>
      </c>
      <c r="D1595" s="245" t="s">
        <v>1108</v>
      </c>
      <c r="E1595" s="245">
        <v>1</v>
      </c>
      <c r="F1595" s="258"/>
      <c r="G1595" s="375"/>
      <c r="H1595" s="245"/>
    </row>
    <row r="1596" s="247" customFormat="1" ht="123.75" spans="1:8">
      <c r="A1596" s="258">
        <v>66</v>
      </c>
      <c r="B1596" s="245" t="s">
        <v>2390</v>
      </c>
      <c r="C1596" s="261" t="s">
        <v>2391</v>
      </c>
      <c r="D1596" s="245" t="s">
        <v>1108</v>
      </c>
      <c r="E1596" s="245">
        <v>1</v>
      </c>
      <c r="F1596" s="258"/>
      <c r="G1596" s="375"/>
      <c r="H1596" s="245"/>
    </row>
    <row r="1597" s="247" customFormat="1" ht="146.25" spans="1:8">
      <c r="A1597" s="258">
        <v>67</v>
      </c>
      <c r="B1597" s="245" t="s">
        <v>2392</v>
      </c>
      <c r="C1597" s="261" t="s">
        <v>2393</v>
      </c>
      <c r="D1597" s="245" t="s">
        <v>1108</v>
      </c>
      <c r="E1597" s="245">
        <v>1</v>
      </c>
      <c r="F1597" s="258"/>
      <c r="G1597" s="375"/>
      <c r="H1597" s="245"/>
    </row>
    <row r="1598" s="247" customFormat="1" ht="123.75" spans="1:8">
      <c r="A1598" s="258">
        <v>68</v>
      </c>
      <c r="B1598" s="245" t="s">
        <v>2394</v>
      </c>
      <c r="C1598" s="261" t="s">
        <v>2395</v>
      </c>
      <c r="D1598" s="245" t="s">
        <v>1108</v>
      </c>
      <c r="E1598" s="245">
        <v>1</v>
      </c>
      <c r="F1598" s="258"/>
      <c r="G1598" s="375"/>
      <c r="H1598" s="245"/>
    </row>
    <row r="1599" s="247" customFormat="1" ht="202.5" spans="1:8">
      <c r="A1599" s="258">
        <v>69</v>
      </c>
      <c r="B1599" s="245" t="s">
        <v>2396</v>
      </c>
      <c r="C1599" s="261" t="s">
        <v>2397</v>
      </c>
      <c r="D1599" s="245" t="s">
        <v>1108</v>
      </c>
      <c r="E1599" s="245">
        <v>1</v>
      </c>
      <c r="F1599" s="258"/>
      <c r="G1599" s="375"/>
      <c r="H1599" s="245"/>
    </row>
    <row r="1600" s="247" customFormat="1" ht="202.5" spans="1:8">
      <c r="A1600" s="258">
        <v>70</v>
      </c>
      <c r="B1600" s="245" t="s">
        <v>2398</v>
      </c>
      <c r="C1600" s="261" t="s">
        <v>2399</v>
      </c>
      <c r="D1600" s="245" t="s">
        <v>1108</v>
      </c>
      <c r="E1600" s="245">
        <v>1</v>
      </c>
      <c r="F1600" s="258"/>
      <c r="G1600" s="375"/>
      <c r="H1600" s="245"/>
    </row>
    <row r="1601" s="247" customFormat="1" ht="67.5" spans="1:8">
      <c r="A1601" s="258">
        <v>71</v>
      </c>
      <c r="B1601" s="245" t="s">
        <v>2400</v>
      </c>
      <c r="C1601" s="261" t="s">
        <v>2401</v>
      </c>
      <c r="D1601" s="245" t="s">
        <v>1108</v>
      </c>
      <c r="E1601" s="245">
        <v>1</v>
      </c>
      <c r="F1601" s="258"/>
      <c r="G1601" s="375"/>
      <c r="H1601" s="245"/>
    </row>
    <row r="1602" s="247" customFormat="1" ht="67.5" spans="1:8">
      <c r="A1602" s="258">
        <v>72</v>
      </c>
      <c r="B1602" s="245" t="s">
        <v>2402</v>
      </c>
      <c r="C1602" s="261" t="s">
        <v>2403</v>
      </c>
      <c r="D1602" s="245" t="s">
        <v>1108</v>
      </c>
      <c r="E1602" s="245">
        <v>1</v>
      </c>
      <c r="F1602" s="258"/>
      <c r="G1602" s="375"/>
      <c r="H1602" s="245"/>
    </row>
    <row r="1603" s="247" customFormat="1" ht="123.75" spans="1:8">
      <c r="A1603" s="258">
        <v>73</v>
      </c>
      <c r="B1603" s="245" t="s">
        <v>2404</v>
      </c>
      <c r="C1603" s="261" t="s">
        <v>2405</v>
      </c>
      <c r="D1603" s="245" t="s">
        <v>1108</v>
      </c>
      <c r="E1603" s="245">
        <v>1</v>
      </c>
      <c r="F1603" s="258"/>
      <c r="G1603" s="375"/>
      <c r="H1603" s="245"/>
    </row>
    <row r="1604" s="247" customFormat="1" ht="67.5" spans="1:8">
      <c r="A1604" s="258">
        <v>74</v>
      </c>
      <c r="B1604" s="245" t="s">
        <v>2406</v>
      </c>
      <c r="C1604" s="261" t="s">
        <v>2407</v>
      </c>
      <c r="D1604" s="245" t="s">
        <v>1108</v>
      </c>
      <c r="E1604" s="245">
        <v>1</v>
      </c>
      <c r="F1604" s="258"/>
      <c r="G1604" s="375"/>
      <c r="H1604" s="245"/>
    </row>
    <row r="1605" s="247" customFormat="1" ht="22.5" spans="1:8">
      <c r="A1605" s="258">
        <v>75</v>
      </c>
      <c r="B1605" s="245" t="s">
        <v>2408</v>
      </c>
      <c r="C1605" s="261" t="s">
        <v>2409</v>
      </c>
      <c r="D1605" s="245" t="s">
        <v>1108</v>
      </c>
      <c r="E1605" s="245">
        <v>1</v>
      </c>
      <c r="F1605" s="258"/>
      <c r="G1605" s="375"/>
      <c r="H1605" s="245"/>
    </row>
    <row r="1606" s="247" customFormat="1" ht="213.75" spans="1:8">
      <c r="A1606" s="258">
        <v>76</v>
      </c>
      <c r="B1606" s="245" t="s">
        <v>2410</v>
      </c>
      <c r="C1606" s="261" t="s">
        <v>2411</v>
      </c>
      <c r="D1606" s="245" t="s">
        <v>1108</v>
      </c>
      <c r="E1606" s="245">
        <v>1</v>
      </c>
      <c r="F1606" s="258"/>
      <c r="G1606" s="375"/>
      <c r="H1606" s="245"/>
    </row>
    <row r="1607" s="247" customFormat="1" ht="22.5" spans="1:8">
      <c r="A1607" s="258">
        <v>77</v>
      </c>
      <c r="B1607" s="245" t="s">
        <v>2412</v>
      </c>
      <c r="C1607" s="261" t="s">
        <v>2413</v>
      </c>
      <c r="D1607" s="245" t="s">
        <v>1108</v>
      </c>
      <c r="E1607" s="245">
        <v>1</v>
      </c>
      <c r="F1607" s="258"/>
      <c r="G1607" s="375"/>
      <c r="H1607" s="245"/>
    </row>
    <row r="1608" s="247" customFormat="1" ht="56.25" spans="1:8">
      <c r="A1608" s="258">
        <v>78</v>
      </c>
      <c r="B1608" s="245" t="s">
        <v>2414</v>
      </c>
      <c r="C1608" s="261" t="s">
        <v>2415</v>
      </c>
      <c r="D1608" s="245" t="s">
        <v>1108</v>
      </c>
      <c r="E1608" s="245">
        <v>1</v>
      </c>
      <c r="F1608" s="258"/>
      <c r="G1608" s="375"/>
      <c r="H1608" s="245"/>
    </row>
    <row r="1609" s="247" customFormat="1" ht="33.75" spans="1:8">
      <c r="A1609" s="258">
        <v>79</v>
      </c>
      <c r="B1609" s="245" t="s">
        <v>2416</v>
      </c>
      <c r="C1609" s="261" t="s">
        <v>2417</v>
      </c>
      <c r="D1609" s="245" t="s">
        <v>1108</v>
      </c>
      <c r="E1609" s="245">
        <v>1</v>
      </c>
      <c r="F1609" s="258"/>
      <c r="G1609" s="375"/>
      <c r="H1609" s="245"/>
    </row>
    <row r="1610" s="247" customFormat="1" ht="22.5" spans="1:8">
      <c r="A1610" s="258">
        <v>80</v>
      </c>
      <c r="B1610" s="245" t="s">
        <v>2418</v>
      </c>
      <c r="C1610" s="261" t="s">
        <v>2419</v>
      </c>
      <c r="D1610" s="245" t="s">
        <v>1108</v>
      </c>
      <c r="E1610" s="245">
        <v>1</v>
      </c>
      <c r="F1610" s="258"/>
      <c r="G1610" s="375"/>
      <c r="H1610" s="245"/>
    </row>
    <row r="1611" s="247" customFormat="1" ht="22.5" spans="1:8">
      <c r="A1611" s="258">
        <v>81</v>
      </c>
      <c r="B1611" s="245" t="s">
        <v>2420</v>
      </c>
      <c r="C1611" s="261" t="s">
        <v>2421</v>
      </c>
      <c r="D1611" s="245" t="s">
        <v>1108</v>
      </c>
      <c r="E1611" s="245">
        <v>1</v>
      </c>
      <c r="F1611" s="258"/>
      <c r="G1611" s="375"/>
      <c r="H1611" s="245"/>
    </row>
    <row r="1612" s="247" customFormat="1" ht="123.75" spans="1:8">
      <c r="A1612" s="258">
        <v>82</v>
      </c>
      <c r="B1612" s="245" t="s">
        <v>2422</v>
      </c>
      <c r="C1612" s="261" t="s">
        <v>2423</v>
      </c>
      <c r="D1612" s="245" t="s">
        <v>1143</v>
      </c>
      <c r="E1612" s="245">
        <v>1</v>
      </c>
      <c r="F1612" s="258"/>
      <c r="G1612" s="375"/>
      <c r="H1612" s="245"/>
    </row>
    <row r="1613" s="247" customFormat="1" ht="112.5" spans="1:8">
      <c r="A1613" s="258">
        <v>83</v>
      </c>
      <c r="B1613" s="245" t="s">
        <v>2424</v>
      </c>
      <c r="C1613" s="261" t="s">
        <v>2425</v>
      </c>
      <c r="D1613" s="245" t="s">
        <v>1143</v>
      </c>
      <c r="E1613" s="245">
        <v>1</v>
      </c>
      <c r="F1613" s="258"/>
      <c r="G1613" s="375"/>
      <c r="H1613" s="245"/>
    </row>
    <row r="1614" s="247" customFormat="1" ht="112.5" spans="1:8">
      <c r="A1614" s="258">
        <v>84</v>
      </c>
      <c r="B1614" s="245" t="s">
        <v>2426</v>
      </c>
      <c r="C1614" s="261" t="s">
        <v>2427</v>
      </c>
      <c r="D1614" s="245" t="s">
        <v>1143</v>
      </c>
      <c r="E1614" s="245">
        <v>1</v>
      </c>
      <c r="F1614" s="258"/>
      <c r="G1614" s="375"/>
      <c r="H1614" s="245"/>
    </row>
    <row r="1615" s="247" customFormat="1" ht="112.5" spans="1:8">
      <c r="A1615" s="258">
        <v>85</v>
      </c>
      <c r="B1615" s="245" t="s">
        <v>2428</v>
      </c>
      <c r="C1615" s="261" t="s">
        <v>2429</v>
      </c>
      <c r="D1615" s="245" t="s">
        <v>1143</v>
      </c>
      <c r="E1615" s="245">
        <v>1</v>
      </c>
      <c r="F1615" s="258"/>
      <c r="G1615" s="375"/>
      <c r="H1615" s="245"/>
    </row>
    <row r="1616" s="247" customFormat="1" ht="123.75" spans="1:8">
      <c r="A1616" s="258">
        <v>86</v>
      </c>
      <c r="B1616" s="245" t="s">
        <v>2430</v>
      </c>
      <c r="C1616" s="261" t="s">
        <v>2431</v>
      </c>
      <c r="D1616" s="245" t="s">
        <v>1143</v>
      </c>
      <c r="E1616" s="245">
        <v>1</v>
      </c>
      <c r="F1616" s="258"/>
      <c r="G1616" s="375"/>
      <c r="H1616" s="245"/>
    </row>
    <row r="1617" s="247" customFormat="1" ht="146.25" spans="1:8">
      <c r="A1617" s="258">
        <v>87</v>
      </c>
      <c r="B1617" s="245" t="s">
        <v>2432</v>
      </c>
      <c r="C1617" s="261" t="s">
        <v>2433</v>
      </c>
      <c r="D1617" s="245" t="s">
        <v>1143</v>
      </c>
      <c r="E1617" s="245">
        <v>1</v>
      </c>
      <c r="F1617" s="258"/>
      <c r="G1617" s="375"/>
      <c r="H1617" s="245"/>
    </row>
    <row r="1618" s="247" customFormat="1" ht="101.25" spans="1:8">
      <c r="A1618" s="258">
        <v>88</v>
      </c>
      <c r="B1618" s="245" t="s">
        <v>2434</v>
      </c>
      <c r="C1618" s="261" t="s">
        <v>2435</v>
      </c>
      <c r="D1618" s="245" t="s">
        <v>1143</v>
      </c>
      <c r="E1618" s="245">
        <v>1</v>
      </c>
      <c r="F1618" s="258"/>
      <c r="G1618" s="375"/>
      <c r="H1618" s="245"/>
    </row>
    <row r="1619" s="247" customFormat="1" ht="22.5" spans="1:8">
      <c r="A1619" s="258">
        <v>89</v>
      </c>
      <c r="B1619" s="245" t="s">
        <v>2436</v>
      </c>
      <c r="C1619" s="261" t="s">
        <v>2437</v>
      </c>
      <c r="D1619" s="245" t="s">
        <v>1143</v>
      </c>
      <c r="E1619" s="245">
        <v>1</v>
      </c>
      <c r="F1619" s="258"/>
      <c r="G1619" s="375"/>
      <c r="H1619" s="245"/>
    </row>
    <row r="1620" s="247" customFormat="1" ht="22.5" spans="1:8">
      <c r="A1620" s="258">
        <v>90</v>
      </c>
      <c r="B1620" s="245" t="s">
        <v>2438</v>
      </c>
      <c r="C1620" s="261" t="s">
        <v>2439</v>
      </c>
      <c r="D1620" s="245" t="s">
        <v>1143</v>
      </c>
      <c r="E1620" s="245">
        <v>1</v>
      </c>
      <c r="F1620" s="258"/>
      <c r="G1620" s="375"/>
      <c r="H1620" s="245"/>
    </row>
    <row r="1621" s="247" customFormat="1" ht="22.5" spans="1:8">
      <c r="A1621" s="258">
        <v>91</v>
      </c>
      <c r="B1621" s="245" t="s">
        <v>2440</v>
      </c>
      <c r="C1621" s="261" t="s">
        <v>2441</v>
      </c>
      <c r="D1621" s="245" t="s">
        <v>1143</v>
      </c>
      <c r="E1621" s="245">
        <v>1</v>
      </c>
      <c r="F1621" s="258"/>
      <c r="G1621" s="375"/>
      <c r="H1621" s="245"/>
    </row>
    <row r="1622" s="247" customFormat="1" ht="22.5" spans="1:8">
      <c r="A1622" s="258">
        <v>92</v>
      </c>
      <c r="B1622" s="245" t="s">
        <v>2442</v>
      </c>
      <c r="C1622" s="261" t="s">
        <v>2443</v>
      </c>
      <c r="D1622" s="245" t="s">
        <v>1143</v>
      </c>
      <c r="E1622" s="245">
        <v>1</v>
      </c>
      <c r="F1622" s="258"/>
      <c r="G1622" s="375"/>
      <c r="H1622" s="245"/>
    </row>
    <row r="1623" s="247" customFormat="1" ht="56.25" spans="1:8">
      <c r="A1623" s="258">
        <v>93</v>
      </c>
      <c r="B1623" s="245" t="s">
        <v>2444</v>
      </c>
      <c r="C1623" s="261" t="s">
        <v>2445</v>
      </c>
      <c r="D1623" s="245" t="s">
        <v>1143</v>
      </c>
      <c r="E1623" s="245">
        <v>1</v>
      </c>
      <c r="F1623" s="258"/>
      <c r="G1623" s="375"/>
      <c r="H1623" s="245"/>
    </row>
    <row r="1624" s="247" customFormat="1" ht="22.5" spans="1:8">
      <c r="A1624" s="258">
        <v>94</v>
      </c>
      <c r="B1624" s="245" t="s">
        <v>2446</v>
      </c>
      <c r="C1624" s="261" t="s">
        <v>2447</v>
      </c>
      <c r="D1624" s="245" t="s">
        <v>1143</v>
      </c>
      <c r="E1624" s="245">
        <v>1</v>
      </c>
      <c r="F1624" s="258"/>
      <c r="G1624" s="375"/>
      <c r="H1624" s="245"/>
    </row>
    <row r="1625" s="247" customFormat="1" ht="67.5" spans="1:8">
      <c r="A1625" s="258">
        <v>95</v>
      </c>
      <c r="B1625" s="245" t="s">
        <v>2448</v>
      </c>
      <c r="C1625" s="261" t="s">
        <v>2449</v>
      </c>
      <c r="D1625" s="245" t="s">
        <v>1143</v>
      </c>
      <c r="E1625" s="245">
        <v>1</v>
      </c>
      <c r="F1625" s="258"/>
      <c r="G1625" s="375"/>
      <c r="H1625" s="245"/>
    </row>
    <row r="1626" s="247" customFormat="1" ht="78.75" spans="1:8">
      <c r="A1626" s="258">
        <v>96</v>
      </c>
      <c r="B1626" s="245" t="s">
        <v>2450</v>
      </c>
      <c r="C1626" s="261" t="s">
        <v>2451</v>
      </c>
      <c r="D1626" s="245" t="s">
        <v>1143</v>
      </c>
      <c r="E1626" s="245">
        <v>1</v>
      </c>
      <c r="F1626" s="258"/>
      <c r="G1626" s="375"/>
      <c r="H1626" s="245"/>
    </row>
    <row r="1627" s="247" customFormat="1" ht="90" spans="1:8">
      <c r="A1627" s="258">
        <v>97</v>
      </c>
      <c r="B1627" s="245" t="s">
        <v>2452</v>
      </c>
      <c r="C1627" s="261" t="s">
        <v>2453</v>
      </c>
      <c r="D1627" s="245" t="s">
        <v>1143</v>
      </c>
      <c r="E1627" s="245">
        <v>1</v>
      </c>
      <c r="F1627" s="258"/>
      <c r="G1627" s="375"/>
      <c r="H1627" s="245"/>
    </row>
    <row r="1628" s="247" customFormat="1" ht="78.75" spans="1:8">
      <c r="A1628" s="258">
        <v>98</v>
      </c>
      <c r="B1628" s="245" t="s">
        <v>2454</v>
      </c>
      <c r="C1628" s="261" t="s">
        <v>2455</v>
      </c>
      <c r="D1628" s="245" t="s">
        <v>1143</v>
      </c>
      <c r="E1628" s="245">
        <v>1</v>
      </c>
      <c r="F1628" s="258"/>
      <c r="G1628" s="375"/>
      <c r="H1628" s="245"/>
    </row>
    <row r="1629" s="247" customFormat="1" ht="123.75" spans="1:8">
      <c r="A1629" s="258">
        <v>99</v>
      </c>
      <c r="B1629" s="245" t="s">
        <v>2456</v>
      </c>
      <c r="C1629" s="261" t="s">
        <v>2457</v>
      </c>
      <c r="D1629" s="245" t="s">
        <v>1143</v>
      </c>
      <c r="E1629" s="245">
        <v>1</v>
      </c>
      <c r="F1629" s="258"/>
      <c r="G1629" s="375"/>
      <c r="H1629" s="245"/>
    </row>
    <row r="1630" s="247" customFormat="1" ht="135" spans="1:8">
      <c r="A1630" s="258">
        <v>100</v>
      </c>
      <c r="B1630" s="245" t="s">
        <v>2458</v>
      </c>
      <c r="C1630" s="261" t="s">
        <v>2459</v>
      </c>
      <c r="D1630" s="245" t="s">
        <v>1143</v>
      </c>
      <c r="E1630" s="245">
        <v>1</v>
      </c>
      <c r="F1630" s="258"/>
      <c r="G1630" s="375"/>
      <c r="H1630" s="245"/>
    </row>
    <row r="1631" s="247" customFormat="1" ht="146.25" spans="1:8">
      <c r="A1631" s="258">
        <v>101</v>
      </c>
      <c r="B1631" s="245" t="s">
        <v>2460</v>
      </c>
      <c r="C1631" s="261" t="s">
        <v>2461</v>
      </c>
      <c r="D1631" s="245" t="s">
        <v>422</v>
      </c>
      <c r="E1631" s="245">
        <v>1</v>
      </c>
      <c r="F1631" s="258"/>
      <c r="G1631" s="375"/>
      <c r="H1631" s="245"/>
    </row>
    <row r="1632" s="247" customFormat="1" ht="157.5" spans="1:8">
      <c r="A1632" s="258">
        <v>102</v>
      </c>
      <c r="B1632" s="245" t="s">
        <v>2462</v>
      </c>
      <c r="C1632" s="261" t="s">
        <v>2463</v>
      </c>
      <c r="D1632" s="245" t="s">
        <v>422</v>
      </c>
      <c r="E1632" s="245">
        <v>1</v>
      </c>
      <c r="F1632" s="258"/>
      <c r="G1632" s="375"/>
      <c r="H1632" s="245"/>
    </row>
    <row r="1633" s="247" customFormat="1" ht="22.5" spans="1:8">
      <c r="A1633" s="258">
        <v>103</v>
      </c>
      <c r="B1633" s="245" t="s">
        <v>2464</v>
      </c>
      <c r="C1633" s="261" t="s">
        <v>2447</v>
      </c>
      <c r="D1633" s="245" t="s">
        <v>422</v>
      </c>
      <c r="E1633" s="245">
        <v>1</v>
      </c>
      <c r="F1633" s="258"/>
      <c r="G1633" s="375"/>
      <c r="H1633" s="245"/>
    </row>
    <row r="1634" s="247" customFormat="1" ht="146.25" spans="1:8">
      <c r="A1634" s="258">
        <v>104</v>
      </c>
      <c r="B1634" s="245" t="s">
        <v>2465</v>
      </c>
      <c r="C1634" s="261" t="s">
        <v>2466</v>
      </c>
      <c r="D1634" s="245" t="s">
        <v>422</v>
      </c>
      <c r="E1634" s="245">
        <v>1</v>
      </c>
      <c r="F1634" s="258"/>
      <c r="G1634" s="375"/>
      <c r="H1634" s="245"/>
    </row>
    <row r="1635" s="247" customFormat="1" ht="112.5" spans="1:8">
      <c r="A1635" s="258">
        <v>105</v>
      </c>
      <c r="B1635" s="245" t="s">
        <v>2467</v>
      </c>
      <c r="C1635" s="261" t="s">
        <v>2468</v>
      </c>
      <c r="D1635" s="245" t="s">
        <v>422</v>
      </c>
      <c r="E1635" s="245">
        <v>1</v>
      </c>
      <c r="F1635" s="258"/>
      <c r="G1635" s="375"/>
      <c r="H1635" s="245"/>
    </row>
    <row r="1636" s="247" customFormat="1" ht="123.75" spans="1:8">
      <c r="A1636" s="258">
        <v>106</v>
      </c>
      <c r="B1636" s="245" t="s">
        <v>2469</v>
      </c>
      <c r="C1636" s="261" t="s">
        <v>2470</v>
      </c>
      <c r="D1636" s="245" t="s">
        <v>422</v>
      </c>
      <c r="E1636" s="245">
        <v>1</v>
      </c>
      <c r="F1636" s="258"/>
      <c r="G1636" s="375"/>
      <c r="H1636" s="245"/>
    </row>
    <row r="1637" s="247" customFormat="1" ht="123.75" spans="1:8">
      <c r="A1637" s="258">
        <v>107</v>
      </c>
      <c r="B1637" s="245" t="s">
        <v>2471</v>
      </c>
      <c r="C1637" s="261" t="s">
        <v>2470</v>
      </c>
      <c r="D1637" s="245" t="s">
        <v>422</v>
      </c>
      <c r="E1637" s="245">
        <v>1</v>
      </c>
      <c r="F1637" s="258"/>
      <c r="G1637" s="375"/>
      <c r="H1637" s="245"/>
    </row>
    <row r="1638" s="247" customFormat="1" ht="135" spans="1:8">
      <c r="A1638" s="258">
        <v>108</v>
      </c>
      <c r="B1638" s="245" t="s">
        <v>2472</v>
      </c>
      <c r="C1638" s="261" t="s">
        <v>2473</v>
      </c>
      <c r="D1638" s="245" t="s">
        <v>422</v>
      </c>
      <c r="E1638" s="245">
        <v>1</v>
      </c>
      <c r="F1638" s="258"/>
      <c r="G1638" s="375"/>
      <c r="H1638" s="245"/>
    </row>
    <row r="1639" s="247" customFormat="1" ht="168.75" spans="1:8">
      <c r="A1639" s="258">
        <v>109</v>
      </c>
      <c r="B1639" s="245" t="s">
        <v>2474</v>
      </c>
      <c r="C1639" s="261" t="s">
        <v>2475</v>
      </c>
      <c r="D1639" s="245" t="s">
        <v>422</v>
      </c>
      <c r="E1639" s="245">
        <v>1</v>
      </c>
      <c r="F1639" s="258"/>
      <c r="G1639" s="375"/>
      <c r="H1639" s="245"/>
    </row>
    <row r="1640" s="247" customFormat="1" ht="22.5" spans="1:8">
      <c r="A1640" s="258">
        <v>110</v>
      </c>
      <c r="B1640" s="245" t="s">
        <v>2476</v>
      </c>
      <c r="C1640" s="261" t="s">
        <v>2477</v>
      </c>
      <c r="D1640" s="245" t="s">
        <v>75</v>
      </c>
      <c r="E1640" s="245">
        <v>1</v>
      </c>
      <c r="F1640" s="258"/>
      <c r="G1640" s="375"/>
      <c r="H1640" s="245"/>
    </row>
    <row r="1641" s="247" customFormat="1" ht="112.5" spans="1:8">
      <c r="A1641" s="258">
        <v>111</v>
      </c>
      <c r="B1641" s="245" t="s">
        <v>2478</v>
      </c>
      <c r="C1641" s="261" t="s">
        <v>2479</v>
      </c>
      <c r="D1641" s="245" t="s">
        <v>75</v>
      </c>
      <c r="E1641" s="245">
        <v>1</v>
      </c>
      <c r="F1641" s="258"/>
      <c r="G1641" s="375"/>
      <c r="H1641" s="245"/>
    </row>
    <row r="1642" s="247" customFormat="1" ht="101.25" spans="1:8">
      <c r="A1642" s="258">
        <v>112</v>
      </c>
      <c r="B1642" s="245" t="s">
        <v>2480</v>
      </c>
      <c r="C1642" s="261" t="s">
        <v>2481</v>
      </c>
      <c r="D1642" s="245" t="s">
        <v>75</v>
      </c>
      <c r="E1642" s="245">
        <v>1</v>
      </c>
      <c r="F1642" s="258"/>
      <c r="G1642" s="375"/>
      <c r="H1642" s="245"/>
    </row>
    <row r="1643" s="247" customFormat="1" ht="33.75" spans="1:8">
      <c r="A1643" s="258">
        <v>113</v>
      </c>
      <c r="B1643" s="245" t="s">
        <v>2482</v>
      </c>
      <c r="C1643" s="261" t="s">
        <v>2483</v>
      </c>
      <c r="D1643" s="245" t="s">
        <v>422</v>
      </c>
      <c r="E1643" s="245">
        <v>1</v>
      </c>
      <c r="F1643" s="258"/>
      <c r="G1643" s="375"/>
      <c r="H1643" s="245"/>
    </row>
    <row r="1644" s="247" customFormat="1" ht="56.25" spans="1:8">
      <c r="A1644" s="258">
        <v>114</v>
      </c>
      <c r="B1644" s="245" t="s">
        <v>2484</v>
      </c>
      <c r="C1644" s="261" t="s">
        <v>2485</v>
      </c>
      <c r="D1644" s="245" t="s">
        <v>422</v>
      </c>
      <c r="E1644" s="245">
        <v>1</v>
      </c>
      <c r="F1644" s="258"/>
      <c r="G1644" s="375"/>
      <c r="H1644" s="245"/>
    </row>
    <row r="1645" s="247" customFormat="1" ht="90" spans="1:8">
      <c r="A1645" s="258">
        <v>115</v>
      </c>
      <c r="B1645" s="245" t="s">
        <v>2486</v>
      </c>
      <c r="C1645" s="261" t="s">
        <v>2487</v>
      </c>
      <c r="D1645" s="245" t="s">
        <v>422</v>
      </c>
      <c r="E1645" s="245">
        <v>1</v>
      </c>
      <c r="F1645" s="258"/>
      <c r="G1645" s="375"/>
      <c r="H1645" s="245"/>
    </row>
    <row r="1646" s="247" customFormat="1" ht="90" spans="1:8">
      <c r="A1646" s="258">
        <v>116</v>
      </c>
      <c r="B1646" s="245" t="s">
        <v>2488</v>
      </c>
      <c r="C1646" s="261" t="s">
        <v>2489</v>
      </c>
      <c r="D1646" s="245" t="s">
        <v>422</v>
      </c>
      <c r="E1646" s="245">
        <v>1</v>
      </c>
      <c r="F1646" s="258"/>
      <c r="G1646" s="375"/>
      <c r="H1646" s="245"/>
    </row>
    <row r="1647" s="247" customFormat="1" ht="123.75" spans="1:8">
      <c r="A1647" s="258">
        <v>117</v>
      </c>
      <c r="B1647" s="245" t="s">
        <v>2490</v>
      </c>
      <c r="C1647" s="261" t="s">
        <v>2491</v>
      </c>
      <c r="D1647" s="245" t="s">
        <v>2492</v>
      </c>
      <c r="E1647" s="245">
        <v>15</v>
      </c>
      <c r="F1647" s="258"/>
      <c r="G1647" s="375"/>
      <c r="H1647" s="245"/>
    </row>
    <row r="1648" s="247" customFormat="1" ht="67.5" spans="1:8">
      <c r="A1648" s="258">
        <v>118</v>
      </c>
      <c r="B1648" s="245" t="s">
        <v>2493</v>
      </c>
      <c r="C1648" s="261" t="s">
        <v>2494</v>
      </c>
      <c r="D1648" s="245" t="s">
        <v>2492</v>
      </c>
      <c r="E1648" s="245">
        <v>15</v>
      </c>
      <c r="F1648" s="258"/>
      <c r="G1648" s="375"/>
      <c r="H1648" s="245"/>
    </row>
    <row r="1649" s="247" customFormat="1" ht="101.25" spans="1:8">
      <c r="A1649" s="258">
        <v>119</v>
      </c>
      <c r="B1649" s="245" t="s">
        <v>2495</v>
      </c>
      <c r="C1649" s="261" t="s">
        <v>2496</v>
      </c>
      <c r="D1649" s="245" t="s">
        <v>2492</v>
      </c>
      <c r="E1649" s="245">
        <v>15</v>
      </c>
      <c r="F1649" s="258"/>
      <c r="G1649" s="375"/>
      <c r="H1649" s="245"/>
    </row>
    <row r="1650" s="247" customFormat="1" spans="1:8">
      <c r="A1650" s="258">
        <v>120</v>
      </c>
      <c r="B1650" s="245" t="s">
        <v>2497</v>
      </c>
      <c r="C1650" s="261" t="s">
        <v>2498</v>
      </c>
      <c r="D1650" s="245" t="s">
        <v>2492</v>
      </c>
      <c r="E1650" s="245">
        <v>15</v>
      </c>
      <c r="F1650" s="258"/>
      <c r="G1650" s="375"/>
      <c r="H1650" s="245"/>
    </row>
    <row r="1651" s="247" customFormat="1" spans="1:8">
      <c r="A1651" s="258">
        <v>121</v>
      </c>
      <c r="B1651" s="245" t="s">
        <v>2499</v>
      </c>
      <c r="C1651" s="261" t="s">
        <v>2500</v>
      </c>
      <c r="D1651" s="245" t="s">
        <v>2492</v>
      </c>
      <c r="E1651" s="245">
        <v>15</v>
      </c>
      <c r="F1651" s="258"/>
      <c r="G1651" s="375"/>
      <c r="H1651" s="245"/>
    </row>
    <row r="1652" s="247" customFormat="1" ht="123.75" spans="1:8">
      <c r="A1652" s="258">
        <v>122</v>
      </c>
      <c r="B1652" s="245" t="s">
        <v>2501</v>
      </c>
      <c r="C1652" s="261" t="s">
        <v>2502</v>
      </c>
      <c r="D1652" s="245" t="s">
        <v>2492</v>
      </c>
      <c r="E1652" s="245">
        <v>3</v>
      </c>
      <c r="F1652" s="258"/>
      <c r="G1652" s="375"/>
      <c r="H1652" s="245"/>
    </row>
    <row r="1653" s="247" customFormat="1" spans="1:8">
      <c r="A1653" s="258">
        <v>123</v>
      </c>
      <c r="B1653" s="245" t="s">
        <v>2503</v>
      </c>
      <c r="C1653" s="261" t="s">
        <v>2504</v>
      </c>
      <c r="D1653" s="245" t="s">
        <v>2492</v>
      </c>
      <c r="E1653" s="245">
        <v>3</v>
      </c>
      <c r="F1653" s="258"/>
      <c r="G1653" s="375"/>
      <c r="H1653" s="245"/>
    </row>
    <row r="1654" s="247" customFormat="1" ht="180" spans="1:8">
      <c r="A1654" s="258">
        <v>124</v>
      </c>
      <c r="B1654" s="245" t="s">
        <v>2505</v>
      </c>
      <c r="C1654" s="261" t="s">
        <v>2506</v>
      </c>
      <c r="D1654" s="245" t="s">
        <v>2492</v>
      </c>
      <c r="E1654" s="245">
        <v>15</v>
      </c>
      <c r="F1654" s="258"/>
      <c r="G1654" s="375"/>
      <c r="H1654" s="245"/>
    </row>
    <row r="1655" s="247" customFormat="1" spans="1:8">
      <c r="A1655" s="258">
        <v>125</v>
      </c>
      <c r="B1655" s="245" t="s">
        <v>2507</v>
      </c>
      <c r="C1655" s="261" t="s">
        <v>2508</v>
      </c>
      <c r="D1655" s="245" t="s">
        <v>2492</v>
      </c>
      <c r="E1655" s="245">
        <v>5</v>
      </c>
      <c r="F1655" s="258"/>
      <c r="G1655" s="375"/>
      <c r="H1655" s="245"/>
    </row>
    <row r="1656" s="247" customFormat="1" spans="1:8">
      <c r="A1656" s="258">
        <v>126</v>
      </c>
      <c r="B1656" s="245" t="s">
        <v>2509</v>
      </c>
      <c r="C1656" s="261" t="s">
        <v>2510</v>
      </c>
      <c r="D1656" s="245" t="s">
        <v>2492</v>
      </c>
      <c r="E1656" s="245">
        <v>3</v>
      </c>
      <c r="F1656" s="258"/>
      <c r="G1656" s="375"/>
      <c r="H1656" s="245"/>
    </row>
    <row r="1657" s="247" customFormat="1" spans="1:8">
      <c r="A1657" s="258">
        <v>127</v>
      </c>
      <c r="B1657" s="245" t="s">
        <v>2511</v>
      </c>
      <c r="C1657" s="261" t="s">
        <v>2512</v>
      </c>
      <c r="D1657" s="245" t="s">
        <v>2492</v>
      </c>
      <c r="E1657" s="245">
        <v>3</v>
      </c>
      <c r="F1657" s="258"/>
      <c r="G1657" s="375"/>
      <c r="H1657" s="245"/>
    </row>
    <row r="1658" s="247" customFormat="1" spans="1:8">
      <c r="A1658" s="258">
        <v>128</v>
      </c>
      <c r="B1658" s="245" t="s">
        <v>2513</v>
      </c>
      <c r="C1658" s="261" t="s">
        <v>2514</v>
      </c>
      <c r="D1658" s="245" t="s">
        <v>2492</v>
      </c>
      <c r="E1658" s="245">
        <v>3</v>
      </c>
      <c r="F1658" s="258"/>
      <c r="G1658" s="375"/>
      <c r="H1658" s="245"/>
    </row>
    <row r="1659" s="247" customFormat="1" spans="1:8">
      <c r="A1659" s="258">
        <v>129</v>
      </c>
      <c r="B1659" s="245" t="s">
        <v>2515</v>
      </c>
      <c r="C1659" s="261" t="s">
        <v>2516</v>
      </c>
      <c r="D1659" s="245" t="s">
        <v>2492</v>
      </c>
      <c r="E1659" s="245">
        <v>3</v>
      </c>
      <c r="F1659" s="258"/>
      <c r="G1659" s="375"/>
      <c r="H1659" s="245"/>
    </row>
    <row r="1660" s="247" customFormat="1" ht="22.5" spans="1:8">
      <c r="A1660" s="258">
        <v>130</v>
      </c>
      <c r="B1660" s="245" t="s">
        <v>2517</v>
      </c>
      <c r="C1660" s="261" t="s">
        <v>2518</v>
      </c>
      <c r="D1660" s="245" t="s">
        <v>2492</v>
      </c>
      <c r="E1660" s="245">
        <v>3</v>
      </c>
      <c r="F1660" s="258"/>
      <c r="G1660" s="375"/>
      <c r="H1660" s="245"/>
    </row>
    <row r="1661" s="247" customFormat="1" spans="1:8">
      <c r="A1661" s="258">
        <v>131</v>
      </c>
      <c r="B1661" s="245" t="s">
        <v>2519</v>
      </c>
      <c r="C1661" s="261" t="s">
        <v>2520</v>
      </c>
      <c r="D1661" s="245" t="s">
        <v>2492</v>
      </c>
      <c r="E1661" s="245">
        <v>3</v>
      </c>
      <c r="F1661" s="258"/>
      <c r="G1661" s="375"/>
      <c r="H1661" s="245"/>
    </row>
    <row r="1662" s="247" customFormat="1" spans="1:8">
      <c r="A1662" s="258">
        <v>132</v>
      </c>
      <c r="B1662" s="245" t="s">
        <v>2521</v>
      </c>
      <c r="C1662" s="261" t="s">
        <v>2522</v>
      </c>
      <c r="D1662" s="245" t="s">
        <v>2492</v>
      </c>
      <c r="E1662" s="245">
        <v>3</v>
      </c>
      <c r="F1662" s="258"/>
      <c r="G1662" s="375"/>
      <c r="H1662" s="245"/>
    </row>
    <row r="1663" s="247" customFormat="1" spans="1:8">
      <c r="A1663" s="258">
        <v>133</v>
      </c>
      <c r="B1663" s="245" t="s">
        <v>2523</v>
      </c>
      <c r="C1663" s="261" t="s">
        <v>2524</v>
      </c>
      <c r="D1663" s="245" t="s">
        <v>2492</v>
      </c>
      <c r="E1663" s="245">
        <v>3</v>
      </c>
      <c r="F1663" s="258"/>
      <c r="G1663" s="375"/>
      <c r="H1663" s="245"/>
    </row>
    <row r="1664" s="247" customFormat="1" spans="1:8">
      <c r="A1664" s="258">
        <v>134</v>
      </c>
      <c r="B1664" s="245" t="s">
        <v>2525</v>
      </c>
      <c r="C1664" s="261" t="s">
        <v>2526</v>
      </c>
      <c r="D1664" s="245" t="s">
        <v>2492</v>
      </c>
      <c r="E1664" s="245">
        <v>5</v>
      </c>
      <c r="F1664" s="258"/>
      <c r="G1664" s="375"/>
      <c r="H1664" s="245"/>
    </row>
    <row r="1665" s="247" customFormat="1" spans="1:8">
      <c r="A1665" s="258">
        <v>135</v>
      </c>
      <c r="B1665" s="245" t="s">
        <v>2527</v>
      </c>
      <c r="C1665" s="261" t="s">
        <v>2528</v>
      </c>
      <c r="D1665" s="245" t="s">
        <v>2492</v>
      </c>
      <c r="E1665" s="245">
        <v>5</v>
      </c>
      <c r="F1665" s="258"/>
      <c r="G1665" s="375"/>
      <c r="H1665" s="245"/>
    </row>
    <row r="1666" s="247" customFormat="1" ht="135" spans="1:8">
      <c r="A1666" s="258">
        <v>136</v>
      </c>
      <c r="B1666" s="245" t="s">
        <v>2529</v>
      </c>
      <c r="C1666" s="261" t="s">
        <v>2530</v>
      </c>
      <c r="D1666" s="245" t="s">
        <v>2492</v>
      </c>
      <c r="E1666" s="245">
        <v>3</v>
      </c>
      <c r="F1666" s="258"/>
      <c r="G1666" s="375"/>
      <c r="H1666" s="245"/>
    </row>
    <row r="1667" s="247" customFormat="1" spans="1:8">
      <c r="A1667" s="258">
        <v>137</v>
      </c>
      <c r="B1667" s="245" t="s">
        <v>2531</v>
      </c>
      <c r="C1667" s="261" t="s">
        <v>2532</v>
      </c>
      <c r="D1667" s="245" t="s">
        <v>2492</v>
      </c>
      <c r="E1667" s="245">
        <v>15</v>
      </c>
      <c r="F1667" s="258"/>
      <c r="G1667" s="375"/>
      <c r="H1667" s="245"/>
    </row>
    <row r="1668" s="247" customFormat="1" ht="22.5" spans="1:8">
      <c r="A1668" s="258">
        <v>138</v>
      </c>
      <c r="B1668" s="245" t="s">
        <v>2533</v>
      </c>
      <c r="C1668" s="261" t="s">
        <v>2534</v>
      </c>
      <c r="D1668" s="245" t="s">
        <v>2492</v>
      </c>
      <c r="E1668" s="245">
        <v>25</v>
      </c>
      <c r="F1668" s="258"/>
      <c r="G1668" s="375"/>
      <c r="H1668" s="245"/>
    </row>
    <row r="1669" s="247" customFormat="1" ht="123.75" spans="1:8">
      <c r="A1669" s="258">
        <v>139</v>
      </c>
      <c r="B1669" s="245" t="s">
        <v>2535</v>
      </c>
      <c r="C1669" s="261" t="s">
        <v>2536</v>
      </c>
      <c r="D1669" s="245" t="s">
        <v>2492</v>
      </c>
      <c r="E1669" s="245">
        <v>15</v>
      </c>
      <c r="F1669" s="258"/>
      <c r="G1669" s="375"/>
      <c r="H1669" s="245"/>
    </row>
    <row r="1670" s="247" customFormat="1" spans="1:8">
      <c r="A1670" s="258">
        <v>140</v>
      </c>
      <c r="B1670" s="245" t="s">
        <v>2537</v>
      </c>
      <c r="C1670" s="261" t="s">
        <v>2538</v>
      </c>
      <c r="D1670" s="245" t="s">
        <v>2492</v>
      </c>
      <c r="E1670" s="245">
        <v>3</v>
      </c>
      <c r="F1670" s="258"/>
      <c r="G1670" s="375"/>
      <c r="H1670" s="245"/>
    </row>
    <row r="1671" s="247" customFormat="1" ht="123.75" spans="1:8">
      <c r="A1671" s="258">
        <v>141</v>
      </c>
      <c r="B1671" s="245" t="s">
        <v>2539</v>
      </c>
      <c r="C1671" s="261" t="s">
        <v>2540</v>
      </c>
      <c r="D1671" s="245" t="s">
        <v>2492</v>
      </c>
      <c r="E1671" s="245">
        <v>3</v>
      </c>
      <c r="F1671" s="258"/>
      <c r="G1671" s="375"/>
      <c r="H1671" s="245"/>
    </row>
    <row r="1672" s="247" customFormat="1" spans="1:8">
      <c r="A1672" s="258">
        <v>142</v>
      </c>
      <c r="B1672" s="245" t="s">
        <v>2541</v>
      </c>
      <c r="C1672" s="261" t="s">
        <v>2542</v>
      </c>
      <c r="D1672" s="245" t="s">
        <v>2492</v>
      </c>
      <c r="E1672" s="245">
        <v>15</v>
      </c>
      <c r="F1672" s="258"/>
      <c r="G1672" s="375"/>
      <c r="H1672" s="245"/>
    </row>
    <row r="1673" s="247" customFormat="1" spans="1:8">
      <c r="A1673" s="258">
        <v>143</v>
      </c>
      <c r="B1673" s="245" t="s">
        <v>2543</v>
      </c>
      <c r="C1673" s="261" t="s">
        <v>2544</v>
      </c>
      <c r="D1673" s="245" t="s">
        <v>2492</v>
      </c>
      <c r="E1673" s="245">
        <v>3</v>
      </c>
      <c r="F1673" s="258"/>
      <c r="G1673" s="375"/>
      <c r="H1673" s="245"/>
    </row>
    <row r="1674" s="247" customFormat="1" spans="1:8">
      <c r="A1674" s="258">
        <v>144</v>
      </c>
      <c r="B1674" s="245" t="s">
        <v>2545</v>
      </c>
      <c r="C1674" s="261" t="s">
        <v>2546</v>
      </c>
      <c r="D1674" s="245" t="s">
        <v>2492</v>
      </c>
      <c r="E1674" s="245">
        <v>3</v>
      </c>
      <c r="F1674" s="258"/>
      <c r="G1674" s="375"/>
      <c r="H1674" s="245"/>
    </row>
    <row r="1675" s="247" customFormat="1" spans="1:8">
      <c r="A1675" s="258">
        <v>145</v>
      </c>
      <c r="B1675" s="245" t="s">
        <v>2547</v>
      </c>
      <c r="C1675" s="261" t="s">
        <v>2548</v>
      </c>
      <c r="D1675" s="245" t="s">
        <v>2492</v>
      </c>
      <c r="E1675" s="245">
        <v>5</v>
      </c>
      <c r="F1675" s="258"/>
      <c r="G1675" s="375"/>
      <c r="H1675" s="245"/>
    </row>
    <row r="1676" s="247" customFormat="1" ht="90" spans="1:8">
      <c r="A1676" s="258">
        <v>146</v>
      </c>
      <c r="B1676" s="245" t="s">
        <v>2549</v>
      </c>
      <c r="C1676" s="261" t="s">
        <v>2550</v>
      </c>
      <c r="D1676" s="245" t="s">
        <v>2492</v>
      </c>
      <c r="E1676" s="245">
        <v>15</v>
      </c>
      <c r="F1676" s="258"/>
      <c r="G1676" s="375"/>
      <c r="H1676" s="245"/>
    </row>
    <row r="1677" s="247" customFormat="1" spans="1:8">
      <c r="A1677" s="258">
        <v>147</v>
      </c>
      <c r="B1677" s="245" t="s">
        <v>2551</v>
      </c>
      <c r="C1677" s="261" t="s">
        <v>2552</v>
      </c>
      <c r="D1677" s="245" t="s">
        <v>2492</v>
      </c>
      <c r="E1677" s="245">
        <v>3</v>
      </c>
      <c r="F1677" s="258"/>
      <c r="G1677" s="375"/>
      <c r="H1677" s="245"/>
    </row>
    <row r="1678" s="247" customFormat="1" spans="1:8">
      <c r="A1678" s="258">
        <v>148</v>
      </c>
      <c r="B1678" s="245" t="s">
        <v>2553</v>
      </c>
      <c r="C1678" s="261" t="s">
        <v>2554</v>
      </c>
      <c r="D1678" s="245" t="s">
        <v>2492</v>
      </c>
      <c r="E1678" s="245">
        <v>3</v>
      </c>
      <c r="F1678" s="258"/>
      <c r="G1678" s="375"/>
      <c r="H1678" s="245"/>
    </row>
    <row r="1679" s="247" customFormat="1" spans="1:8">
      <c r="A1679" s="258">
        <v>149</v>
      </c>
      <c r="B1679" s="245" t="s">
        <v>2555</v>
      </c>
      <c r="C1679" s="261" t="s">
        <v>2556</v>
      </c>
      <c r="D1679" s="245" t="s">
        <v>2492</v>
      </c>
      <c r="E1679" s="245">
        <v>3</v>
      </c>
      <c r="F1679" s="258"/>
      <c r="G1679" s="375"/>
      <c r="H1679" s="245"/>
    </row>
    <row r="1680" s="247" customFormat="1" spans="1:8">
      <c r="A1680" s="258">
        <v>150</v>
      </c>
      <c r="B1680" s="245" t="s">
        <v>2557</v>
      </c>
      <c r="C1680" s="261" t="s">
        <v>2558</v>
      </c>
      <c r="D1680" s="245" t="s">
        <v>2492</v>
      </c>
      <c r="E1680" s="245">
        <v>3</v>
      </c>
      <c r="F1680" s="258"/>
      <c r="G1680" s="375"/>
      <c r="H1680" s="245"/>
    </row>
    <row r="1681" s="247" customFormat="1" ht="33.75" spans="1:8">
      <c r="A1681" s="258">
        <v>151</v>
      </c>
      <c r="B1681" s="245" t="s">
        <v>2559</v>
      </c>
      <c r="C1681" s="261" t="s">
        <v>2560</v>
      </c>
      <c r="D1681" s="245" t="s">
        <v>2492</v>
      </c>
      <c r="E1681" s="245">
        <v>3</v>
      </c>
      <c r="F1681" s="258"/>
      <c r="G1681" s="375"/>
      <c r="H1681" s="245"/>
    </row>
    <row r="1682" s="247" customFormat="1" ht="22.5" spans="1:8">
      <c r="A1682" s="258">
        <v>152</v>
      </c>
      <c r="B1682" s="245" t="s">
        <v>2561</v>
      </c>
      <c r="C1682" s="261" t="s">
        <v>2562</v>
      </c>
      <c r="D1682" s="245" t="s">
        <v>2492</v>
      </c>
      <c r="E1682" s="245">
        <v>3</v>
      </c>
      <c r="F1682" s="258"/>
      <c r="G1682" s="375"/>
      <c r="H1682" s="245"/>
    </row>
    <row r="1683" s="247" customFormat="1" ht="22.5" spans="1:8">
      <c r="A1683" s="258">
        <v>153</v>
      </c>
      <c r="B1683" s="245" t="s">
        <v>2563</v>
      </c>
      <c r="C1683" s="261" t="s">
        <v>2564</v>
      </c>
      <c r="D1683" s="245" t="s">
        <v>2492</v>
      </c>
      <c r="E1683" s="245">
        <v>3</v>
      </c>
      <c r="F1683" s="258"/>
      <c r="G1683" s="375"/>
      <c r="H1683" s="245"/>
    </row>
    <row r="1684" s="247" customFormat="1" spans="1:8">
      <c r="A1684" s="258">
        <v>154</v>
      </c>
      <c r="B1684" s="245" t="s">
        <v>2565</v>
      </c>
      <c r="C1684" s="261" t="s">
        <v>2566</v>
      </c>
      <c r="D1684" s="245" t="s">
        <v>2492</v>
      </c>
      <c r="E1684" s="245">
        <v>3</v>
      </c>
      <c r="F1684" s="258"/>
      <c r="G1684" s="375"/>
      <c r="H1684" s="245"/>
    </row>
    <row r="1685" s="247" customFormat="1" ht="22.5" spans="1:8">
      <c r="A1685" s="258">
        <v>155</v>
      </c>
      <c r="B1685" s="245" t="s">
        <v>2567</v>
      </c>
      <c r="C1685" s="261" t="s">
        <v>2568</v>
      </c>
      <c r="D1685" s="245" t="s">
        <v>2492</v>
      </c>
      <c r="E1685" s="245">
        <v>3</v>
      </c>
      <c r="F1685" s="258"/>
      <c r="G1685" s="375"/>
      <c r="H1685" s="245"/>
    </row>
    <row r="1686" s="247" customFormat="1" spans="1:8">
      <c r="A1686" s="258">
        <v>156</v>
      </c>
      <c r="B1686" s="245" t="s">
        <v>2569</v>
      </c>
      <c r="C1686" s="261" t="s">
        <v>2570</v>
      </c>
      <c r="D1686" s="245" t="s">
        <v>2492</v>
      </c>
      <c r="E1686" s="245">
        <v>3</v>
      </c>
      <c r="F1686" s="258"/>
      <c r="G1686" s="375"/>
      <c r="H1686" s="245"/>
    </row>
    <row r="1687" s="247" customFormat="1" spans="1:8">
      <c r="A1687" s="258">
        <v>157</v>
      </c>
      <c r="B1687" s="245" t="s">
        <v>2571</v>
      </c>
      <c r="C1687" s="261" t="s">
        <v>2572</v>
      </c>
      <c r="D1687" s="245" t="s">
        <v>2492</v>
      </c>
      <c r="E1687" s="245">
        <v>3</v>
      </c>
      <c r="F1687" s="258"/>
      <c r="G1687" s="375"/>
      <c r="H1687" s="245"/>
    </row>
    <row r="1688" s="247" customFormat="1" spans="1:8">
      <c r="A1688" s="258">
        <v>158</v>
      </c>
      <c r="B1688" s="245" t="s">
        <v>2573</v>
      </c>
      <c r="C1688" s="261" t="s">
        <v>2574</v>
      </c>
      <c r="D1688" s="245" t="s">
        <v>2492</v>
      </c>
      <c r="E1688" s="245">
        <v>3</v>
      </c>
      <c r="F1688" s="258"/>
      <c r="G1688" s="375"/>
      <c r="H1688" s="245"/>
    </row>
    <row r="1689" s="247" customFormat="1" ht="112.5" spans="1:8">
      <c r="A1689" s="258">
        <v>159</v>
      </c>
      <c r="B1689" s="245" t="s">
        <v>2575</v>
      </c>
      <c r="C1689" s="261" t="s">
        <v>2576</v>
      </c>
      <c r="D1689" s="245" t="s">
        <v>2492</v>
      </c>
      <c r="E1689" s="245">
        <v>3</v>
      </c>
      <c r="F1689" s="258"/>
      <c r="G1689" s="375"/>
      <c r="H1689" s="245"/>
    </row>
    <row r="1690" s="247" customFormat="1" spans="1:8">
      <c r="A1690" s="258">
        <v>160</v>
      </c>
      <c r="B1690" s="245" t="s">
        <v>2577</v>
      </c>
      <c r="C1690" s="261" t="s">
        <v>2578</v>
      </c>
      <c r="D1690" s="245" t="s">
        <v>2492</v>
      </c>
      <c r="E1690" s="245">
        <v>3</v>
      </c>
      <c r="F1690" s="258"/>
      <c r="G1690" s="375"/>
      <c r="H1690" s="245"/>
    </row>
    <row r="1691" s="247" customFormat="1" spans="1:8">
      <c r="A1691" s="258">
        <v>161</v>
      </c>
      <c r="B1691" s="245" t="s">
        <v>2579</v>
      </c>
      <c r="C1691" s="261" t="s">
        <v>2578</v>
      </c>
      <c r="D1691" s="245" t="s">
        <v>2492</v>
      </c>
      <c r="E1691" s="245">
        <v>3</v>
      </c>
      <c r="F1691" s="258"/>
      <c r="G1691" s="375"/>
      <c r="H1691" s="245"/>
    </row>
    <row r="1692" s="247" customFormat="1" ht="123.75" spans="1:8">
      <c r="A1692" s="258">
        <v>162</v>
      </c>
      <c r="B1692" s="245" t="s">
        <v>2580</v>
      </c>
      <c r="C1692" s="261" t="s">
        <v>2581</v>
      </c>
      <c r="D1692" s="245" t="s">
        <v>2492</v>
      </c>
      <c r="E1692" s="245">
        <v>15</v>
      </c>
      <c r="F1692" s="258"/>
      <c r="G1692" s="375"/>
      <c r="H1692" s="245"/>
    </row>
    <row r="1693" s="247" customFormat="1" spans="1:8">
      <c r="A1693" s="258">
        <v>163</v>
      </c>
      <c r="B1693" s="245" t="s">
        <v>2582</v>
      </c>
      <c r="C1693" s="261" t="s">
        <v>2583</v>
      </c>
      <c r="D1693" s="245" t="s">
        <v>2492</v>
      </c>
      <c r="E1693" s="245">
        <v>15</v>
      </c>
      <c r="F1693" s="258"/>
      <c r="G1693" s="375"/>
      <c r="H1693" s="245"/>
    </row>
    <row r="1694" s="247" customFormat="1" spans="1:8">
      <c r="A1694" s="258">
        <v>164</v>
      </c>
      <c r="B1694" s="245" t="s">
        <v>2584</v>
      </c>
      <c r="C1694" s="261" t="s">
        <v>2585</v>
      </c>
      <c r="D1694" s="245" t="s">
        <v>2492</v>
      </c>
      <c r="E1694" s="245">
        <v>3</v>
      </c>
      <c r="F1694" s="258"/>
      <c r="G1694" s="375"/>
      <c r="H1694" s="245"/>
    </row>
    <row r="1695" s="247" customFormat="1" spans="1:8">
      <c r="A1695" s="258">
        <v>165</v>
      </c>
      <c r="B1695" s="245" t="s">
        <v>2586</v>
      </c>
      <c r="C1695" s="261" t="s">
        <v>2587</v>
      </c>
      <c r="D1695" s="245" t="s">
        <v>2492</v>
      </c>
      <c r="E1695" s="245">
        <v>3</v>
      </c>
      <c r="F1695" s="258"/>
      <c r="G1695" s="375"/>
      <c r="H1695" s="245"/>
    </row>
    <row r="1696" s="247" customFormat="1" ht="112.5" spans="1:8">
      <c r="A1696" s="258">
        <v>166</v>
      </c>
      <c r="B1696" s="245" t="s">
        <v>2588</v>
      </c>
      <c r="C1696" s="261" t="s">
        <v>2589</v>
      </c>
      <c r="D1696" s="245" t="s">
        <v>2492</v>
      </c>
      <c r="E1696" s="245">
        <v>15</v>
      </c>
      <c r="F1696" s="258"/>
      <c r="G1696" s="375"/>
      <c r="H1696" s="245"/>
    </row>
    <row r="1697" s="247" customFormat="1" ht="112.5" spans="1:8">
      <c r="A1697" s="258">
        <v>167</v>
      </c>
      <c r="B1697" s="245" t="s">
        <v>2590</v>
      </c>
      <c r="C1697" s="261" t="s">
        <v>2591</v>
      </c>
      <c r="D1697" s="245" t="s">
        <v>2492</v>
      </c>
      <c r="E1697" s="245">
        <v>15</v>
      </c>
      <c r="F1697" s="258"/>
      <c r="G1697" s="375"/>
      <c r="H1697" s="245"/>
    </row>
    <row r="1698" s="247" customFormat="1" ht="112.5" spans="1:8">
      <c r="A1698" s="258">
        <v>168</v>
      </c>
      <c r="B1698" s="245" t="s">
        <v>2592</v>
      </c>
      <c r="C1698" s="261" t="s">
        <v>2593</v>
      </c>
      <c r="D1698" s="245" t="s">
        <v>2492</v>
      </c>
      <c r="E1698" s="245">
        <v>15</v>
      </c>
      <c r="F1698" s="258"/>
      <c r="G1698" s="375"/>
      <c r="H1698" s="245"/>
    </row>
    <row r="1699" s="247" customFormat="1" ht="135" spans="1:8">
      <c r="A1699" s="258">
        <v>169</v>
      </c>
      <c r="B1699" s="245" t="s">
        <v>2594</v>
      </c>
      <c r="C1699" s="261" t="s">
        <v>2595</v>
      </c>
      <c r="D1699" s="245" t="s">
        <v>2492</v>
      </c>
      <c r="E1699" s="245">
        <v>15</v>
      </c>
      <c r="F1699" s="258"/>
      <c r="G1699" s="375"/>
      <c r="H1699" s="245"/>
    </row>
    <row r="1700" s="247" customFormat="1" ht="101.25" spans="1:8">
      <c r="A1700" s="258">
        <v>170</v>
      </c>
      <c r="B1700" s="245" t="s">
        <v>2596</v>
      </c>
      <c r="C1700" s="261" t="s">
        <v>2597</v>
      </c>
      <c r="D1700" s="245" t="s">
        <v>2492</v>
      </c>
      <c r="E1700" s="245">
        <v>15</v>
      </c>
      <c r="F1700" s="258"/>
      <c r="G1700" s="375"/>
      <c r="H1700" s="245"/>
    </row>
    <row r="1701" s="247" customFormat="1" ht="101.25" spans="1:8">
      <c r="A1701" s="258">
        <v>171</v>
      </c>
      <c r="B1701" s="245" t="s">
        <v>2598</v>
      </c>
      <c r="C1701" s="261" t="s">
        <v>2599</v>
      </c>
      <c r="D1701" s="245" t="s">
        <v>2492</v>
      </c>
      <c r="E1701" s="245">
        <v>15</v>
      </c>
      <c r="F1701" s="258"/>
      <c r="G1701" s="375"/>
      <c r="H1701" s="245"/>
    </row>
    <row r="1702" s="247" customFormat="1" ht="135" spans="1:8">
      <c r="A1702" s="258">
        <v>172</v>
      </c>
      <c r="B1702" s="245" t="s">
        <v>2600</v>
      </c>
      <c r="C1702" s="261" t="s">
        <v>2601</v>
      </c>
      <c r="D1702" s="245" t="s">
        <v>2492</v>
      </c>
      <c r="E1702" s="245">
        <v>15</v>
      </c>
      <c r="F1702" s="258"/>
      <c r="G1702" s="375"/>
      <c r="H1702" s="245"/>
    </row>
    <row r="1703" s="247" customFormat="1" spans="1:8">
      <c r="A1703" s="258">
        <v>173</v>
      </c>
      <c r="B1703" s="245" t="s">
        <v>2602</v>
      </c>
      <c r="C1703" s="261" t="s">
        <v>2603</v>
      </c>
      <c r="D1703" s="245" t="s">
        <v>2492</v>
      </c>
      <c r="E1703" s="245">
        <v>15</v>
      </c>
      <c r="F1703" s="258"/>
      <c r="G1703" s="375"/>
      <c r="H1703" s="245"/>
    </row>
    <row r="1704" s="247" customFormat="1" spans="1:8">
      <c r="A1704" s="258">
        <v>174</v>
      </c>
      <c r="B1704" s="245" t="s">
        <v>2604</v>
      </c>
      <c r="C1704" s="261" t="s">
        <v>2605</v>
      </c>
      <c r="D1704" s="245" t="s">
        <v>2492</v>
      </c>
      <c r="E1704" s="245">
        <v>15</v>
      </c>
      <c r="F1704" s="258"/>
      <c r="G1704" s="375"/>
      <c r="H1704" s="245"/>
    </row>
    <row r="1705" s="247" customFormat="1" spans="1:8">
      <c r="A1705" s="258">
        <v>175</v>
      </c>
      <c r="B1705" s="245" t="s">
        <v>2606</v>
      </c>
      <c r="C1705" s="261" t="s">
        <v>2607</v>
      </c>
      <c r="D1705" s="245" t="s">
        <v>2492</v>
      </c>
      <c r="E1705" s="245">
        <v>15</v>
      </c>
      <c r="F1705" s="258"/>
      <c r="G1705" s="375"/>
      <c r="H1705" s="245"/>
    </row>
    <row r="1706" s="247" customFormat="1" spans="1:8">
      <c r="A1706" s="258">
        <v>176</v>
      </c>
      <c r="B1706" s="245" t="s">
        <v>2608</v>
      </c>
      <c r="C1706" s="261" t="s">
        <v>2609</v>
      </c>
      <c r="D1706" s="245" t="s">
        <v>2492</v>
      </c>
      <c r="E1706" s="245">
        <v>15</v>
      </c>
      <c r="F1706" s="258"/>
      <c r="G1706" s="375"/>
      <c r="H1706" s="245"/>
    </row>
    <row r="1707" s="247" customFormat="1" ht="123.75" spans="1:8">
      <c r="A1707" s="258">
        <v>177</v>
      </c>
      <c r="B1707" s="245" t="s">
        <v>2610</v>
      </c>
      <c r="C1707" s="261" t="s">
        <v>2611</v>
      </c>
      <c r="D1707" s="245" t="s">
        <v>2492</v>
      </c>
      <c r="E1707" s="245">
        <v>15</v>
      </c>
      <c r="F1707" s="258"/>
      <c r="G1707" s="375"/>
      <c r="H1707" s="245"/>
    </row>
    <row r="1708" s="247" customFormat="1" ht="112.5" spans="1:8">
      <c r="A1708" s="258">
        <v>178</v>
      </c>
      <c r="B1708" s="245" t="s">
        <v>2612</v>
      </c>
      <c r="C1708" s="261" t="s">
        <v>2613</v>
      </c>
      <c r="D1708" s="245" t="s">
        <v>2492</v>
      </c>
      <c r="E1708" s="245">
        <v>3</v>
      </c>
      <c r="F1708" s="258"/>
      <c r="G1708" s="375"/>
      <c r="H1708" s="245"/>
    </row>
    <row r="1709" s="247" customFormat="1" spans="1:8">
      <c r="A1709" s="258">
        <v>179</v>
      </c>
      <c r="B1709" s="245" t="s">
        <v>2614</v>
      </c>
      <c r="C1709" s="261" t="s">
        <v>2615</v>
      </c>
      <c r="D1709" s="245" t="s">
        <v>2492</v>
      </c>
      <c r="E1709" s="245">
        <v>3</v>
      </c>
      <c r="F1709" s="258"/>
      <c r="G1709" s="375"/>
      <c r="H1709" s="245"/>
    </row>
    <row r="1710" s="247" customFormat="1" spans="1:8">
      <c r="A1710" s="258">
        <v>180</v>
      </c>
      <c r="B1710" s="245" t="s">
        <v>2616</v>
      </c>
      <c r="C1710" s="261" t="s">
        <v>2617</v>
      </c>
      <c r="D1710" s="245" t="s">
        <v>2492</v>
      </c>
      <c r="E1710" s="245">
        <v>3</v>
      </c>
      <c r="F1710" s="258"/>
      <c r="G1710" s="375"/>
      <c r="H1710" s="245"/>
    </row>
    <row r="1711" s="247" customFormat="1" spans="1:8">
      <c r="A1711" s="258">
        <v>181</v>
      </c>
      <c r="B1711" s="245" t="s">
        <v>2618</v>
      </c>
      <c r="C1711" s="261" t="s">
        <v>2619</v>
      </c>
      <c r="D1711" s="245" t="s">
        <v>2492</v>
      </c>
      <c r="E1711" s="245">
        <v>15</v>
      </c>
      <c r="F1711" s="258"/>
      <c r="G1711" s="375"/>
      <c r="H1711" s="245"/>
    </row>
    <row r="1712" s="247" customFormat="1" spans="1:8">
      <c r="A1712" s="258">
        <v>182</v>
      </c>
      <c r="B1712" s="245" t="s">
        <v>2620</v>
      </c>
      <c r="C1712" s="261" t="s">
        <v>2621</v>
      </c>
      <c r="D1712" s="245" t="s">
        <v>2492</v>
      </c>
      <c r="E1712" s="245">
        <v>15</v>
      </c>
      <c r="F1712" s="258"/>
      <c r="G1712" s="375"/>
      <c r="H1712" s="245"/>
    </row>
    <row r="1713" s="247" customFormat="1" spans="1:8">
      <c r="A1713" s="258">
        <v>183</v>
      </c>
      <c r="B1713" s="245" t="s">
        <v>2622</v>
      </c>
      <c r="C1713" s="261" t="s">
        <v>2623</v>
      </c>
      <c r="D1713" s="245" t="s">
        <v>2492</v>
      </c>
      <c r="E1713" s="245">
        <v>15</v>
      </c>
      <c r="F1713" s="258"/>
      <c r="G1713" s="375"/>
      <c r="H1713" s="245"/>
    </row>
    <row r="1714" s="247" customFormat="1" spans="1:8">
      <c r="A1714" s="258">
        <v>184</v>
      </c>
      <c r="B1714" s="245" t="s">
        <v>2624</v>
      </c>
      <c r="C1714" s="261" t="s">
        <v>2625</v>
      </c>
      <c r="D1714" s="245" t="s">
        <v>2492</v>
      </c>
      <c r="E1714" s="245">
        <v>15</v>
      </c>
      <c r="F1714" s="258"/>
      <c r="G1714" s="375"/>
      <c r="H1714" s="245"/>
    </row>
    <row r="1715" s="247" customFormat="1" spans="1:8">
      <c r="A1715" s="258">
        <v>185</v>
      </c>
      <c r="B1715" s="245" t="s">
        <v>2626</v>
      </c>
      <c r="C1715" s="261" t="s">
        <v>2627</v>
      </c>
      <c r="D1715" s="245" t="s">
        <v>2492</v>
      </c>
      <c r="E1715" s="245">
        <v>3</v>
      </c>
      <c r="F1715" s="258"/>
      <c r="G1715" s="375"/>
      <c r="H1715" s="245"/>
    </row>
    <row r="1716" s="247" customFormat="1" ht="90" spans="1:8">
      <c r="A1716" s="258">
        <v>186</v>
      </c>
      <c r="B1716" s="245" t="s">
        <v>2628</v>
      </c>
      <c r="C1716" s="261" t="s">
        <v>2629</v>
      </c>
      <c r="D1716" s="245" t="s">
        <v>2492</v>
      </c>
      <c r="E1716" s="245">
        <v>15</v>
      </c>
      <c r="F1716" s="258"/>
      <c r="G1716" s="375"/>
      <c r="H1716" s="245"/>
    </row>
    <row r="1717" s="247" customFormat="1" ht="101.25" spans="1:8">
      <c r="A1717" s="258">
        <v>187</v>
      </c>
      <c r="B1717" s="245" t="s">
        <v>2630</v>
      </c>
      <c r="C1717" s="261" t="s">
        <v>2631</v>
      </c>
      <c r="D1717" s="245" t="s">
        <v>2492</v>
      </c>
      <c r="E1717" s="245">
        <v>15</v>
      </c>
      <c r="F1717" s="258"/>
      <c r="G1717" s="375"/>
      <c r="H1717" s="245"/>
    </row>
    <row r="1718" s="247" customFormat="1" ht="22.5" spans="1:8">
      <c r="A1718" s="258">
        <v>188</v>
      </c>
      <c r="B1718" s="245" t="s">
        <v>2632</v>
      </c>
      <c r="C1718" s="261" t="s">
        <v>2633</v>
      </c>
      <c r="D1718" s="245" t="s">
        <v>75</v>
      </c>
      <c r="E1718" s="245">
        <v>1</v>
      </c>
      <c r="F1718" s="258"/>
      <c r="G1718" s="375"/>
      <c r="H1718" s="245"/>
    </row>
    <row r="1719" s="247" customFormat="1" ht="22.5" spans="1:8">
      <c r="A1719" s="258">
        <v>189</v>
      </c>
      <c r="B1719" s="245" t="s">
        <v>2634</v>
      </c>
      <c r="C1719" s="261" t="s">
        <v>2635</v>
      </c>
      <c r="D1719" s="245" t="s">
        <v>75</v>
      </c>
      <c r="E1719" s="245">
        <v>1</v>
      </c>
      <c r="F1719" s="258"/>
      <c r="G1719" s="375"/>
      <c r="H1719" s="245"/>
    </row>
    <row r="1720" s="247" customFormat="1" ht="22.5" spans="1:8">
      <c r="A1720" s="258">
        <v>190</v>
      </c>
      <c r="B1720" s="245" t="s">
        <v>2636</v>
      </c>
      <c r="C1720" s="261" t="s">
        <v>2637</v>
      </c>
      <c r="D1720" s="245" t="s">
        <v>75</v>
      </c>
      <c r="E1720" s="245">
        <v>1</v>
      </c>
      <c r="F1720" s="258"/>
      <c r="G1720" s="375"/>
      <c r="H1720" s="245"/>
    </row>
    <row r="1721" s="247" customFormat="1" ht="22.5" spans="1:8">
      <c r="A1721" s="258">
        <v>191</v>
      </c>
      <c r="B1721" s="245" t="s">
        <v>2638</v>
      </c>
      <c r="C1721" s="261" t="s">
        <v>2639</v>
      </c>
      <c r="D1721" s="245" t="s">
        <v>75</v>
      </c>
      <c r="E1721" s="245">
        <v>1</v>
      </c>
      <c r="F1721" s="258"/>
      <c r="G1721" s="375"/>
      <c r="H1721" s="245"/>
    </row>
    <row r="1722" s="247" customFormat="1" ht="22.5" spans="1:8">
      <c r="A1722" s="258">
        <v>192</v>
      </c>
      <c r="B1722" s="245" t="s">
        <v>2640</v>
      </c>
      <c r="C1722" s="261" t="s">
        <v>2641</v>
      </c>
      <c r="D1722" s="245" t="s">
        <v>75</v>
      </c>
      <c r="E1722" s="245">
        <v>1</v>
      </c>
      <c r="F1722" s="258"/>
      <c r="G1722" s="375"/>
      <c r="H1722" s="245"/>
    </row>
    <row r="1723" s="247" customFormat="1" ht="22.5" spans="1:8">
      <c r="A1723" s="258">
        <v>193</v>
      </c>
      <c r="B1723" s="245" t="s">
        <v>2642</v>
      </c>
      <c r="C1723" s="261" t="s">
        <v>2643</v>
      </c>
      <c r="D1723" s="245" t="s">
        <v>75</v>
      </c>
      <c r="E1723" s="245">
        <v>1</v>
      </c>
      <c r="F1723" s="258"/>
      <c r="G1723" s="375"/>
      <c r="H1723" s="245"/>
    </row>
    <row r="1724" s="247" customFormat="1" ht="22.5" spans="1:8">
      <c r="A1724" s="258">
        <v>194</v>
      </c>
      <c r="B1724" s="245" t="s">
        <v>2644</v>
      </c>
      <c r="C1724" s="261" t="s">
        <v>2645</v>
      </c>
      <c r="D1724" s="245" t="s">
        <v>75</v>
      </c>
      <c r="E1724" s="245">
        <v>1</v>
      </c>
      <c r="F1724" s="258"/>
      <c r="G1724" s="375"/>
      <c r="H1724" s="245"/>
    </row>
    <row r="1725" s="247" customFormat="1" ht="22.5" spans="1:8">
      <c r="A1725" s="258">
        <v>195</v>
      </c>
      <c r="B1725" s="245" t="s">
        <v>2646</v>
      </c>
      <c r="C1725" s="261" t="s">
        <v>2635</v>
      </c>
      <c r="D1725" s="245" t="s">
        <v>75</v>
      </c>
      <c r="E1725" s="245">
        <v>1</v>
      </c>
      <c r="F1725" s="258"/>
      <c r="G1725" s="375"/>
      <c r="H1725" s="245"/>
    </row>
    <row r="1726" s="247" customFormat="1" ht="22.5" spans="1:8">
      <c r="A1726" s="258">
        <v>196</v>
      </c>
      <c r="B1726" s="245" t="s">
        <v>2647</v>
      </c>
      <c r="C1726" s="261" t="s">
        <v>2637</v>
      </c>
      <c r="D1726" s="245" t="s">
        <v>75</v>
      </c>
      <c r="E1726" s="245">
        <v>1</v>
      </c>
      <c r="F1726" s="258"/>
      <c r="G1726" s="375"/>
      <c r="H1726" s="245"/>
    </row>
    <row r="1727" s="247" customFormat="1" ht="56.25" spans="1:8">
      <c r="A1727" s="258">
        <v>197</v>
      </c>
      <c r="B1727" s="245" t="s">
        <v>2648</v>
      </c>
      <c r="C1727" s="261" t="s">
        <v>2649</v>
      </c>
      <c r="D1727" s="245" t="s">
        <v>75</v>
      </c>
      <c r="E1727" s="245">
        <v>1</v>
      </c>
      <c r="F1727" s="258"/>
      <c r="G1727" s="375"/>
      <c r="H1727" s="245"/>
    </row>
    <row r="1728" s="247" customFormat="1" ht="22.5" spans="1:8">
      <c r="A1728" s="258">
        <v>198</v>
      </c>
      <c r="B1728" s="245" t="s">
        <v>2650</v>
      </c>
      <c r="C1728" s="261" t="s">
        <v>2651</v>
      </c>
      <c r="D1728" s="245" t="s">
        <v>75</v>
      </c>
      <c r="E1728" s="245">
        <v>1</v>
      </c>
      <c r="F1728" s="258"/>
      <c r="G1728" s="375"/>
      <c r="H1728" s="245"/>
    </row>
    <row r="1729" s="247" customFormat="1" spans="1:8">
      <c r="A1729" s="258">
        <v>199</v>
      </c>
      <c r="B1729" s="245" t="s">
        <v>2652</v>
      </c>
      <c r="C1729" s="261" t="s">
        <v>2116</v>
      </c>
      <c r="D1729" s="245" t="s">
        <v>75</v>
      </c>
      <c r="E1729" s="245">
        <v>1</v>
      </c>
      <c r="F1729" s="258"/>
      <c r="G1729" s="375"/>
      <c r="H1729" s="245"/>
    </row>
    <row r="1730" s="247" customFormat="1" ht="22.5" spans="1:8">
      <c r="A1730" s="258">
        <v>200</v>
      </c>
      <c r="B1730" s="245" t="s">
        <v>2653</v>
      </c>
      <c r="C1730" s="261" t="s">
        <v>2116</v>
      </c>
      <c r="D1730" s="245" t="s">
        <v>75</v>
      </c>
      <c r="E1730" s="245">
        <v>1</v>
      </c>
      <c r="F1730" s="258"/>
      <c r="G1730" s="375"/>
      <c r="H1730" s="245"/>
    </row>
    <row r="1731" s="247" customFormat="1" ht="22.5" spans="1:8">
      <c r="A1731" s="258">
        <v>201</v>
      </c>
      <c r="B1731" s="245" t="s">
        <v>2654</v>
      </c>
      <c r="C1731" s="261" t="s">
        <v>2116</v>
      </c>
      <c r="D1731" s="245" t="s">
        <v>75</v>
      </c>
      <c r="E1731" s="245">
        <v>1</v>
      </c>
      <c r="F1731" s="258"/>
      <c r="G1731" s="375"/>
      <c r="H1731" s="245"/>
    </row>
    <row r="1732" s="247" customFormat="1" spans="1:8">
      <c r="A1732" s="258">
        <v>202</v>
      </c>
      <c r="B1732" s="245" t="s">
        <v>2655</v>
      </c>
      <c r="C1732" s="261" t="s">
        <v>2116</v>
      </c>
      <c r="D1732" s="245" t="s">
        <v>75</v>
      </c>
      <c r="E1732" s="245">
        <v>1</v>
      </c>
      <c r="F1732" s="258"/>
      <c r="G1732" s="375"/>
      <c r="H1732" s="245"/>
    </row>
    <row r="1733" s="247" customFormat="1" spans="1:8">
      <c r="A1733" s="258">
        <v>203</v>
      </c>
      <c r="B1733" s="245" t="s">
        <v>2656</v>
      </c>
      <c r="C1733" s="261" t="s">
        <v>2116</v>
      </c>
      <c r="D1733" s="245" t="s">
        <v>75</v>
      </c>
      <c r="E1733" s="245">
        <v>1</v>
      </c>
      <c r="F1733" s="258"/>
      <c r="G1733" s="375"/>
      <c r="H1733" s="245"/>
    </row>
    <row r="1734" s="247" customFormat="1" ht="22.5" spans="1:8">
      <c r="A1734" s="258">
        <v>204</v>
      </c>
      <c r="B1734" s="245" t="s">
        <v>2657</v>
      </c>
      <c r="C1734" s="261" t="s">
        <v>2116</v>
      </c>
      <c r="D1734" s="245" t="s">
        <v>459</v>
      </c>
      <c r="E1734" s="245">
        <v>1</v>
      </c>
      <c r="F1734" s="258"/>
      <c r="G1734" s="375"/>
      <c r="H1734" s="245"/>
    </row>
    <row r="1735" s="247" customFormat="1" ht="22.5" spans="1:8">
      <c r="A1735" s="258">
        <v>205</v>
      </c>
      <c r="B1735" s="245" t="s">
        <v>2658</v>
      </c>
      <c r="C1735" s="261" t="s">
        <v>2116</v>
      </c>
      <c r="D1735" s="245" t="s">
        <v>459</v>
      </c>
      <c r="E1735" s="245">
        <v>1</v>
      </c>
      <c r="F1735" s="258"/>
      <c r="G1735" s="375"/>
      <c r="H1735" s="245"/>
    </row>
    <row r="1736" s="247" customFormat="1" spans="1:8">
      <c r="A1736" s="258">
        <v>206</v>
      </c>
      <c r="B1736" s="245" t="s">
        <v>1879</v>
      </c>
      <c r="C1736" s="261" t="s">
        <v>2659</v>
      </c>
      <c r="D1736" s="245" t="s">
        <v>92</v>
      </c>
      <c r="E1736" s="245">
        <v>70</v>
      </c>
      <c r="F1736" s="258"/>
      <c r="G1736" s="375"/>
      <c r="H1736" s="245"/>
    </row>
    <row r="1737" s="247" customFormat="1" spans="1:8">
      <c r="A1737" s="258">
        <v>207</v>
      </c>
      <c r="B1737" s="245" t="s">
        <v>1879</v>
      </c>
      <c r="C1737" s="261" t="s">
        <v>2660</v>
      </c>
      <c r="D1737" s="245" t="s">
        <v>92</v>
      </c>
      <c r="E1737" s="245">
        <v>50</v>
      </c>
      <c r="F1737" s="258"/>
      <c r="G1737" s="375"/>
      <c r="H1737" s="245"/>
    </row>
    <row r="1738" s="247" customFormat="1" spans="1:8">
      <c r="A1738" s="258">
        <v>208</v>
      </c>
      <c r="B1738" s="245" t="s">
        <v>1879</v>
      </c>
      <c r="C1738" s="261" t="s">
        <v>2661</v>
      </c>
      <c r="D1738" s="245" t="s">
        <v>92</v>
      </c>
      <c r="E1738" s="245">
        <v>17</v>
      </c>
      <c r="F1738" s="258"/>
      <c r="G1738" s="375"/>
      <c r="H1738" s="245"/>
    </row>
    <row r="1739" s="247" customFormat="1" spans="1:8">
      <c r="A1739" s="258">
        <v>209</v>
      </c>
      <c r="B1739" s="245" t="s">
        <v>1885</v>
      </c>
      <c r="C1739" s="261" t="s">
        <v>2129</v>
      </c>
      <c r="D1739" s="245" t="s">
        <v>973</v>
      </c>
      <c r="E1739" s="245">
        <v>280</v>
      </c>
      <c r="F1739" s="258"/>
      <c r="G1739" s="375"/>
      <c r="H1739" s="245"/>
    </row>
    <row r="1740" s="247" customFormat="1" spans="1:8">
      <c r="A1740" s="258">
        <v>210</v>
      </c>
      <c r="B1740" s="245" t="s">
        <v>1885</v>
      </c>
      <c r="C1740" s="261" t="s">
        <v>1886</v>
      </c>
      <c r="D1740" s="245" t="s">
        <v>973</v>
      </c>
      <c r="E1740" s="245">
        <v>370</v>
      </c>
      <c r="F1740" s="258"/>
      <c r="G1740" s="375"/>
      <c r="H1740" s="245"/>
    </row>
    <row r="1741" s="247" customFormat="1" spans="1:8">
      <c r="A1741" s="258">
        <v>211</v>
      </c>
      <c r="B1741" s="245" t="s">
        <v>1888</v>
      </c>
      <c r="C1741" s="261" t="s">
        <v>2138</v>
      </c>
      <c r="D1741" s="245" t="s">
        <v>92</v>
      </c>
      <c r="E1741" s="245">
        <v>105</v>
      </c>
      <c r="F1741" s="258"/>
      <c r="G1741" s="375"/>
      <c r="H1741" s="245"/>
    </row>
    <row r="1742" s="247" customFormat="1" spans="1:8">
      <c r="A1742" s="258">
        <v>212</v>
      </c>
      <c r="B1742" s="245" t="s">
        <v>1888</v>
      </c>
      <c r="C1742" s="261" t="s">
        <v>2139</v>
      </c>
      <c r="D1742" s="245" t="s">
        <v>92</v>
      </c>
      <c r="E1742" s="245">
        <v>105</v>
      </c>
      <c r="F1742" s="258"/>
      <c r="G1742" s="375"/>
      <c r="H1742" s="245"/>
    </row>
    <row r="1743" s="247" customFormat="1" spans="1:8">
      <c r="A1743" s="258">
        <v>213</v>
      </c>
      <c r="B1743" s="245" t="s">
        <v>1888</v>
      </c>
      <c r="C1743" s="261" t="s">
        <v>1889</v>
      </c>
      <c r="D1743" s="245" t="s">
        <v>92</v>
      </c>
      <c r="E1743" s="245">
        <v>110</v>
      </c>
      <c r="F1743" s="258"/>
      <c r="G1743" s="375"/>
      <c r="H1743" s="245"/>
    </row>
    <row r="1744" s="247" customFormat="1" spans="1:8">
      <c r="A1744" s="258">
        <v>214</v>
      </c>
      <c r="B1744" s="245" t="s">
        <v>1888</v>
      </c>
      <c r="C1744" s="261" t="s">
        <v>1890</v>
      </c>
      <c r="D1744" s="245" t="s">
        <v>92</v>
      </c>
      <c r="E1744" s="245">
        <v>38</v>
      </c>
      <c r="F1744" s="258"/>
      <c r="G1744" s="375"/>
      <c r="H1744" s="245"/>
    </row>
    <row r="1745" s="247" customFormat="1" ht="33.75" spans="1:8">
      <c r="A1745" s="258">
        <v>215</v>
      </c>
      <c r="B1745" s="245" t="s">
        <v>2143</v>
      </c>
      <c r="C1745" s="261" t="s">
        <v>2144</v>
      </c>
      <c r="D1745" s="245" t="s">
        <v>92</v>
      </c>
      <c r="E1745" s="245">
        <v>25</v>
      </c>
      <c r="F1745" s="258"/>
      <c r="G1745" s="375"/>
      <c r="H1745" s="245"/>
    </row>
    <row r="1746" s="247" customFormat="1" ht="22.5" spans="1:8">
      <c r="A1746" s="258">
        <v>216</v>
      </c>
      <c r="B1746" s="245" t="s">
        <v>2143</v>
      </c>
      <c r="C1746" s="261" t="s">
        <v>2145</v>
      </c>
      <c r="D1746" s="245" t="s">
        <v>92</v>
      </c>
      <c r="E1746" s="245">
        <v>40</v>
      </c>
      <c r="F1746" s="258"/>
      <c r="G1746" s="375"/>
      <c r="H1746" s="245"/>
    </row>
    <row r="1747" s="247" customFormat="1" ht="45" spans="1:8">
      <c r="A1747" s="258">
        <v>217</v>
      </c>
      <c r="B1747" s="245" t="s">
        <v>1894</v>
      </c>
      <c r="C1747" s="261" t="s">
        <v>1895</v>
      </c>
      <c r="D1747" s="245" t="s">
        <v>92</v>
      </c>
      <c r="E1747" s="245">
        <v>85</v>
      </c>
      <c r="F1747" s="245"/>
      <c r="G1747" s="375"/>
      <c r="H1747" s="245"/>
    </row>
    <row r="1748" s="247" customFormat="1" ht="22.5" spans="1:8">
      <c r="A1748" s="258">
        <v>218</v>
      </c>
      <c r="B1748" s="245" t="s">
        <v>2152</v>
      </c>
      <c r="C1748" s="261" t="s">
        <v>2153</v>
      </c>
      <c r="D1748" s="245" t="s">
        <v>92</v>
      </c>
      <c r="E1748" s="245">
        <v>2</v>
      </c>
      <c r="F1748" s="258"/>
      <c r="G1748" s="375"/>
      <c r="H1748" s="245"/>
    </row>
    <row r="1749" s="247" customFormat="1" ht="22.5" spans="1:8">
      <c r="A1749" s="258">
        <v>219</v>
      </c>
      <c r="B1749" s="245" t="s">
        <v>1896</v>
      </c>
      <c r="C1749" s="261" t="s">
        <v>2662</v>
      </c>
      <c r="D1749" s="245" t="s">
        <v>92</v>
      </c>
      <c r="E1749" s="245">
        <v>55</v>
      </c>
      <c r="F1749" s="258"/>
      <c r="G1749" s="375"/>
      <c r="H1749" s="245"/>
    </row>
    <row r="1750" s="247" customFormat="1" ht="33.75" spans="1:8">
      <c r="A1750" s="258">
        <v>220</v>
      </c>
      <c r="B1750" s="245" t="s">
        <v>2171</v>
      </c>
      <c r="C1750" s="261" t="s">
        <v>2663</v>
      </c>
      <c r="D1750" s="245" t="s">
        <v>92</v>
      </c>
      <c r="E1750" s="245">
        <v>2</v>
      </c>
      <c r="F1750" s="258"/>
      <c r="G1750" s="375"/>
      <c r="H1750" s="245"/>
    </row>
    <row r="1751" s="247" customFormat="1" ht="33.75" spans="1:8">
      <c r="A1751" s="258">
        <v>221</v>
      </c>
      <c r="B1751" s="245" t="s">
        <v>2173</v>
      </c>
      <c r="C1751" s="261" t="s">
        <v>2174</v>
      </c>
      <c r="D1751" s="245" t="s">
        <v>973</v>
      </c>
      <c r="E1751" s="245">
        <v>80</v>
      </c>
      <c r="F1751" s="258"/>
      <c r="G1751" s="375"/>
      <c r="H1751" s="245"/>
    </row>
    <row r="1752" s="247" customFormat="1" ht="33.75" spans="1:8">
      <c r="A1752" s="258">
        <v>222</v>
      </c>
      <c r="B1752" s="245" t="s">
        <v>2175</v>
      </c>
      <c r="C1752" s="261" t="s">
        <v>2176</v>
      </c>
      <c r="D1752" s="245" t="s">
        <v>973</v>
      </c>
      <c r="E1752" s="245">
        <v>6</v>
      </c>
      <c r="F1752" s="258"/>
      <c r="G1752" s="375"/>
      <c r="H1752" s="245"/>
    </row>
    <row r="1753" s="247" customFormat="1" ht="33.75" spans="1:8">
      <c r="A1753" s="258">
        <v>223</v>
      </c>
      <c r="B1753" s="245" t="s">
        <v>2185</v>
      </c>
      <c r="C1753" s="261" t="s">
        <v>2186</v>
      </c>
      <c r="D1753" s="245" t="s">
        <v>92</v>
      </c>
      <c r="E1753" s="245">
        <v>2</v>
      </c>
      <c r="F1753" s="258"/>
      <c r="G1753" s="375"/>
      <c r="H1753" s="245"/>
    </row>
    <row r="1754" s="247" customFormat="1" spans="1:8">
      <c r="A1754" s="258">
        <v>224</v>
      </c>
      <c r="B1754" s="245" t="s">
        <v>2664</v>
      </c>
      <c r="C1754" s="261" t="s">
        <v>2665</v>
      </c>
      <c r="D1754" s="245" t="s">
        <v>1908</v>
      </c>
      <c r="E1754" s="245">
        <v>1</v>
      </c>
      <c r="F1754" s="258"/>
      <c r="G1754" s="375"/>
      <c r="H1754" s="245"/>
    </row>
    <row r="1755" s="247" customFormat="1" spans="1:8">
      <c r="A1755" s="258">
        <v>225</v>
      </c>
      <c r="B1755" s="245" t="s">
        <v>2666</v>
      </c>
      <c r="C1755" s="261" t="s">
        <v>2665</v>
      </c>
      <c r="D1755" s="245" t="s">
        <v>92</v>
      </c>
      <c r="E1755" s="245">
        <v>20</v>
      </c>
      <c r="F1755" s="258"/>
      <c r="G1755" s="375"/>
      <c r="H1755" s="245"/>
    </row>
    <row r="1756" s="247" customFormat="1" ht="33.75" spans="1:8">
      <c r="A1756" s="258">
        <v>226</v>
      </c>
      <c r="B1756" s="245" t="s">
        <v>2192</v>
      </c>
      <c r="C1756" s="261" t="s">
        <v>2667</v>
      </c>
      <c r="D1756" s="245" t="s">
        <v>92</v>
      </c>
      <c r="E1756" s="245">
        <v>13</v>
      </c>
      <c r="F1756" s="258"/>
      <c r="G1756" s="375"/>
      <c r="H1756" s="245"/>
    </row>
    <row r="1757" s="247" customFormat="1" ht="33.75" spans="1:8">
      <c r="A1757" s="258">
        <v>227</v>
      </c>
      <c r="B1757" s="245" t="s">
        <v>2192</v>
      </c>
      <c r="C1757" s="261" t="s">
        <v>2196</v>
      </c>
      <c r="D1757" s="245" t="s">
        <v>92</v>
      </c>
      <c r="E1757" s="245">
        <v>3</v>
      </c>
      <c r="F1757" s="258"/>
      <c r="G1757" s="375"/>
      <c r="H1757" s="245"/>
    </row>
    <row r="1758" s="247" customFormat="1" ht="45" spans="1:8">
      <c r="A1758" s="258">
        <v>228</v>
      </c>
      <c r="B1758" s="245" t="s">
        <v>2200</v>
      </c>
      <c r="C1758" s="261" t="s">
        <v>2203</v>
      </c>
      <c r="D1758" s="245" t="s">
        <v>92</v>
      </c>
      <c r="E1758" s="245">
        <v>10</v>
      </c>
      <c r="F1758" s="258"/>
      <c r="G1758" s="375"/>
      <c r="H1758" s="245"/>
    </row>
    <row r="1759" s="247" customFormat="1" ht="45" spans="1:8">
      <c r="A1759" s="258">
        <v>229</v>
      </c>
      <c r="B1759" s="245" t="s">
        <v>2200</v>
      </c>
      <c r="C1759" s="261" t="s">
        <v>2204</v>
      </c>
      <c r="D1759" s="245" t="s">
        <v>92</v>
      </c>
      <c r="E1759" s="245">
        <v>3</v>
      </c>
      <c r="F1759" s="258"/>
      <c r="G1759" s="375"/>
      <c r="H1759" s="245"/>
    </row>
    <row r="1760" s="247" customFormat="1" ht="45" spans="1:8">
      <c r="A1760" s="258">
        <v>230</v>
      </c>
      <c r="B1760" s="245" t="s">
        <v>2212</v>
      </c>
      <c r="C1760" s="261" t="s">
        <v>2213</v>
      </c>
      <c r="D1760" s="245" t="s">
        <v>92</v>
      </c>
      <c r="E1760" s="245">
        <v>13</v>
      </c>
      <c r="F1760" s="258"/>
      <c r="G1760" s="375"/>
      <c r="H1760" s="245"/>
    </row>
    <row r="1761" s="247" customFormat="1" ht="45" spans="1:8">
      <c r="A1761" s="258">
        <v>231</v>
      </c>
      <c r="B1761" s="245" t="s">
        <v>2212</v>
      </c>
      <c r="C1761" s="261" t="s">
        <v>2215</v>
      </c>
      <c r="D1761" s="245" t="s">
        <v>92</v>
      </c>
      <c r="E1761" s="245">
        <v>3</v>
      </c>
      <c r="F1761" s="258"/>
      <c r="G1761" s="375"/>
      <c r="H1761" s="245"/>
    </row>
    <row r="1762" s="247" customFormat="1" ht="45" spans="1:8">
      <c r="A1762" s="258">
        <v>232</v>
      </c>
      <c r="B1762" s="245" t="s">
        <v>2212</v>
      </c>
      <c r="C1762" s="261" t="s">
        <v>2216</v>
      </c>
      <c r="D1762" s="245" t="s">
        <v>92</v>
      </c>
      <c r="E1762" s="245">
        <v>20</v>
      </c>
      <c r="F1762" s="258"/>
      <c r="G1762" s="375"/>
      <c r="H1762" s="245"/>
    </row>
    <row r="1763" s="247" customFormat="1" ht="45" spans="1:8">
      <c r="A1763" s="258">
        <v>233</v>
      </c>
      <c r="B1763" s="245" t="s">
        <v>2224</v>
      </c>
      <c r="C1763" s="261" t="s">
        <v>2668</v>
      </c>
      <c r="D1763" s="245" t="s">
        <v>446</v>
      </c>
      <c r="E1763" s="245">
        <v>35</v>
      </c>
      <c r="F1763" s="258"/>
      <c r="G1763" s="375"/>
      <c r="H1763" s="245"/>
    </row>
    <row r="1764" s="247" customFormat="1" ht="33.75" spans="1:8">
      <c r="A1764" s="258">
        <v>234</v>
      </c>
      <c r="B1764" s="245" t="s">
        <v>2226</v>
      </c>
      <c r="C1764" s="261" t="s">
        <v>2669</v>
      </c>
      <c r="D1764" s="245" t="s">
        <v>92</v>
      </c>
      <c r="E1764" s="245">
        <v>30</v>
      </c>
      <c r="F1764" s="258"/>
      <c r="G1764" s="375"/>
      <c r="H1764" s="245"/>
    </row>
    <row r="1765" s="247" customFormat="1" ht="33.75" spans="1:8">
      <c r="A1765" s="258">
        <v>235</v>
      </c>
      <c r="B1765" s="245" t="s">
        <v>1904</v>
      </c>
      <c r="C1765" s="261" t="s">
        <v>2670</v>
      </c>
      <c r="D1765" s="245" t="s">
        <v>92</v>
      </c>
      <c r="E1765" s="245">
        <v>45</v>
      </c>
      <c r="F1765" s="258"/>
      <c r="G1765" s="375"/>
      <c r="H1765" s="245"/>
    </row>
    <row r="1766" s="247" customFormat="1" ht="67.5" spans="1:8">
      <c r="A1766" s="258">
        <v>236</v>
      </c>
      <c r="B1766" s="245" t="s">
        <v>2232</v>
      </c>
      <c r="C1766" s="261" t="s">
        <v>2671</v>
      </c>
      <c r="D1766" s="245" t="s">
        <v>446</v>
      </c>
      <c r="E1766" s="245">
        <v>35</v>
      </c>
      <c r="F1766" s="258"/>
      <c r="G1766" s="375"/>
      <c r="H1766" s="245"/>
    </row>
    <row r="1767" s="247" customFormat="1" spans="1:8">
      <c r="A1767" s="258">
        <v>237</v>
      </c>
      <c r="B1767" s="245" t="s">
        <v>1906</v>
      </c>
      <c r="C1767" s="261" t="s">
        <v>2234</v>
      </c>
      <c r="D1767" s="245" t="s">
        <v>1908</v>
      </c>
      <c r="E1767" s="245">
        <v>4</v>
      </c>
      <c r="F1767" s="245"/>
      <c r="G1767" s="375"/>
      <c r="H1767" s="245"/>
    </row>
    <row r="1768" s="247" customFormat="1" ht="33.75" spans="1:8">
      <c r="A1768" s="258">
        <v>238</v>
      </c>
      <c r="B1768" s="245" t="s">
        <v>2236</v>
      </c>
      <c r="C1768" s="261" t="s">
        <v>2237</v>
      </c>
      <c r="D1768" s="245" t="s">
        <v>1908</v>
      </c>
      <c r="E1768" s="245">
        <v>1</v>
      </c>
      <c r="F1768" s="258"/>
      <c r="G1768" s="375"/>
      <c r="H1768" s="245"/>
    </row>
    <row r="1769" s="247" customFormat="1" ht="22.5" spans="1:8">
      <c r="A1769" s="258">
        <v>239</v>
      </c>
      <c r="B1769" s="245" t="s">
        <v>2239</v>
      </c>
      <c r="C1769" s="261" t="s">
        <v>2672</v>
      </c>
      <c r="D1769" s="245" t="s">
        <v>1908</v>
      </c>
      <c r="E1769" s="245">
        <v>3</v>
      </c>
      <c r="F1769" s="258"/>
      <c r="G1769" s="375"/>
      <c r="H1769" s="245"/>
    </row>
    <row r="1770" s="247" customFormat="1" ht="33.75" spans="1:8">
      <c r="A1770" s="258">
        <v>240</v>
      </c>
      <c r="B1770" s="245" t="s">
        <v>2241</v>
      </c>
      <c r="C1770" s="261" t="s">
        <v>2673</v>
      </c>
      <c r="D1770" s="245"/>
      <c r="E1770" s="245">
        <v>1</v>
      </c>
      <c r="F1770" s="258"/>
      <c r="G1770" s="375"/>
      <c r="H1770" s="245"/>
    </row>
    <row r="1771" s="247" customFormat="1" ht="45" spans="1:8">
      <c r="A1771" s="258">
        <v>241</v>
      </c>
      <c r="B1771" s="245" t="s">
        <v>2674</v>
      </c>
      <c r="C1771" s="261" t="s">
        <v>2675</v>
      </c>
      <c r="D1771" s="245" t="s">
        <v>92</v>
      </c>
      <c r="E1771" s="245">
        <v>50</v>
      </c>
      <c r="F1771" s="258"/>
      <c r="G1771" s="375"/>
      <c r="H1771" s="245"/>
    </row>
    <row r="1772" s="247" customFormat="1" ht="45" spans="1:8">
      <c r="A1772" s="258">
        <v>242</v>
      </c>
      <c r="B1772" s="245" t="s">
        <v>2674</v>
      </c>
      <c r="C1772" s="261" t="s">
        <v>2676</v>
      </c>
      <c r="D1772" s="245" t="s">
        <v>92</v>
      </c>
      <c r="E1772" s="245">
        <v>50</v>
      </c>
      <c r="F1772" s="258"/>
      <c r="G1772" s="375"/>
      <c r="H1772" s="245"/>
    </row>
    <row r="1773" s="247" customFormat="1" ht="67.5" spans="1:8">
      <c r="A1773" s="258">
        <v>243</v>
      </c>
      <c r="B1773" s="245" t="s">
        <v>2252</v>
      </c>
      <c r="C1773" s="261" t="s">
        <v>2677</v>
      </c>
      <c r="D1773" s="245" t="s">
        <v>92</v>
      </c>
      <c r="E1773" s="245">
        <v>15</v>
      </c>
      <c r="F1773" s="258"/>
      <c r="G1773" s="375"/>
      <c r="H1773" s="245"/>
    </row>
    <row r="1774" s="247" customFormat="1" spans="1:8">
      <c r="A1774" s="258">
        <v>244</v>
      </c>
      <c r="B1774" s="245" t="s">
        <v>2678</v>
      </c>
      <c r="C1774" s="261" t="s">
        <v>2679</v>
      </c>
      <c r="D1774" s="245" t="s">
        <v>92</v>
      </c>
      <c r="E1774" s="245">
        <v>15</v>
      </c>
      <c r="F1774" s="258"/>
      <c r="G1774" s="375"/>
      <c r="H1774" s="245"/>
    </row>
    <row r="1775" s="247" customFormat="1" ht="33.75" spans="1:8">
      <c r="A1775" s="258">
        <v>245</v>
      </c>
      <c r="B1775" s="245" t="s">
        <v>2680</v>
      </c>
      <c r="C1775" s="261" t="s">
        <v>2681</v>
      </c>
      <c r="D1775" s="245" t="s">
        <v>2492</v>
      </c>
      <c r="E1775" s="245">
        <v>15</v>
      </c>
      <c r="F1775" s="258"/>
      <c r="G1775" s="375"/>
      <c r="H1775" s="245"/>
    </row>
    <row r="1776" s="247" customFormat="1" spans="1:8">
      <c r="A1776" s="258">
        <v>258</v>
      </c>
      <c r="B1776" s="245" t="s">
        <v>2264</v>
      </c>
      <c r="C1776" s="261" t="s">
        <v>2265</v>
      </c>
      <c r="D1776" s="245" t="s">
        <v>459</v>
      </c>
      <c r="E1776" s="245">
        <v>10</v>
      </c>
      <c r="F1776" s="258"/>
      <c r="G1776" s="375"/>
      <c r="H1776" s="245"/>
    </row>
    <row r="1777" s="247" customFormat="1" spans="1:8">
      <c r="A1777" s="258">
        <v>261</v>
      </c>
      <c r="B1777" s="245" t="s">
        <v>2682</v>
      </c>
      <c r="C1777" s="261" t="s">
        <v>2683</v>
      </c>
      <c r="D1777" s="245" t="s">
        <v>422</v>
      </c>
      <c r="E1777" s="245">
        <v>1</v>
      </c>
      <c r="F1777" s="258"/>
      <c r="G1777" s="375"/>
      <c r="H1777" s="245"/>
    </row>
    <row r="1778" s="247" customFormat="1" ht="22.5" spans="1:8">
      <c r="A1778" s="258">
        <v>262</v>
      </c>
      <c r="B1778" s="245" t="s">
        <v>2270</v>
      </c>
      <c r="C1778" s="261" t="s">
        <v>2271</v>
      </c>
      <c r="D1778" s="245" t="s">
        <v>422</v>
      </c>
      <c r="E1778" s="245">
        <v>3</v>
      </c>
      <c r="F1778" s="258"/>
      <c r="G1778" s="375"/>
      <c r="H1778" s="245"/>
    </row>
    <row r="1779" s="247" customFormat="1" ht="22.5" spans="1:8">
      <c r="A1779" s="258">
        <v>271</v>
      </c>
      <c r="B1779" s="245" t="s">
        <v>2684</v>
      </c>
      <c r="C1779" s="261" t="s">
        <v>2685</v>
      </c>
      <c r="D1779" s="245" t="s">
        <v>422</v>
      </c>
      <c r="E1779" s="245">
        <v>5</v>
      </c>
      <c r="F1779" s="258"/>
      <c r="G1779" s="375"/>
      <c r="H1779" s="245"/>
    </row>
    <row r="1780" s="247" customFormat="1" spans="1:8">
      <c r="A1780" s="258">
        <v>272</v>
      </c>
      <c r="B1780" s="245" t="s">
        <v>2686</v>
      </c>
      <c r="C1780" s="261" t="s">
        <v>2687</v>
      </c>
      <c r="D1780" s="245" t="s">
        <v>760</v>
      </c>
      <c r="E1780" s="245">
        <v>30</v>
      </c>
      <c r="F1780" s="258"/>
      <c r="G1780" s="375"/>
      <c r="H1780" s="245"/>
    </row>
    <row r="1781" s="247" customFormat="1" spans="1:8">
      <c r="A1781" s="258">
        <v>273</v>
      </c>
      <c r="B1781" s="245" t="s">
        <v>2688</v>
      </c>
      <c r="C1781" s="261" t="s">
        <v>2689</v>
      </c>
      <c r="D1781" s="245" t="s">
        <v>973</v>
      </c>
      <c r="E1781" s="245">
        <v>13</v>
      </c>
      <c r="F1781" s="258"/>
      <c r="G1781" s="375"/>
      <c r="H1781" s="245"/>
    </row>
    <row r="1782" s="247" customFormat="1" spans="1:8">
      <c r="A1782" s="258">
        <v>274</v>
      </c>
      <c r="B1782" s="245" t="s">
        <v>2690</v>
      </c>
      <c r="C1782" s="393" t="s">
        <v>2691</v>
      </c>
      <c r="D1782" s="245" t="s">
        <v>422</v>
      </c>
      <c r="E1782" s="245">
        <v>1</v>
      </c>
      <c r="F1782" s="258"/>
      <c r="G1782" s="375"/>
      <c r="H1782" s="245"/>
    </row>
    <row r="1783" s="247" customFormat="1" spans="1:8">
      <c r="A1783" s="258">
        <v>275</v>
      </c>
      <c r="B1783" s="245" t="s">
        <v>2692</v>
      </c>
      <c r="C1783" s="393" t="s">
        <v>2693</v>
      </c>
      <c r="D1783" s="245" t="s">
        <v>422</v>
      </c>
      <c r="E1783" s="245">
        <v>15</v>
      </c>
      <c r="F1783" s="258"/>
      <c r="G1783" s="375"/>
      <c r="H1783" s="245"/>
    </row>
    <row r="1784" s="247" customFormat="1" ht="33.75" spans="1:8">
      <c r="A1784" s="258">
        <v>276</v>
      </c>
      <c r="B1784" s="245" t="s">
        <v>2694</v>
      </c>
      <c r="C1784" s="261" t="s">
        <v>2695</v>
      </c>
      <c r="D1784" s="245" t="s">
        <v>422</v>
      </c>
      <c r="E1784" s="245">
        <v>15</v>
      </c>
      <c r="F1784" s="258"/>
      <c r="G1784" s="375"/>
      <c r="H1784" s="245"/>
    </row>
    <row r="1785" s="247" customFormat="1" ht="56.25" spans="1:8">
      <c r="A1785" s="258">
        <v>277</v>
      </c>
      <c r="B1785" s="245" t="s">
        <v>1959</v>
      </c>
      <c r="C1785" s="261" t="s">
        <v>1960</v>
      </c>
      <c r="D1785" s="245" t="s">
        <v>446</v>
      </c>
      <c r="E1785" s="245">
        <v>15</v>
      </c>
      <c r="F1785" s="258"/>
      <c r="G1785" s="375"/>
      <c r="H1785" s="245"/>
    </row>
    <row r="1786" s="247" customFormat="1" ht="45" spans="1:8">
      <c r="A1786" s="258">
        <v>278</v>
      </c>
      <c r="B1786" s="245" t="s">
        <v>1961</v>
      </c>
      <c r="C1786" s="261" t="s">
        <v>1962</v>
      </c>
      <c r="D1786" s="245" t="s">
        <v>75</v>
      </c>
      <c r="E1786" s="245">
        <v>15</v>
      </c>
      <c r="F1786" s="258"/>
      <c r="G1786" s="375"/>
      <c r="H1786" s="245"/>
    </row>
    <row r="1787" s="247" customFormat="1" ht="45" spans="1:8">
      <c r="A1787" s="258">
        <v>279</v>
      </c>
      <c r="B1787" s="245" t="s">
        <v>1963</v>
      </c>
      <c r="C1787" s="261" t="s">
        <v>2696</v>
      </c>
      <c r="D1787" s="245" t="s">
        <v>75</v>
      </c>
      <c r="E1787" s="245">
        <v>15</v>
      </c>
      <c r="F1787" s="258"/>
      <c r="G1787" s="375"/>
      <c r="H1787" s="245"/>
    </row>
    <row r="1788" s="247" customFormat="1" ht="78.75" spans="1:8">
      <c r="A1788" s="258">
        <v>280</v>
      </c>
      <c r="B1788" s="245" t="s">
        <v>1980</v>
      </c>
      <c r="C1788" s="261" t="s">
        <v>1981</v>
      </c>
      <c r="D1788" s="245" t="s">
        <v>446</v>
      </c>
      <c r="E1788" s="245">
        <v>1</v>
      </c>
      <c r="F1788" s="258"/>
      <c r="G1788" s="375"/>
      <c r="H1788" s="245"/>
    </row>
    <row r="1789" s="247" customFormat="1" ht="22.5" spans="1:8">
      <c r="A1789" s="258">
        <v>281</v>
      </c>
      <c r="B1789" s="245" t="s">
        <v>1982</v>
      </c>
      <c r="C1789" s="261" t="s">
        <v>1983</v>
      </c>
      <c r="D1789" s="245" t="s">
        <v>446</v>
      </c>
      <c r="E1789" s="245">
        <v>1</v>
      </c>
      <c r="F1789" s="258"/>
      <c r="G1789" s="375"/>
      <c r="H1789" s="245"/>
    </row>
    <row r="1790" s="247" customFormat="1" ht="33.75" spans="1:8">
      <c r="A1790" s="258">
        <v>282</v>
      </c>
      <c r="B1790" s="245" t="s">
        <v>1178</v>
      </c>
      <c r="C1790" s="261" t="s">
        <v>1984</v>
      </c>
      <c r="D1790" s="245" t="s">
        <v>446</v>
      </c>
      <c r="E1790" s="245">
        <v>1</v>
      </c>
      <c r="F1790" s="258"/>
      <c r="G1790" s="375"/>
      <c r="H1790" s="245"/>
    </row>
    <row r="1791" s="247" customFormat="1" ht="22.5" spans="1:8">
      <c r="A1791" s="258">
        <v>283</v>
      </c>
      <c r="B1791" s="245" t="s">
        <v>1985</v>
      </c>
      <c r="C1791" s="261" t="s">
        <v>2697</v>
      </c>
      <c r="D1791" s="245"/>
      <c r="E1791" s="245">
        <v>1</v>
      </c>
      <c r="F1791" s="258"/>
      <c r="G1791" s="375"/>
      <c r="H1791" s="245"/>
    </row>
    <row r="1792" s="247" customFormat="1" spans="1:8">
      <c r="A1792" s="258">
        <v>284</v>
      </c>
      <c r="B1792" s="245" t="s">
        <v>1992</v>
      </c>
      <c r="C1792" s="261" t="s">
        <v>1993</v>
      </c>
      <c r="D1792" s="245" t="s">
        <v>446</v>
      </c>
      <c r="E1792" s="245">
        <v>1</v>
      </c>
      <c r="F1792" s="258"/>
      <c r="G1792" s="375"/>
      <c r="H1792" s="245"/>
    </row>
    <row r="1793" s="247" customFormat="1" spans="1:8">
      <c r="A1793" s="258">
        <v>285</v>
      </c>
      <c r="B1793" s="245" t="s">
        <v>992</v>
      </c>
      <c r="C1793" s="261" t="s">
        <v>2698</v>
      </c>
      <c r="D1793" s="245"/>
      <c r="E1793" s="245">
        <v>3</v>
      </c>
      <c r="F1793" s="258"/>
      <c r="G1793" s="375"/>
      <c r="H1793" s="245"/>
    </row>
    <row r="1794" s="247" customFormat="1" spans="1:8">
      <c r="A1794" s="258">
        <v>286</v>
      </c>
      <c r="B1794" s="245" t="s">
        <v>2699</v>
      </c>
      <c r="C1794" s="261" t="s">
        <v>2700</v>
      </c>
      <c r="D1794" s="245" t="s">
        <v>75</v>
      </c>
      <c r="E1794" s="245">
        <v>1</v>
      </c>
      <c r="F1794" s="258"/>
      <c r="G1794" s="375"/>
      <c r="H1794" s="245"/>
    </row>
    <row r="1795" s="247" customFormat="1" spans="1:8">
      <c r="A1795" s="258">
        <v>287</v>
      </c>
      <c r="B1795" s="245" t="s">
        <v>2701</v>
      </c>
      <c r="C1795" s="261" t="s">
        <v>2702</v>
      </c>
      <c r="D1795" s="245" t="s">
        <v>92</v>
      </c>
      <c r="E1795" s="245">
        <v>1</v>
      </c>
      <c r="F1795" s="258"/>
      <c r="G1795" s="375"/>
      <c r="H1795" s="245"/>
    </row>
    <row r="1796" s="247" customFormat="1" spans="1:8">
      <c r="A1796" s="258">
        <v>288</v>
      </c>
      <c r="B1796" s="245" t="s">
        <v>2701</v>
      </c>
      <c r="C1796" s="261" t="s">
        <v>2703</v>
      </c>
      <c r="D1796" s="245" t="s">
        <v>92</v>
      </c>
      <c r="E1796" s="245">
        <v>1</v>
      </c>
      <c r="F1796" s="258"/>
      <c r="G1796" s="375"/>
      <c r="H1796" s="245"/>
    </row>
    <row r="1797" s="247" customFormat="1" spans="1:8">
      <c r="A1797" s="258">
        <v>289</v>
      </c>
      <c r="B1797" s="245" t="s">
        <v>2704</v>
      </c>
      <c r="C1797" s="261" t="s">
        <v>2705</v>
      </c>
      <c r="D1797" s="245" t="s">
        <v>92</v>
      </c>
      <c r="E1797" s="245">
        <v>1</v>
      </c>
      <c r="F1797" s="258"/>
      <c r="G1797" s="375"/>
      <c r="H1797" s="245"/>
    </row>
    <row r="1798" s="247" customFormat="1" ht="67.5" spans="1:8">
      <c r="A1798" s="258">
        <v>290</v>
      </c>
      <c r="B1798" s="245" t="s">
        <v>2706</v>
      </c>
      <c r="C1798" s="261" t="s">
        <v>2707</v>
      </c>
      <c r="D1798" s="245" t="s">
        <v>92</v>
      </c>
      <c r="E1798" s="245">
        <v>1</v>
      </c>
      <c r="F1798" s="258"/>
      <c r="G1798" s="375"/>
      <c r="H1798" s="245"/>
    </row>
    <row r="1799" s="247" customFormat="1" ht="78.75" spans="1:8">
      <c r="A1799" s="258">
        <v>291</v>
      </c>
      <c r="B1799" s="245" t="s">
        <v>2708</v>
      </c>
      <c r="C1799" s="261" t="s">
        <v>2709</v>
      </c>
      <c r="D1799" s="245" t="s">
        <v>446</v>
      </c>
      <c r="E1799" s="245">
        <v>1</v>
      </c>
      <c r="F1799" s="258"/>
      <c r="G1799" s="375"/>
      <c r="H1799" s="245"/>
    </row>
    <row r="1800" s="247" customFormat="1" spans="1:8">
      <c r="A1800" s="258">
        <v>292</v>
      </c>
      <c r="B1800" s="245" t="s">
        <v>2710</v>
      </c>
      <c r="C1800" s="261" t="s">
        <v>2711</v>
      </c>
      <c r="D1800" s="245" t="s">
        <v>446</v>
      </c>
      <c r="E1800" s="245">
        <v>13</v>
      </c>
      <c r="F1800" s="258"/>
      <c r="G1800" s="375"/>
      <c r="H1800" s="245"/>
    </row>
    <row r="1801" s="247" customFormat="1" ht="33.75" spans="1:8">
      <c r="A1801" s="258">
        <v>293</v>
      </c>
      <c r="B1801" s="245" t="s">
        <v>2712</v>
      </c>
      <c r="C1801" s="261" t="s">
        <v>2713</v>
      </c>
      <c r="D1801" s="245" t="s">
        <v>446</v>
      </c>
      <c r="E1801" s="245">
        <v>1</v>
      </c>
      <c r="F1801" s="258"/>
      <c r="G1801" s="375"/>
      <c r="H1801" s="245"/>
    </row>
    <row r="1802" s="247" customFormat="1" spans="1:8">
      <c r="A1802" s="258">
        <v>294</v>
      </c>
      <c r="B1802" s="245" t="s">
        <v>2714</v>
      </c>
      <c r="C1802" s="261" t="s">
        <v>2715</v>
      </c>
      <c r="D1802" s="245" t="s">
        <v>446</v>
      </c>
      <c r="E1802" s="245">
        <v>4</v>
      </c>
      <c r="F1802" s="258"/>
      <c r="G1802" s="375"/>
      <c r="H1802" s="245"/>
    </row>
    <row r="1803" s="247" customFormat="1" ht="33.75" spans="1:8">
      <c r="A1803" s="258">
        <v>295</v>
      </c>
      <c r="B1803" s="245" t="s">
        <v>857</v>
      </c>
      <c r="C1803" s="261" t="s">
        <v>2283</v>
      </c>
      <c r="D1803" s="245" t="s">
        <v>1108</v>
      </c>
      <c r="E1803" s="245">
        <v>1</v>
      </c>
      <c r="F1803" s="245"/>
      <c r="G1803" s="375"/>
      <c r="H1803" s="245"/>
    </row>
    <row r="1804" s="247" customFormat="1" ht="45" spans="1:8">
      <c r="A1804" s="258">
        <v>296</v>
      </c>
      <c r="B1804" s="245" t="s">
        <v>1225</v>
      </c>
      <c r="C1804" s="261" t="s">
        <v>2284</v>
      </c>
      <c r="D1804" s="245" t="s">
        <v>92</v>
      </c>
      <c r="E1804" s="245">
        <v>1</v>
      </c>
      <c r="F1804" s="258"/>
      <c r="G1804" s="375"/>
      <c r="H1804" s="245"/>
    </row>
    <row r="1805" s="247" customFormat="1" ht="33.75" spans="1:8">
      <c r="A1805" s="258">
        <v>297</v>
      </c>
      <c r="B1805" s="245" t="s">
        <v>2716</v>
      </c>
      <c r="C1805" s="261" t="s">
        <v>2290</v>
      </c>
      <c r="D1805" s="245" t="s">
        <v>1227</v>
      </c>
      <c r="E1805" s="245">
        <v>5</v>
      </c>
      <c r="F1805" s="258"/>
      <c r="G1805" s="375"/>
      <c r="H1805" s="245"/>
    </row>
    <row r="1806" s="247" customFormat="1" ht="90" spans="1:8">
      <c r="A1806" s="258">
        <v>298</v>
      </c>
      <c r="B1806" s="245" t="s">
        <v>2717</v>
      </c>
      <c r="C1806" s="261" t="s">
        <v>2718</v>
      </c>
      <c r="D1806" s="245" t="s">
        <v>92</v>
      </c>
      <c r="E1806" s="245">
        <v>1</v>
      </c>
      <c r="F1806" s="258"/>
      <c r="G1806" s="375"/>
      <c r="H1806" s="245"/>
    </row>
    <row r="1807" s="247" customFormat="1" ht="21" customHeight="1" spans="1:8">
      <c r="A1807" s="258"/>
      <c r="B1807" s="269" t="s">
        <v>26</v>
      </c>
      <c r="C1807" s="261"/>
      <c r="D1807" s="258"/>
      <c r="E1807" s="258"/>
      <c r="F1807" s="258"/>
      <c r="G1807" s="391"/>
      <c r="H1807" s="245"/>
    </row>
    <row r="1808" s="247" customFormat="1" spans="1:8">
      <c r="A1808" s="258"/>
      <c r="B1808" s="245"/>
      <c r="C1808" s="261" t="s">
        <v>2719</v>
      </c>
      <c r="D1808" s="258"/>
      <c r="E1808" s="258"/>
      <c r="F1808" s="258"/>
      <c r="G1808" s="375"/>
      <c r="H1808" s="245"/>
    </row>
    <row r="1809" s="247" customFormat="1" spans="1:8">
      <c r="A1809" s="258"/>
      <c r="B1809" s="245"/>
      <c r="C1809" s="261" t="s">
        <v>2720</v>
      </c>
      <c r="D1809" s="258"/>
      <c r="E1809" s="258"/>
      <c r="F1809" s="258"/>
      <c r="G1809" s="375"/>
      <c r="H1809" s="245"/>
    </row>
    <row r="1810" s="247" customFormat="1" ht="22.5" spans="1:8">
      <c r="A1810" s="258">
        <v>1</v>
      </c>
      <c r="B1810" s="245" t="s">
        <v>2721</v>
      </c>
      <c r="C1810" s="261" t="s">
        <v>2722</v>
      </c>
      <c r="D1810" s="245" t="s">
        <v>92</v>
      </c>
      <c r="E1810" s="245">
        <v>56</v>
      </c>
      <c r="F1810" s="277"/>
      <c r="G1810" s="375"/>
      <c r="H1810" s="245"/>
    </row>
    <row r="1811" s="247" customFormat="1" ht="67.5" spans="1:8">
      <c r="A1811" s="258">
        <v>2</v>
      </c>
      <c r="B1811" s="245" t="s">
        <v>2723</v>
      </c>
      <c r="C1811" s="261" t="s">
        <v>2724</v>
      </c>
      <c r="D1811" s="245" t="s">
        <v>75</v>
      </c>
      <c r="E1811" s="245">
        <v>6</v>
      </c>
      <c r="F1811" s="277"/>
      <c r="G1811" s="375"/>
      <c r="H1811" s="245"/>
    </row>
    <row r="1812" s="247" customFormat="1" ht="33.75" spans="1:8">
      <c r="A1812" s="258">
        <v>3</v>
      </c>
      <c r="B1812" s="245" t="s">
        <v>1362</v>
      </c>
      <c r="C1812" s="261" t="s">
        <v>2725</v>
      </c>
      <c r="D1812" s="245" t="s">
        <v>92</v>
      </c>
      <c r="E1812" s="245">
        <v>6</v>
      </c>
      <c r="F1812" s="277"/>
      <c r="G1812" s="375"/>
      <c r="H1812" s="245"/>
    </row>
    <row r="1813" s="247" customFormat="1" ht="22.5" spans="1:8">
      <c r="A1813" s="258">
        <v>4</v>
      </c>
      <c r="B1813" s="245" t="s">
        <v>1366</v>
      </c>
      <c r="C1813" s="261" t="s">
        <v>2726</v>
      </c>
      <c r="D1813" s="245" t="s">
        <v>363</v>
      </c>
      <c r="E1813" s="245">
        <v>6</v>
      </c>
      <c r="F1813" s="277"/>
      <c r="G1813" s="375"/>
      <c r="H1813" s="245"/>
    </row>
    <row r="1814" s="247" customFormat="1" spans="1:8">
      <c r="A1814" s="258">
        <v>5</v>
      </c>
      <c r="B1814" s="245" t="s">
        <v>2727</v>
      </c>
      <c r="C1814" s="261" t="s">
        <v>2728</v>
      </c>
      <c r="D1814" s="245" t="s">
        <v>75</v>
      </c>
      <c r="E1814" s="245">
        <v>6</v>
      </c>
      <c r="F1814" s="277"/>
      <c r="G1814" s="375"/>
      <c r="H1814" s="245"/>
    </row>
    <row r="1815" s="247" customFormat="1" spans="1:8">
      <c r="A1815" s="258">
        <v>6</v>
      </c>
      <c r="B1815" s="245" t="s">
        <v>2729</v>
      </c>
      <c r="C1815" s="261" t="s">
        <v>2730</v>
      </c>
      <c r="D1815" s="245" t="s">
        <v>75</v>
      </c>
      <c r="E1815" s="245">
        <v>6</v>
      </c>
      <c r="F1815" s="277"/>
      <c r="G1815" s="375"/>
      <c r="H1815" s="245"/>
    </row>
    <row r="1816" s="247" customFormat="1" spans="1:8">
      <c r="A1816" s="258">
        <v>7</v>
      </c>
      <c r="B1816" s="245" t="s">
        <v>2731</v>
      </c>
      <c r="C1816" s="261" t="s">
        <v>2732</v>
      </c>
      <c r="D1816" s="245" t="s">
        <v>75</v>
      </c>
      <c r="E1816" s="245">
        <v>6</v>
      </c>
      <c r="F1816" s="277"/>
      <c r="G1816" s="375"/>
      <c r="H1816" s="245"/>
    </row>
    <row r="1817" s="247" customFormat="1" spans="1:8">
      <c r="A1817" s="258">
        <v>8</v>
      </c>
      <c r="B1817" s="245" t="s">
        <v>2733</v>
      </c>
      <c r="C1817" s="261" t="s">
        <v>2734</v>
      </c>
      <c r="D1817" s="245" t="s">
        <v>75</v>
      </c>
      <c r="E1817" s="245">
        <v>1</v>
      </c>
      <c r="F1817" s="277"/>
      <c r="G1817" s="375"/>
      <c r="H1817" s="245"/>
    </row>
    <row r="1818" s="247" customFormat="1" spans="1:8">
      <c r="A1818" s="258">
        <v>9</v>
      </c>
      <c r="B1818" s="245" t="s">
        <v>2735</v>
      </c>
      <c r="C1818" s="261" t="s">
        <v>2736</v>
      </c>
      <c r="D1818" s="245" t="s">
        <v>75</v>
      </c>
      <c r="E1818" s="245">
        <v>1</v>
      </c>
      <c r="F1818" s="277"/>
      <c r="G1818" s="375"/>
      <c r="H1818" s="245"/>
    </row>
    <row r="1819" s="247" customFormat="1" spans="1:8">
      <c r="A1819" s="258">
        <v>10</v>
      </c>
      <c r="B1819" s="245" t="s">
        <v>2737</v>
      </c>
      <c r="C1819" s="261" t="s">
        <v>2738</v>
      </c>
      <c r="D1819" s="245" t="s">
        <v>75</v>
      </c>
      <c r="E1819" s="245">
        <v>1</v>
      </c>
      <c r="F1819" s="277"/>
      <c r="G1819" s="375"/>
      <c r="H1819" s="245"/>
    </row>
    <row r="1820" s="247" customFormat="1" spans="1:8">
      <c r="A1820" s="258">
        <v>11</v>
      </c>
      <c r="B1820" s="245" t="s">
        <v>2739</v>
      </c>
      <c r="C1820" s="261" t="s">
        <v>2740</v>
      </c>
      <c r="D1820" s="245" t="s">
        <v>75</v>
      </c>
      <c r="E1820" s="245">
        <v>1</v>
      </c>
      <c r="F1820" s="277"/>
      <c r="G1820" s="375"/>
      <c r="H1820" s="245"/>
    </row>
    <row r="1821" s="247" customFormat="1" spans="1:8">
      <c r="A1821" s="258">
        <v>12</v>
      </c>
      <c r="B1821" s="245" t="s">
        <v>2741</v>
      </c>
      <c r="C1821" s="261" t="s">
        <v>2740</v>
      </c>
      <c r="D1821" s="245" t="s">
        <v>75</v>
      </c>
      <c r="E1821" s="245">
        <v>1</v>
      </c>
      <c r="F1821" s="277"/>
      <c r="G1821" s="375"/>
      <c r="H1821" s="245"/>
    </row>
    <row r="1822" s="247" customFormat="1" ht="22.5" spans="1:8">
      <c r="A1822" s="258">
        <v>13</v>
      </c>
      <c r="B1822" s="245" t="s">
        <v>2742</v>
      </c>
      <c r="C1822" s="261" t="s">
        <v>2743</v>
      </c>
      <c r="D1822" s="245" t="s">
        <v>75</v>
      </c>
      <c r="E1822" s="245">
        <v>3</v>
      </c>
      <c r="F1822" s="277"/>
      <c r="G1822" s="375"/>
      <c r="H1822" s="245"/>
    </row>
    <row r="1823" s="247" customFormat="1" ht="22.5" spans="1:8">
      <c r="A1823" s="258">
        <v>14</v>
      </c>
      <c r="B1823" s="245" t="s">
        <v>2744</v>
      </c>
      <c r="C1823" s="261" t="s">
        <v>2745</v>
      </c>
      <c r="D1823" s="245" t="s">
        <v>75</v>
      </c>
      <c r="E1823" s="245">
        <v>1</v>
      </c>
      <c r="F1823" s="277"/>
      <c r="G1823" s="375"/>
      <c r="H1823" s="245"/>
    </row>
    <row r="1824" s="247" customFormat="1" spans="1:8">
      <c r="A1824" s="258"/>
      <c r="B1824" s="245"/>
      <c r="C1824" s="261" t="s">
        <v>2746</v>
      </c>
      <c r="D1824" s="258"/>
      <c r="E1824" s="258"/>
      <c r="F1824" s="258"/>
      <c r="G1824" s="375"/>
      <c r="H1824" s="245"/>
    </row>
    <row r="1825" s="247" customFormat="1" ht="56.25" spans="1:8">
      <c r="A1825" s="258">
        <v>1</v>
      </c>
      <c r="B1825" s="245" t="s">
        <v>1402</v>
      </c>
      <c r="C1825" s="261" t="s">
        <v>2747</v>
      </c>
      <c r="D1825" s="245" t="s">
        <v>363</v>
      </c>
      <c r="E1825" s="245">
        <v>1</v>
      </c>
      <c r="F1825" s="277"/>
      <c r="G1825" s="375"/>
      <c r="H1825" s="245"/>
    </row>
    <row r="1826" s="247" customFormat="1" ht="33.75" spans="1:8">
      <c r="A1826" s="258">
        <v>2</v>
      </c>
      <c r="B1826" s="245" t="s">
        <v>1404</v>
      </c>
      <c r="C1826" s="261" t="s">
        <v>2748</v>
      </c>
      <c r="D1826" s="245" t="s">
        <v>75</v>
      </c>
      <c r="E1826" s="245">
        <v>1</v>
      </c>
      <c r="F1826" s="277"/>
      <c r="G1826" s="375"/>
      <c r="H1826" s="245"/>
    </row>
    <row r="1827" s="247" customFormat="1" ht="22.5" spans="1:8">
      <c r="A1827" s="258">
        <v>3</v>
      </c>
      <c r="B1827" s="245" t="s">
        <v>2749</v>
      </c>
      <c r="C1827" s="392" t="s">
        <v>2750</v>
      </c>
      <c r="D1827" s="245" t="s">
        <v>138</v>
      </c>
      <c r="E1827" s="245">
        <v>1</v>
      </c>
      <c r="F1827" s="273"/>
      <c r="G1827" s="375"/>
      <c r="H1827" s="245"/>
    </row>
    <row r="1828" s="247" customFormat="1" spans="1:8">
      <c r="A1828" s="258">
        <v>4</v>
      </c>
      <c r="B1828" s="245" t="s">
        <v>1412</v>
      </c>
      <c r="C1828" s="394" t="s">
        <v>2751</v>
      </c>
      <c r="D1828" s="245" t="s">
        <v>92</v>
      </c>
      <c r="E1828" s="245">
        <v>1</v>
      </c>
      <c r="F1828" s="277"/>
      <c r="G1828" s="375"/>
      <c r="H1828" s="245"/>
    </row>
    <row r="1829" s="247" customFormat="1" ht="22.5" spans="1:8">
      <c r="A1829" s="258">
        <v>5</v>
      </c>
      <c r="B1829" s="245" t="s">
        <v>1414</v>
      </c>
      <c r="C1829" s="261" t="s">
        <v>2752</v>
      </c>
      <c r="D1829" s="245" t="s">
        <v>92</v>
      </c>
      <c r="E1829" s="245">
        <v>1</v>
      </c>
      <c r="F1829" s="277"/>
      <c r="G1829" s="375"/>
      <c r="H1829" s="245"/>
    </row>
    <row r="1830" s="247" customFormat="1" ht="22.5" spans="1:8">
      <c r="A1830" s="258">
        <v>6</v>
      </c>
      <c r="B1830" s="245" t="s">
        <v>1416</v>
      </c>
      <c r="C1830" s="261" t="s">
        <v>2753</v>
      </c>
      <c r="D1830" s="245" t="s">
        <v>92</v>
      </c>
      <c r="E1830" s="245">
        <v>1</v>
      </c>
      <c r="F1830" s="277"/>
      <c r="G1830" s="375"/>
      <c r="H1830" s="245"/>
    </row>
    <row r="1831" s="247" customFormat="1" ht="56.25" spans="1:8">
      <c r="A1831" s="258">
        <v>7</v>
      </c>
      <c r="B1831" s="245" t="s">
        <v>1418</v>
      </c>
      <c r="C1831" s="261" t="s">
        <v>2754</v>
      </c>
      <c r="D1831" s="245" t="s">
        <v>75</v>
      </c>
      <c r="E1831" s="245">
        <v>1</v>
      </c>
      <c r="F1831" s="277"/>
      <c r="G1831" s="375"/>
      <c r="H1831" s="245"/>
    </row>
    <row r="1832" s="247" customFormat="1" spans="1:8">
      <c r="A1832" s="258">
        <v>8</v>
      </c>
      <c r="B1832" s="245" t="s">
        <v>2755</v>
      </c>
      <c r="C1832" s="261" t="s">
        <v>2756</v>
      </c>
      <c r="D1832" s="245" t="s">
        <v>92</v>
      </c>
      <c r="E1832" s="245">
        <v>1</v>
      </c>
      <c r="F1832" s="273"/>
      <c r="G1832" s="375"/>
      <c r="H1832" s="245"/>
    </row>
    <row r="1833" s="247" customFormat="1" ht="78.75" spans="1:8">
      <c r="A1833" s="258">
        <v>9</v>
      </c>
      <c r="B1833" s="245" t="s">
        <v>1420</v>
      </c>
      <c r="C1833" s="261" t="s">
        <v>2757</v>
      </c>
      <c r="D1833" s="245" t="s">
        <v>242</v>
      </c>
      <c r="E1833" s="245">
        <v>1</v>
      </c>
      <c r="F1833" s="277"/>
      <c r="G1833" s="375"/>
      <c r="H1833" s="245"/>
    </row>
    <row r="1834" s="247" customFormat="1" ht="45" spans="1:8">
      <c r="A1834" s="258">
        <v>10</v>
      </c>
      <c r="B1834" s="245" t="s">
        <v>1420</v>
      </c>
      <c r="C1834" s="261" t="s">
        <v>2758</v>
      </c>
      <c r="D1834" s="245" t="s">
        <v>242</v>
      </c>
      <c r="E1834" s="245">
        <v>1</v>
      </c>
      <c r="F1834" s="277"/>
      <c r="G1834" s="375"/>
      <c r="H1834" s="245"/>
    </row>
    <row r="1835" s="247" customFormat="1" ht="67.5" spans="1:8">
      <c r="A1835" s="258">
        <v>11</v>
      </c>
      <c r="B1835" s="245" t="s">
        <v>1424</v>
      </c>
      <c r="C1835" s="261" t="s">
        <v>2759</v>
      </c>
      <c r="D1835" s="245" t="s">
        <v>138</v>
      </c>
      <c r="E1835" s="245">
        <v>1</v>
      </c>
      <c r="F1835" s="277"/>
      <c r="G1835" s="375"/>
      <c r="H1835" s="245"/>
    </row>
    <row r="1836" s="247" customFormat="1" ht="56.25" spans="1:8">
      <c r="A1836" s="258">
        <v>12</v>
      </c>
      <c r="B1836" s="245" t="s">
        <v>2297</v>
      </c>
      <c r="C1836" s="261" t="s">
        <v>2760</v>
      </c>
      <c r="D1836" s="245" t="s">
        <v>138</v>
      </c>
      <c r="E1836" s="245">
        <v>4</v>
      </c>
      <c r="F1836" s="258"/>
      <c r="G1836" s="375"/>
      <c r="H1836" s="245"/>
    </row>
    <row r="1837" s="247" customFormat="1" spans="1:8">
      <c r="A1837" s="258">
        <v>13</v>
      </c>
      <c r="B1837" s="245" t="s">
        <v>1427</v>
      </c>
      <c r="C1837" s="261" t="s">
        <v>1428</v>
      </c>
      <c r="D1837" s="245" t="s">
        <v>92</v>
      </c>
      <c r="E1837" s="245">
        <v>1</v>
      </c>
      <c r="F1837" s="277"/>
      <c r="G1837" s="375"/>
      <c r="H1837" s="245"/>
    </row>
    <row r="1838" s="247" customFormat="1" ht="45" spans="1:8">
      <c r="A1838" s="258">
        <v>14</v>
      </c>
      <c r="B1838" s="245" t="s">
        <v>2024</v>
      </c>
      <c r="C1838" s="394" t="s">
        <v>2761</v>
      </c>
      <c r="D1838" s="245" t="s">
        <v>92</v>
      </c>
      <c r="E1838" s="245">
        <v>1</v>
      </c>
      <c r="F1838" s="277"/>
      <c r="G1838" s="375"/>
      <c r="H1838" s="245"/>
    </row>
    <row r="1839" s="247" customFormat="1" spans="1:8">
      <c r="A1839" s="258">
        <v>15</v>
      </c>
      <c r="B1839" s="245" t="s">
        <v>1435</v>
      </c>
      <c r="C1839" s="392" t="s">
        <v>2762</v>
      </c>
      <c r="D1839" s="245" t="s">
        <v>92</v>
      </c>
      <c r="E1839" s="245">
        <v>2</v>
      </c>
      <c r="F1839" s="277"/>
      <c r="G1839" s="375"/>
      <c r="H1839" s="245"/>
    </row>
    <row r="1840" s="247" customFormat="1" ht="45" spans="1:8">
      <c r="A1840" s="258">
        <v>16</v>
      </c>
      <c r="B1840" s="245" t="s">
        <v>1437</v>
      </c>
      <c r="C1840" s="261" t="s">
        <v>2763</v>
      </c>
      <c r="D1840" s="245" t="s">
        <v>92</v>
      </c>
      <c r="E1840" s="245">
        <v>2</v>
      </c>
      <c r="F1840" s="277"/>
      <c r="G1840" s="375"/>
      <c r="H1840" s="245"/>
    </row>
    <row r="1841" s="247" customFormat="1" ht="45" spans="1:8">
      <c r="A1841" s="258">
        <v>17</v>
      </c>
      <c r="B1841" s="245" t="s">
        <v>2764</v>
      </c>
      <c r="C1841" s="261" t="s">
        <v>2765</v>
      </c>
      <c r="D1841" s="245" t="s">
        <v>92</v>
      </c>
      <c r="E1841" s="245">
        <v>1</v>
      </c>
      <c r="F1841" s="245"/>
      <c r="G1841" s="375"/>
      <c r="H1841" s="245"/>
    </row>
    <row r="1842" s="247" customFormat="1" spans="1:8">
      <c r="A1842" s="258">
        <v>18</v>
      </c>
      <c r="B1842" s="245" t="s">
        <v>2766</v>
      </c>
      <c r="C1842" s="261"/>
      <c r="D1842" s="245"/>
      <c r="E1842" s="245"/>
      <c r="F1842" s="277"/>
      <c r="G1842" s="375"/>
      <c r="H1842" s="245"/>
    </row>
    <row r="1843" s="247" customFormat="1" ht="101.25" spans="1:8">
      <c r="A1843" s="258">
        <v>19</v>
      </c>
      <c r="B1843" s="245" t="s">
        <v>1443</v>
      </c>
      <c r="C1843" s="392" t="s">
        <v>2767</v>
      </c>
      <c r="D1843" s="245" t="s">
        <v>75</v>
      </c>
      <c r="E1843" s="245">
        <v>2</v>
      </c>
      <c r="F1843" s="277"/>
      <c r="G1843" s="375"/>
      <c r="H1843" s="245"/>
    </row>
    <row r="1844" s="247" customFormat="1" ht="90" spans="1:8">
      <c r="A1844" s="258">
        <v>20</v>
      </c>
      <c r="B1844" s="245" t="s">
        <v>1445</v>
      </c>
      <c r="C1844" s="261" t="s">
        <v>2768</v>
      </c>
      <c r="D1844" s="245" t="s">
        <v>75</v>
      </c>
      <c r="E1844" s="245">
        <v>50</v>
      </c>
      <c r="F1844" s="277"/>
      <c r="G1844" s="375"/>
      <c r="H1844" s="245"/>
    </row>
    <row r="1845" s="247" customFormat="1" ht="22.5" spans="1:8">
      <c r="A1845" s="258">
        <v>21</v>
      </c>
      <c r="B1845" s="245" t="s">
        <v>1447</v>
      </c>
      <c r="C1845" s="261" t="s">
        <v>2769</v>
      </c>
      <c r="D1845" s="245" t="s">
        <v>75</v>
      </c>
      <c r="E1845" s="245">
        <v>2</v>
      </c>
      <c r="F1845" s="277"/>
      <c r="G1845" s="375"/>
      <c r="H1845" s="245"/>
    </row>
    <row r="1846" s="247" customFormat="1" ht="67.5" spans="1:8">
      <c r="A1846" s="258">
        <v>22</v>
      </c>
      <c r="B1846" s="245" t="s">
        <v>1449</v>
      </c>
      <c r="C1846" s="392" t="s">
        <v>2770</v>
      </c>
      <c r="D1846" s="245" t="s">
        <v>138</v>
      </c>
      <c r="E1846" s="245">
        <v>2</v>
      </c>
      <c r="F1846" s="277"/>
      <c r="G1846" s="375"/>
      <c r="H1846" s="245"/>
    </row>
    <row r="1847" s="247" customFormat="1" ht="78.75" spans="1:8">
      <c r="A1847" s="258">
        <v>23</v>
      </c>
      <c r="B1847" s="245" t="s">
        <v>1451</v>
      </c>
      <c r="C1847" s="261" t="s">
        <v>2771</v>
      </c>
      <c r="D1847" s="245" t="s">
        <v>92</v>
      </c>
      <c r="E1847" s="245">
        <v>25</v>
      </c>
      <c r="F1847" s="277"/>
      <c r="G1847" s="375"/>
      <c r="H1847" s="245"/>
    </row>
    <row r="1848" s="247" customFormat="1" spans="1:8">
      <c r="A1848" s="258">
        <v>24</v>
      </c>
      <c r="B1848" s="245" t="s">
        <v>2772</v>
      </c>
      <c r="C1848" s="261"/>
      <c r="D1848" s="245"/>
      <c r="E1848" s="245"/>
      <c r="F1848" s="277"/>
      <c r="G1848" s="375"/>
      <c r="H1848" s="245"/>
    </row>
    <row r="1849" s="247" customFormat="1" spans="1:8">
      <c r="A1849" s="258">
        <v>25</v>
      </c>
      <c r="B1849" s="245" t="s">
        <v>2773</v>
      </c>
      <c r="C1849" s="261" t="s">
        <v>2774</v>
      </c>
      <c r="D1849" s="245" t="s">
        <v>138</v>
      </c>
      <c r="E1849" s="245">
        <v>25</v>
      </c>
      <c r="F1849" s="277"/>
      <c r="G1849" s="375"/>
      <c r="H1849" s="245"/>
    </row>
    <row r="1850" s="247" customFormat="1" ht="22.5" spans="1:8">
      <c r="A1850" s="258">
        <v>27</v>
      </c>
      <c r="B1850" s="245" t="s">
        <v>2775</v>
      </c>
      <c r="C1850" s="394" t="s">
        <v>2776</v>
      </c>
      <c r="D1850" s="245" t="s">
        <v>138</v>
      </c>
      <c r="E1850" s="245">
        <v>4</v>
      </c>
      <c r="F1850" s="277"/>
      <c r="G1850" s="375"/>
      <c r="H1850" s="245"/>
    </row>
    <row r="1851" s="247" customFormat="1" ht="56.25" spans="1:8">
      <c r="A1851" s="258">
        <v>28</v>
      </c>
      <c r="B1851" s="245" t="s">
        <v>1460</v>
      </c>
      <c r="C1851" s="261" t="s">
        <v>2777</v>
      </c>
      <c r="D1851" s="245" t="s">
        <v>138</v>
      </c>
      <c r="E1851" s="245">
        <v>2</v>
      </c>
      <c r="F1851" s="277"/>
      <c r="G1851" s="375"/>
      <c r="H1851" s="245"/>
    </row>
    <row r="1852" s="247" customFormat="1" ht="56.25" spans="1:8">
      <c r="A1852" s="258">
        <v>29</v>
      </c>
      <c r="B1852" s="245" t="s">
        <v>1462</v>
      </c>
      <c r="C1852" s="261" t="s">
        <v>2778</v>
      </c>
      <c r="D1852" s="245" t="s">
        <v>138</v>
      </c>
      <c r="E1852" s="245">
        <v>1</v>
      </c>
      <c r="F1852" s="277"/>
      <c r="G1852" s="375"/>
      <c r="H1852" s="245"/>
    </row>
    <row r="1853" s="247" customFormat="1" ht="22.5" spans="1:8">
      <c r="A1853" s="258">
        <v>30</v>
      </c>
      <c r="B1853" s="245" t="s">
        <v>1466</v>
      </c>
      <c r="C1853" s="261" t="s">
        <v>1467</v>
      </c>
      <c r="D1853" s="245" t="s">
        <v>198</v>
      </c>
      <c r="E1853" s="245">
        <v>25</v>
      </c>
      <c r="F1853" s="277"/>
      <c r="G1853" s="375"/>
      <c r="H1853" s="245"/>
    </row>
    <row r="1854" s="247" customFormat="1" ht="33.75" spans="1:8">
      <c r="A1854" s="258">
        <v>31</v>
      </c>
      <c r="B1854" s="245" t="s">
        <v>1468</v>
      </c>
      <c r="C1854" s="261" t="s">
        <v>2779</v>
      </c>
      <c r="D1854" s="245" t="s">
        <v>138</v>
      </c>
      <c r="E1854" s="245">
        <v>1</v>
      </c>
      <c r="F1854" s="277"/>
      <c r="G1854" s="375"/>
      <c r="H1854" s="245"/>
    </row>
    <row r="1855" s="247" customFormat="1" ht="33.75" spans="1:8">
      <c r="A1855" s="258">
        <v>32</v>
      </c>
      <c r="B1855" s="245" t="s">
        <v>2780</v>
      </c>
      <c r="C1855" s="261" t="s">
        <v>2781</v>
      </c>
      <c r="D1855" s="245" t="s">
        <v>138</v>
      </c>
      <c r="E1855" s="245">
        <v>1</v>
      </c>
      <c r="F1855" s="277"/>
      <c r="G1855" s="375"/>
      <c r="H1855" s="245"/>
    </row>
    <row r="1856" s="247" customFormat="1" spans="1:8">
      <c r="A1856" s="258">
        <v>33</v>
      </c>
      <c r="B1856" s="245" t="s">
        <v>2782</v>
      </c>
      <c r="C1856" s="394" t="s">
        <v>2783</v>
      </c>
      <c r="D1856" s="245" t="s">
        <v>138</v>
      </c>
      <c r="E1856" s="245">
        <v>9</v>
      </c>
      <c r="F1856" s="273"/>
      <c r="G1856" s="375"/>
      <c r="H1856" s="245"/>
    </row>
    <row r="1857" s="247" customFormat="1" ht="22.5" spans="1:8">
      <c r="A1857" s="258">
        <v>34</v>
      </c>
      <c r="B1857" s="245" t="s">
        <v>2784</v>
      </c>
      <c r="C1857" s="261" t="s">
        <v>1465</v>
      </c>
      <c r="D1857" s="245" t="s">
        <v>138</v>
      </c>
      <c r="E1857" s="245">
        <v>1</v>
      </c>
      <c r="F1857" s="273"/>
      <c r="G1857" s="375"/>
      <c r="H1857" s="245"/>
    </row>
    <row r="1858" s="247" customFormat="1" spans="1:8">
      <c r="A1858" s="258">
        <v>35</v>
      </c>
      <c r="B1858" s="245" t="s">
        <v>2785</v>
      </c>
      <c r="C1858" s="261"/>
      <c r="D1858" s="245"/>
      <c r="E1858" s="245"/>
      <c r="F1858" s="277"/>
      <c r="G1858" s="375"/>
      <c r="H1858" s="245"/>
    </row>
    <row r="1859" s="247" customFormat="1" spans="1:8">
      <c r="A1859" s="258">
        <v>36</v>
      </c>
      <c r="B1859" s="245" t="s">
        <v>2786</v>
      </c>
      <c r="C1859" s="261"/>
      <c r="D1859" s="245"/>
      <c r="E1859" s="245"/>
      <c r="F1859" s="277"/>
      <c r="G1859" s="375"/>
      <c r="H1859" s="245"/>
    </row>
    <row r="1860" s="247" customFormat="1" ht="101.25" spans="1:8">
      <c r="A1860" s="258">
        <v>37</v>
      </c>
      <c r="B1860" s="245" t="s">
        <v>1472</v>
      </c>
      <c r="C1860" s="392" t="s">
        <v>2787</v>
      </c>
      <c r="D1860" s="245" t="s">
        <v>81</v>
      </c>
      <c r="E1860" s="245">
        <v>25</v>
      </c>
      <c r="F1860" s="277"/>
      <c r="G1860" s="375"/>
      <c r="H1860" s="245"/>
    </row>
    <row r="1861" s="247" customFormat="1" ht="168.75" spans="1:8">
      <c r="A1861" s="258">
        <v>38</v>
      </c>
      <c r="B1861" s="245" t="s">
        <v>1474</v>
      </c>
      <c r="C1861" s="392" t="s">
        <v>1475</v>
      </c>
      <c r="D1861" s="245" t="s">
        <v>81</v>
      </c>
      <c r="E1861" s="245">
        <v>25</v>
      </c>
      <c r="F1861" s="277"/>
      <c r="G1861" s="375"/>
      <c r="H1861" s="245"/>
    </row>
    <row r="1862" s="247" customFormat="1" spans="1:8">
      <c r="A1862" s="258">
        <v>39</v>
      </c>
      <c r="B1862" s="245" t="s">
        <v>1474</v>
      </c>
      <c r="C1862" s="394" t="s">
        <v>2788</v>
      </c>
      <c r="D1862" s="245" t="s">
        <v>81</v>
      </c>
      <c r="E1862" s="245">
        <v>25</v>
      </c>
      <c r="F1862" s="277"/>
      <c r="G1862" s="375"/>
      <c r="H1862" s="245"/>
    </row>
    <row r="1863" s="247" customFormat="1" ht="33.75" spans="1:8">
      <c r="A1863" s="258">
        <v>40</v>
      </c>
      <c r="B1863" s="245" t="s">
        <v>1358</v>
      </c>
      <c r="C1863" s="394" t="s">
        <v>2789</v>
      </c>
      <c r="D1863" s="245" t="s">
        <v>422</v>
      </c>
      <c r="E1863" s="245">
        <v>25</v>
      </c>
      <c r="F1863" s="277"/>
      <c r="G1863" s="375"/>
      <c r="H1863" s="245"/>
    </row>
    <row r="1864" s="247" customFormat="1" ht="22.5" spans="1:8">
      <c r="A1864" s="258">
        <v>41</v>
      </c>
      <c r="B1864" s="245" t="s">
        <v>1479</v>
      </c>
      <c r="C1864" s="392" t="s">
        <v>1480</v>
      </c>
      <c r="D1864" s="245" t="s">
        <v>446</v>
      </c>
      <c r="E1864" s="245">
        <v>25</v>
      </c>
      <c r="F1864" s="277"/>
      <c r="G1864" s="375"/>
      <c r="H1864" s="245"/>
    </row>
    <row r="1865" s="247" customFormat="1" ht="22.5" spans="1:8">
      <c r="A1865" s="258">
        <v>42</v>
      </c>
      <c r="B1865" s="245" t="s">
        <v>1479</v>
      </c>
      <c r="C1865" s="394" t="s">
        <v>2790</v>
      </c>
      <c r="D1865" s="245" t="s">
        <v>446</v>
      </c>
      <c r="E1865" s="245">
        <v>25</v>
      </c>
      <c r="F1865" s="277"/>
      <c r="G1865" s="375"/>
      <c r="H1865" s="245"/>
    </row>
    <row r="1866" s="247" customFormat="1" spans="1:8">
      <c r="A1866" s="258">
        <v>43</v>
      </c>
      <c r="B1866" s="245" t="s">
        <v>930</v>
      </c>
      <c r="C1866" s="394" t="s">
        <v>2791</v>
      </c>
      <c r="D1866" s="245" t="s">
        <v>81</v>
      </c>
      <c r="E1866" s="245">
        <v>25</v>
      </c>
      <c r="F1866" s="277"/>
      <c r="G1866" s="375"/>
      <c r="H1866" s="245"/>
    </row>
    <row r="1867" s="247" customFormat="1" ht="22.5" spans="1:8">
      <c r="A1867" s="258">
        <v>44</v>
      </c>
      <c r="B1867" s="245" t="s">
        <v>2792</v>
      </c>
      <c r="C1867" s="394" t="s">
        <v>2793</v>
      </c>
      <c r="D1867" s="245" t="s">
        <v>446</v>
      </c>
      <c r="E1867" s="245">
        <v>1</v>
      </c>
      <c r="F1867" s="277"/>
      <c r="G1867" s="375"/>
      <c r="H1867" s="245"/>
    </row>
    <row r="1868" s="247" customFormat="1" spans="1:8">
      <c r="A1868" s="258">
        <v>45</v>
      </c>
      <c r="B1868" s="245" t="s">
        <v>2794</v>
      </c>
      <c r="C1868" s="261"/>
      <c r="D1868" s="245"/>
      <c r="E1868" s="245"/>
      <c r="F1868" s="277"/>
      <c r="G1868" s="375"/>
      <c r="H1868" s="245"/>
    </row>
    <row r="1869" s="247" customFormat="1" ht="45" spans="1:8">
      <c r="A1869" s="258">
        <v>46</v>
      </c>
      <c r="B1869" s="245" t="s">
        <v>1483</v>
      </c>
      <c r="C1869" s="261" t="s">
        <v>2795</v>
      </c>
      <c r="D1869" s="245" t="s">
        <v>138</v>
      </c>
      <c r="E1869" s="245">
        <v>1</v>
      </c>
      <c r="F1869" s="277"/>
      <c r="G1869" s="375"/>
      <c r="H1869" s="245"/>
    </row>
    <row r="1870" s="247" customFormat="1" ht="56.25" spans="1:8">
      <c r="A1870" s="258">
        <v>47</v>
      </c>
      <c r="B1870" s="245" t="s">
        <v>1485</v>
      </c>
      <c r="C1870" s="392" t="s">
        <v>2796</v>
      </c>
      <c r="D1870" s="245" t="s">
        <v>138</v>
      </c>
      <c r="E1870" s="245">
        <v>25</v>
      </c>
      <c r="F1870" s="277"/>
      <c r="G1870" s="375"/>
      <c r="H1870" s="245"/>
    </row>
    <row r="1871" s="247" customFormat="1" ht="45" spans="1:8">
      <c r="A1871" s="258">
        <v>48</v>
      </c>
      <c r="B1871" s="245" t="s">
        <v>942</v>
      </c>
      <c r="C1871" s="261" t="s">
        <v>2797</v>
      </c>
      <c r="D1871" s="245" t="s">
        <v>138</v>
      </c>
      <c r="E1871" s="245">
        <v>25</v>
      </c>
      <c r="F1871" s="277"/>
      <c r="G1871" s="375"/>
      <c r="H1871" s="245"/>
    </row>
    <row r="1872" s="247" customFormat="1" ht="45" spans="1:8">
      <c r="A1872" s="258">
        <v>49</v>
      </c>
      <c r="B1872" s="245" t="s">
        <v>942</v>
      </c>
      <c r="C1872" s="261" t="s">
        <v>2798</v>
      </c>
      <c r="D1872" s="245" t="s">
        <v>138</v>
      </c>
      <c r="E1872" s="245">
        <v>25</v>
      </c>
      <c r="F1872" s="277"/>
      <c r="G1872" s="375"/>
      <c r="H1872" s="245"/>
    </row>
    <row r="1873" s="247" customFormat="1" spans="1:8">
      <c r="A1873" s="258">
        <v>50</v>
      </c>
      <c r="B1873" s="245" t="s">
        <v>940</v>
      </c>
      <c r="C1873" s="394" t="s">
        <v>2799</v>
      </c>
      <c r="D1873" s="245" t="s">
        <v>138</v>
      </c>
      <c r="E1873" s="245">
        <v>1</v>
      </c>
      <c r="F1873" s="277"/>
      <c r="G1873" s="375"/>
      <c r="H1873" s="245"/>
    </row>
    <row r="1874" s="247" customFormat="1" spans="1:8">
      <c r="A1874" s="258">
        <v>51</v>
      </c>
      <c r="B1874" s="245" t="s">
        <v>940</v>
      </c>
      <c r="C1874" s="261" t="s">
        <v>2800</v>
      </c>
      <c r="D1874" s="245" t="s">
        <v>138</v>
      </c>
      <c r="E1874" s="245">
        <v>1</v>
      </c>
      <c r="F1874" s="277"/>
      <c r="G1874" s="375"/>
      <c r="H1874" s="245"/>
    </row>
    <row r="1875" s="247" customFormat="1" spans="1:8">
      <c r="A1875" s="258">
        <v>52</v>
      </c>
      <c r="B1875" s="245" t="s">
        <v>2801</v>
      </c>
      <c r="C1875" s="394" t="s">
        <v>2802</v>
      </c>
      <c r="D1875" s="245" t="s">
        <v>138</v>
      </c>
      <c r="E1875" s="245">
        <v>1</v>
      </c>
      <c r="F1875" s="273"/>
      <c r="G1875" s="375"/>
      <c r="H1875" s="245"/>
    </row>
    <row r="1876" s="247" customFormat="1" spans="1:8">
      <c r="A1876" s="258">
        <v>53</v>
      </c>
      <c r="B1876" s="245" t="s">
        <v>1496</v>
      </c>
      <c r="C1876" s="261" t="s">
        <v>1497</v>
      </c>
      <c r="D1876" s="245" t="s">
        <v>75</v>
      </c>
      <c r="E1876" s="245">
        <v>25</v>
      </c>
      <c r="F1876" s="277"/>
      <c r="G1876" s="375"/>
      <c r="H1876" s="245"/>
    </row>
    <row r="1877" s="247" customFormat="1" spans="1:8">
      <c r="A1877" s="258">
        <v>54</v>
      </c>
      <c r="B1877" s="245" t="s">
        <v>1498</v>
      </c>
      <c r="C1877" s="394" t="s">
        <v>2803</v>
      </c>
      <c r="D1877" s="245" t="s">
        <v>75</v>
      </c>
      <c r="E1877" s="245">
        <v>25</v>
      </c>
      <c r="F1877" s="277"/>
      <c r="G1877" s="375"/>
      <c r="H1877" s="245"/>
    </row>
    <row r="1878" s="247" customFormat="1" spans="1:8">
      <c r="A1878" s="258">
        <v>55</v>
      </c>
      <c r="B1878" s="245" t="s">
        <v>2804</v>
      </c>
      <c r="C1878" s="261"/>
      <c r="D1878" s="245"/>
      <c r="E1878" s="245"/>
      <c r="F1878" s="277"/>
      <c r="G1878" s="375"/>
      <c r="H1878" s="245"/>
    </row>
    <row r="1879" s="247" customFormat="1" ht="45" spans="1:8">
      <c r="A1879" s="258">
        <v>57</v>
      </c>
      <c r="B1879" s="245" t="s">
        <v>1504</v>
      </c>
      <c r="C1879" s="261" t="s">
        <v>1505</v>
      </c>
      <c r="D1879" s="245" t="s">
        <v>363</v>
      </c>
      <c r="E1879" s="245">
        <v>25</v>
      </c>
      <c r="F1879" s="277"/>
      <c r="G1879" s="375"/>
      <c r="H1879" s="245"/>
    </row>
    <row r="1880" s="247" customFormat="1" spans="1:8">
      <c r="A1880" s="258">
        <v>58</v>
      </c>
      <c r="B1880" s="245" t="s">
        <v>2805</v>
      </c>
      <c r="C1880" s="394" t="s">
        <v>2806</v>
      </c>
      <c r="D1880" s="245" t="s">
        <v>92</v>
      </c>
      <c r="E1880" s="245">
        <v>25</v>
      </c>
      <c r="F1880" s="277"/>
      <c r="G1880" s="375"/>
      <c r="H1880" s="245"/>
    </row>
    <row r="1881" s="247" customFormat="1" spans="1:8">
      <c r="A1881" s="258">
        <v>59</v>
      </c>
      <c r="B1881" s="245" t="s">
        <v>2805</v>
      </c>
      <c r="C1881" s="261" t="s">
        <v>2807</v>
      </c>
      <c r="D1881" s="245" t="s">
        <v>92</v>
      </c>
      <c r="E1881" s="245">
        <v>25</v>
      </c>
      <c r="F1881" s="277"/>
      <c r="G1881" s="375"/>
      <c r="H1881" s="245"/>
    </row>
    <row r="1882" s="247" customFormat="1" spans="1:8">
      <c r="A1882" s="258">
        <v>60</v>
      </c>
      <c r="B1882" s="245" t="s">
        <v>2808</v>
      </c>
      <c r="C1882" s="261" t="s">
        <v>2809</v>
      </c>
      <c r="D1882" s="245" t="s">
        <v>92</v>
      </c>
      <c r="E1882" s="245">
        <v>25</v>
      </c>
      <c r="F1882" s="273"/>
      <c r="G1882" s="375"/>
      <c r="H1882" s="245"/>
    </row>
    <row r="1883" s="247" customFormat="1" ht="33.75" spans="1:8">
      <c r="A1883" s="258">
        <v>61</v>
      </c>
      <c r="B1883" s="245" t="s">
        <v>2810</v>
      </c>
      <c r="C1883" s="394" t="s">
        <v>2811</v>
      </c>
      <c r="D1883" s="245" t="s">
        <v>138</v>
      </c>
      <c r="E1883" s="245">
        <v>25</v>
      </c>
      <c r="F1883" s="273"/>
      <c r="G1883" s="375"/>
      <c r="H1883" s="245"/>
    </row>
    <row r="1884" s="247" customFormat="1" spans="1:8">
      <c r="A1884" s="258">
        <v>63</v>
      </c>
      <c r="B1884" s="245" t="s">
        <v>2812</v>
      </c>
      <c r="C1884" s="261" t="s">
        <v>2813</v>
      </c>
      <c r="D1884" s="245" t="s">
        <v>138</v>
      </c>
      <c r="E1884" s="245">
        <v>1</v>
      </c>
      <c r="F1884" s="273"/>
      <c r="G1884" s="375"/>
      <c r="H1884" s="245"/>
    </row>
    <row r="1885" s="247" customFormat="1" spans="1:8">
      <c r="A1885" s="258">
        <v>64</v>
      </c>
      <c r="B1885" s="245" t="s">
        <v>2814</v>
      </c>
      <c r="C1885" s="261"/>
      <c r="D1885" s="245"/>
      <c r="E1885" s="245"/>
      <c r="F1885" s="277"/>
      <c r="G1885" s="375"/>
      <c r="H1885" s="245"/>
    </row>
    <row r="1886" s="247" customFormat="1" ht="22.5" spans="1:8">
      <c r="A1886" s="258">
        <v>65</v>
      </c>
      <c r="B1886" s="245" t="s">
        <v>1514</v>
      </c>
      <c r="C1886" s="261" t="s">
        <v>1515</v>
      </c>
      <c r="D1886" s="245" t="s">
        <v>973</v>
      </c>
      <c r="E1886" s="245">
        <v>60</v>
      </c>
      <c r="F1886" s="277"/>
      <c r="G1886" s="375"/>
      <c r="H1886" s="245"/>
    </row>
    <row r="1887" s="247" customFormat="1" ht="78.75" spans="1:8">
      <c r="A1887" s="258">
        <v>66</v>
      </c>
      <c r="B1887" s="245" t="s">
        <v>1514</v>
      </c>
      <c r="C1887" s="261" t="s">
        <v>1516</v>
      </c>
      <c r="D1887" s="245" t="s">
        <v>973</v>
      </c>
      <c r="E1887" s="245">
        <v>2</v>
      </c>
      <c r="F1887" s="277"/>
      <c r="G1887" s="375"/>
      <c r="H1887" s="245"/>
    </row>
    <row r="1888" s="247" customFormat="1" spans="1:8">
      <c r="A1888" s="258">
        <v>67</v>
      </c>
      <c r="B1888" s="245" t="s">
        <v>2815</v>
      </c>
      <c r="C1888" s="261" t="s">
        <v>2816</v>
      </c>
      <c r="D1888" s="245" t="s">
        <v>92</v>
      </c>
      <c r="E1888" s="245">
        <v>1</v>
      </c>
      <c r="F1888" s="277"/>
      <c r="G1888" s="375"/>
      <c r="H1888" s="245"/>
    </row>
    <row r="1889" s="247" customFormat="1" spans="1:8">
      <c r="A1889" s="258">
        <v>68</v>
      </c>
      <c r="B1889" s="245" t="s">
        <v>1525</v>
      </c>
      <c r="C1889" s="261" t="s">
        <v>2817</v>
      </c>
      <c r="D1889" s="245" t="s">
        <v>973</v>
      </c>
      <c r="E1889" s="245">
        <v>1</v>
      </c>
      <c r="F1889" s="277"/>
      <c r="G1889" s="375"/>
      <c r="H1889" s="245"/>
    </row>
    <row r="1890" s="247" customFormat="1" ht="22.5" spans="1:8">
      <c r="A1890" s="258">
        <v>69</v>
      </c>
      <c r="B1890" s="245" t="s">
        <v>2818</v>
      </c>
      <c r="C1890" s="261" t="s">
        <v>2819</v>
      </c>
      <c r="D1890" s="261" t="s">
        <v>92</v>
      </c>
      <c r="E1890" s="245">
        <v>1</v>
      </c>
      <c r="F1890" s="273"/>
      <c r="G1890" s="375"/>
      <c r="H1890" s="245"/>
    </row>
    <row r="1891" s="247" customFormat="1" ht="78.75" spans="1:8">
      <c r="A1891" s="258">
        <v>70</v>
      </c>
      <c r="B1891" s="245" t="s">
        <v>1529</v>
      </c>
      <c r="C1891" s="261" t="s">
        <v>1530</v>
      </c>
      <c r="D1891" s="245" t="s">
        <v>81</v>
      </c>
      <c r="E1891" s="245">
        <v>1</v>
      </c>
      <c r="F1891" s="277"/>
      <c r="G1891" s="375"/>
      <c r="H1891" s="245"/>
    </row>
    <row r="1892" s="247" customFormat="1" spans="1:8">
      <c r="A1892" s="258">
        <v>71</v>
      </c>
      <c r="B1892" s="245" t="s">
        <v>2820</v>
      </c>
      <c r="C1892" s="261"/>
      <c r="D1892" s="245"/>
      <c r="E1892" s="245"/>
      <c r="F1892" s="277"/>
      <c r="G1892" s="375"/>
      <c r="H1892" s="245"/>
    </row>
    <row r="1893" s="247" customFormat="1" ht="22.5" spans="1:8">
      <c r="A1893" s="258">
        <v>72</v>
      </c>
      <c r="B1893" s="245" t="s">
        <v>1531</v>
      </c>
      <c r="C1893" s="261" t="s">
        <v>2821</v>
      </c>
      <c r="D1893" s="245" t="s">
        <v>92</v>
      </c>
      <c r="E1893" s="245">
        <v>2</v>
      </c>
      <c r="F1893" s="277"/>
      <c r="G1893" s="375"/>
      <c r="H1893" s="245"/>
    </row>
    <row r="1894" s="247" customFormat="1" ht="22.5" spans="1:8">
      <c r="A1894" s="258">
        <v>73</v>
      </c>
      <c r="B1894" s="245" t="s">
        <v>1531</v>
      </c>
      <c r="C1894" s="261" t="s">
        <v>2822</v>
      </c>
      <c r="D1894" s="245" t="s">
        <v>92</v>
      </c>
      <c r="E1894" s="245">
        <v>50</v>
      </c>
      <c r="F1894" s="277"/>
      <c r="G1894" s="375"/>
      <c r="H1894" s="245"/>
    </row>
    <row r="1895" s="247" customFormat="1" ht="22.5" spans="1:8">
      <c r="A1895" s="258">
        <v>74</v>
      </c>
      <c r="B1895" s="245" t="s">
        <v>1531</v>
      </c>
      <c r="C1895" s="261" t="s">
        <v>2823</v>
      </c>
      <c r="D1895" s="245" t="s">
        <v>92</v>
      </c>
      <c r="E1895" s="245">
        <v>2</v>
      </c>
      <c r="F1895" s="277"/>
      <c r="G1895" s="375"/>
      <c r="H1895" s="245"/>
    </row>
    <row r="1896" s="247" customFormat="1" ht="22.5" spans="1:8">
      <c r="A1896" s="258">
        <v>75</v>
      </c>
      <c r="B1896" s="245" t="s">
        <v>1531</v>
      </c>
      <c r="C1896" s="261" t="s">
        <v>2824</v>
      </c>
      <c r="D1896" s="245" t="s">
        <v>92</v>
      </c>
      <c r="E1896" s="245">
        <v>25</v>
      </c>
      <c r="F1896" s="277"/>
      <c r="G1896" s="375"/>
      <c r="H1896" s="245"/>
    </row>
    <row r="1897" s="247" customFormat="1" ht="67.5" spans="1:8">
      <c r="A1897" s="258">
        <v>76</v>
      </c>
      <c r="B1897" s="245" t="s">
        <v>1541</v>
      </c>
      <c r="C1897" s="261" t="s">
        <v>2825</v>
      </c>
      <c r="D1897" s="245" t="s">
        <v>92</v>
      </c>
      <c r="E1897" s="245">
        <v>2</v>
      </c>
      <c r="F1897" s="277"/>
      <c r="G1897" s="375"/>
      <c r="H1897" s="245"/>
    </row>
    <row r="1898" s="247" customFormat="1" ht="78.75" spans="1:8">
      <c r="A1898" s="258">
        <v>77</v>
      </c>
      <c r="B1898" s="245" t="s">
        <v>1545</v>
      </c>
      <c r="C1898" s="261" t="s">
        <v>2826</v>
      </c>
      <c r="D1898" s="245" t="s">
        <v>92</v>
      </c>
      <c r="E1898" s="245">
        <v>2</v>
      </c>
      <c r="F1898" s="277"/>
      <c r="G1898" s="375"/>
      <c r="H1898" s="245"/>
    </row>
    <row r="1899" s="247" customFormat="1" ht="78.75" spans="1:8">
      <c r="A1899" s="258">
        <v>78</v>
      </c>
      <c r="B1899" s="245" t="s">
        <v>1547</v>
      </c>
      <c r="C1899" s="261" t="s">
        <v>2827</v>
      </c>
      <c r="D1899" s="245" t="s">
        <v>92</v>
      </c>
      <c r="E1899" s="245">
        <v>2</v>
      </c>
      <c r="F1899" s="277"/>
      <c r="G1899" s="375"/>
      <c r="H1899" s="245"/>
    </row>
    <row r="1900" s="247" customFormat="1" ht="22.5" spans="1:8">
      <c r="A1900" s="258">
        <v>79</v>
      </c>
      <c r="B1900" s="245" t="s">
        <v>2828</v>
      </c>
      <c r="C1900" s="261" t="s">
        <v>2829</v>
      </c>
      <c r="D1900" s="245" t="s">
        <v>92</v>
      </c>
      <c r="E1900" s="245">
        <v>2</v>
      </c>
      <c r="F1900" s="273"/>
      <c r="G1900" s="375"/>
      <c r="H1900" s="245"/>
    </row>
    <row r="1901" s="247" customFormat="1" spans="1:8">
      <c r="A1901" s="258">
        <v>80</v>
      </c>
      <c r="B1901" s="245" t="s">
        <v>2830</v>
      </c>
      <c r="C1901" s="261" t="s">
        <v>2831</v>
      </c>
      <c r="D1901" s="245" t="s">
        <v>92</v>
      </c>
      <c r="E1901" s="245">
        <v>25</v>
      </c>
      <c r="F1901" s="273"/>
      <c r="G1901" s="375"/>
      <c r="H1901" s="245"/>
    </row>
    <row r="1902" s="247" customFormat="1" spans="1:8">
      <c r="A1902" s="258">
        <v>81</v>
      </c>
      <c r="B1902" s="245" t="s">
        <v>2832</v>
      </c>
      <c r="C1902" s="261"/>
      <c r="D1902" s="245"/>
      <c r="E1902" s="245"/>
      <c r="F1902" s="277"/>
      <c r="G1902" s="375"/>
      <c r="H1902" s="245"/>
    </row>
    <row r="1903" s="247" customFormat="1" ht="56.25" spans="1:8">
      <c r="A1903" s="258">
        <v>82</v>
      </c>
      <c r="B1903" s="245" t="s">
        <v>2833</v>
      </c>
      <c r="C1903" s="261" t="s">
        <v>2834</v>
      </c>
      <c r="D1903" s="245" t="s">
        <v>81</v>
      </c>
      <c r="E1903" s="245">
        <v>3</v>
      </c>
      <c r="F1903" s="277"/>
      <c r="G1903" s="375"/>
      <c r="H1903" s="245"/>
    </row>
    <row r="1904" s="247" customFormat="1" spans="1:8">
      <c r="A1904" s="258">
        <v>83</v>
      </c>
      <c r="B1904" s="245" t="s">
        <v>1559</v>
      </c>
      <c r="C1904" s="310" t="s">
        <v>1560</v>
      </c>
      <c r="D1904" s="245" t="s">
        <v>81</v>
      </c>
      <c r="E1904" s="245">
        <v>1</v>
      </c>
      <c r="F1904" s="277"/>
      <c r="G1904" s="375"/>
      <c r="H1904" s="245"/>
    </row>
    <row r="1905" s="247" customFormat="1" spans="1:8">
      <c r="A1905" s="258">
        <v>84</v>
      </c>
      <c r="B1905" s="245" t="s">
        <v>1561</v>
      </c>
      <c r="C1905" s="261" t="s">
        <v>2835</v>
      </c>
      <c r="D1905" s="245" t="s">
        <v>81</v>
      </c>
      <c r="E1905" s="245">
        <v>50</v>
      </c>
      <c r="F1905" s="277"/>
      <c r="G1905" s="375"/>
      <c r="H1905" s="245"/>
    </row>
    <row r="1906" s="247" customFormat="1" spans="1:8">
      <c r="A1906" s="258">
        <v>85</v>
      </c>
      <c r="B1906" s="245" t="s">
        <v>1561</v>
      </c>
      <c r="C1906" s="261" t="s">
        <v>2836</v>
      </c>
      <c r="D1906" s="245" t="s">
        <v>81</v>
      </c>
      <c r="E1906" s="245">
        <v>25</v>
      </c>
      <c r="F1906" s="277"/>
      <c r="G1906" s="375"/>
      <c r="H1906" s="245"/>
    </row>
    <row r="1907" s="247" customFormat="1" spans="1:8">
      <c r="A1907" s="258">
        <v>86</v>
      </c>
      <c r="B1907" s="245" t="s">
        <v>1563</v>
      </c>
      <c r="C1907" s="261" t="s">
        <v>2837</v>
      </c>
      <c r="D1907" s="245" t="s">
        <v>81</v>
      </c>
      <c r="E1907" s="245">
        <v>50</v>
      </c>
      <c r="F1907" s="277"/>
      <c r="G1907" s="375"/>
      <c r="H1907" s="245"/>
    </row>
    <row r="1908" s="247" customFormat="1" ht="22.5" spans="1:8">
      <c r="A1908" s="258">
        <v>87</v>
      </c>
      <c r="B1908" s="245" t="s">
        <v>1565</v>
      </c>
      <c r="C1908" s="261" t="s">
        <v>1566</v>
      </c>
      <c r="D1908" s="245" t="s">
        <v>81</v>
      </c>
      <c r="E1908" s="245">
        <v>25</v>
      </c>
      <c r="F1908" s="277"/>
      <c r="G1908" s="375"/>
      <c r="H1908" s="245"/>
    </row>
    <row r="1909" s="247" customFormat="1" ht="33.75" spans="1:8">
      <c r="A1909" s="258">
        <v>88</v>
      </c>
      <c r="B1909" s="245" t="s">
        <v>1567</v>
      </c>
      <c r="C1909" s="261" t="s">
        <v>2838</v>
      </c>
      <c r="D1909" s="245" t="s">
        <v>81</v>
      </c>
      <c r="E1909" s="245">
        <v>25</v>
      </c>
      <c r="F1909" s="277"/>
      <c r="G1909" s="375"/>
      <c r="H1909" s="245"/>
    </row>
    <row r="1910" s="247" customFormat="1" spans="1:8">
      <c r="A1910" s="258">
        <v>89</v>
      </c>
      <c r="B1910" s="245" t="s">
        <v>1567</v>
      </c>
      <c r="C1910" s="261" t="s">
        <v>2839</v>
      </c>
      <c r="D1910" s="245" t="s">
        <v>81</v>
      </c>
      <c r="E1910" s="245">
        <v>25</v>
      </c>
      <c r="F1910" s="277"/>
      <c r="G1910" s="375"/>
      <c r="H1910" s="245"/>
    </row>
    <row r="1911" s="247" customFormat="1" spans="1:8">
      <c r="A1911" s="258">
        <v>90</v>
      </c>
      <c r="B1911" s="245" t="s">
        <v>1567</v>
      </c>
      <c r="C1911" s="261" t="s">
        <v>2840</v>
      </c>
      <c r="D1911" s="245" t="s">
        <v>81</v>
      </c>
      <c r="E1911" s="245">
        <v>1</v>
      </c>
      <c r="F1911" s="277"/>
      <c r="G1911" s="375"/>
      <c r="H1911" s="245"/>
    </row>
    <row r="1912" s="247" customFormat="1" spans="1:8">
      <c r="A1912" s="258">
        <v>91</v>
      </c>
      <c r="B1912" s="245" t="s">
        <v>2841</v>
      </c>
      <c r="C1912" s="261" t="s">
        <v>2842</v>
      </c>
      <c r="D1912" s="245" t="s">
        <v>81</v>
      </c>
      <c r="E1912" s="245">
        <v>25</v>
      </c>
      <c r="F1912" s="273"/>
      <c r="G1912" s="375"/>
      <c r="H1912" s="245"/>
    </row>
    <row r="1913" s="247" customFormat="1" spans="1:8">
      <c r="A1913" s="258">
        <v>92</v>
      </c>
      <c r="B1913" s="245" t="s">
        <v>2843</v>
      </c>
      <c r="C1913" s="261" t="s">
        <v>2844</v>
      </c>
      <c r="D1913" s="245" t="s">
        <v>138</v>
      </c>
      <c r="E1913" s="245">
        <v>2</v>
      </c>
      <c r="F1913" s="277"/>
      <c r="G1913" s="375"/>
      <c r="H1913" s="245"/>
    </row>
    <row r="1914" s="247" customFormat="1" spans="1:8">
      <c r="A1914" s="258">
        <v>93</v>
      </c>
      <c r="B1914" s="245" t="s">
        <v>2845</v>
      </c>
      <c r="C1914" s="261" t="s">
        <v>2846</v>
      </c>
      <c r="D1914" s="245" t="s">
        <v>138</v>
      </c>
      <c r="E1914" s="245">
        <v>1</v>
      </c>
      <c r="F1914" s="273"/>
      <c r="G1914" s="375"/>
      <c r="H1914" s="245"/>
    </row>
    <row r="1915" s="247" customFormat="1" spans="1:8">
      <c r="A1915" s="258">
        <v>94</v>
      </c>
      <c r="B1915" s="245" t="s">
        <v>1575</v>
      </c>
      <c r="C1915" s="261" t="s">
        <v>2847</v>
      </c>
      <c r="D1915" s="245" t="s">
        <v>138</v>
      </c>
      <c r="E1915" s="245">
        <v>1</v>
      </c>
      <c r="F1915" s="277"/>
      <c r="G1915" s="375"/>
      <c r="H1915" s="245"/>
    </row>
    <row r="1916" s="247" customFormat="1" spans="1:8">
      <c r="A1916" s="258">
        <v>95</v>
      </c>
      <c r="B1916" s="245" t="s">
        <v>2848</v>
      </c>
      <c r="C1916" s="261" t="s">
        <v>2849</v>
      </c>
      <c r="D1916" s="245" t="s">
        <v>138</v>
      </c>
      <c r="E1916" s="245">
        <v>25</v>
      </c>
      <c r="F1916" s="277"/>
      <c r="G1916" s="375"/>
      <c r="H1916" s="245"/>
    </row>
    <row r="1917" s="247" customFormat="1" spans="1:8">
      <c r="A1917" s="258">
        <v>97</v>
      </c>
      <c r="B1917" s="245" t="s">
        <v>2850</v>
      </c>
      <c r="C1917" s="261" t="s">
        <v>2851</v>
      </c>
      <c r="D1917" s="245" t="s">
        <v>138</v>
      </c>
      <c r="E1917" s="245">
        <v>1</v>
      </c>
      <c r="F1917" s="277"/>
      <c r="G1917" s="375"/>
      <c r="H1917" s="245"/>
    </row>
    <row r="1918" s="247" customFormat="1" ht="33.75" spans="1:8">
      <c r="A1918" s="258">
        <v>98</v>
      </c>
      <c r="B1918" s="245" t="s">
        <v>2852</v>
      </c>
      <c r="C1918" s="261" t="s">
        <v>2853</v>
      </c>
      <c r="D1918" s="245" t="s">
        <v>92</v>
      </c>
      <c r="E1918" s="245">
        <v>25</v>
      </c>
      <c r="F1918" s="277"/>
      <c r="G1918" s="375"/>
      <c r="H1918" s="245"/>
    </row>
    <row r="1919" s="247" customFormat="1" ht="33.75" spans="1:8">
      <c r="A1919" s="258">
        <v>99</v>
      </c>
      <c r="B1919" s="245" t="s">
        <v>2852</v>
      </c>
      <c r="C1919" s="261" t="s">
        <v>2854</v>
      </c>
      <c r="D1919" s="245" t="s">
        <v>92</v>
      </c>
      <c r="E1919" s="245">
        <v>1</v>
      </c>
      <c r="F1919" s="277"/>
      <c r="G1919" s="375"/>
      <c r="H1919" s="245"/>
    </row>
    <row r="1920" s="247" customFormat="1" ht="22.5" spans="1:8">
      <c r="A1920" s="258">
        <v>100</v>
      </c>
      <c r="B1920" s="245" t="s">
        <v>2855</v>
      </c>
      <c r="C1920" s="395" t="s">
        <v>2856</v>
      </c>
      <c r="D1920" s="245" t="s">
        <v>138</v>
      </c>
      <c r="E1920" s="245">
        <v>1</v>
      </c>
      <c r="F1920" s="273"/>
      <c r="G1920" s="375"/>
      <c r="H1920" s="245"/>
    </row>
    <row r="1921" s="247" customFormat="1" ht="33.75" spans="1:8">
      <c r="A1921" s="258">
        <v>101</v>
      </c>
      <c r="B1921" s="245" t="s">
        <v>2857</v>
      </c>
      <c r="C1921" s="261" t="s">
        <v>2858</v>
      </c>
      <c r="D1921" s="245" t="s">
        <v>138</v>
      </c>
      <c r="E1921" s="245">
        <v>3</v>
      </c>
      <c r="F1921" s="273"/>
      <c r="G1921" s="375"/>
      <c r="H1921" s="245"/>
    </row>
    <row r="1922" s="247" customFormat="1" ht="22.5" spans="1:8">
      <c r="A1922" s="258">
        <v>102</v>
      </c>
      <c r="B1922" s="245" t="s">
        <v>2859</v>
      </c>
      <c r="C1922" s="261" t="s">
        <v>2860</v>
      </c>
      <c r="D1922" s="245" t="s">
        <v>75</v>
      </c>
      <c r="E1922" s="245">
        <v>1</v>
      </c>
      <c r="F1922" s="273"/>
      <c r="G1922" s="375"/>
      <c r="H1922" s="245"/>
    </row>
    <row r="1923" s="247" customFormat="1" spans="1:8">
      <c r="A1923" s="258">
        <v>103</v>
      </c>
      <c r="B1923" s="245" t="s">
        <v>2861</v>
      </c>
      <c r="C1923" s="261"/>
      <c r="D1923" s="245"/>
      <c r="E1923" s="245"/>
      <c r="F1923" s="277"/>
      <c r="G1923" s="375"/>
      <c r="H1923" s="245"/>
    </row>
    <row r="1924" s="247" customFormat="1" ht="22.5" spans="1:8">
      <c r="A1924" s="258">
        <v>104</v>
      </c>
      <c r="B1924" s="245" t="s">
        <v>1582</v>
      </c>
      <c r="C1924" s="261" t="s">
        <v>2862</v>
      </c>
      <c r="D1924" s="245" t="s">
        <v>92</v>
      </c>
      <c r="E1924" s="245">
        <v>1</v>
      </c>
      <c r="F1924" s="277"/>
      <c r="G1924" s="375"/>
      <c r="H1924" s="245"/>
    </row>
    <row r="1925" s="247" customFormat="1" ht="135" spans="1:8">
      <c r="A1925" s="258">
        <v>105</v>
      </c>
      <c r="B1925" s="245" t="s">
        <v>2863</v>
      </c>
      <c r="C1925" s="261" t="s">
        <v>2864</v>
      </c>
      <c r="D1925" s="245" t="s">
        <v>138</v>
      </c>
      <c r="E1925" s="245">
        <v>1</v>
      </c>
      <c r="F1925" s="273"/>
      <c r="G1925" s="375"/>
      <c r="H1925" s="245"/>
    </row>
    <row r="1926" s="247" customFormat="1" ht="33.75" spans="1:8">
      <c r="A1926" s="258">
        <v>106</v>
      </c>
      <c r="B1926" s="245" t="s">
        <v>2865</v>
      </c>
      <c r="C1926" s="261" t="s">
        <v>2866</v>
      </c>
      <c r="D1926" s="245" t="s">
        <v>92</v>
      </c>
      <c r="E1926" s="245">
        <v>1</v>
      </c>
      <c r="F1926" s="273"/>
      <c r="G1926" s="375"/>
      <c r="H1926" s="245"/>
    </row>
    <row r="1927" s="247" customFormat="1" spans="1:8">
      <c r="A1927" s="258">
        <v>107</v>
      </c>
      <c r="B1927" s="245" t="s">
        <v>2867</v>
      </c>
      <c r="C1927" s="261" t="s">
        <v>2868</v>
      </c>
      <c r="D1927" s="245" t="s">
        <v>92</v>
      </c>
      <c r="E1927" s="245">
        <v>25</v>
      </c>
      <c r="F1927" s="245"/>
      <c r="G1927" s="375"/>
      <c r="H1927" s="245"/>
    </row>
    <row r="1928" s="247" customFormat="1" spans="1:8">
      <c r="A1928" s="258">
        <v>108</v>
      </c>
      <c r="B1928" s="245" t="s">
        <v>2869</v>
      </c>
      <c r="C1928" s="261"/>
      <c r="D1928" s="245"/>
      <c r="E1928" s="245"/>
      <c r="F1928" s="277"/>
      <c r="G1928" s="375"/>
      <c r="H1928" s="245"/>
    </row>
    <row r="1929" s="247" customFormat="1" spans="1:8">
      <c r="A1929" s="258">
        <v>109</v>
      </c>
      <c r="B1929" s="245" t="s">
        <v>2870</v>
      </c>
      <c r="C1929" s="261"/>
      <c r="D1929" s="245"/>
      <c r="E1929" s="245"/>
      <c r="F1929" s="277"/>
      <c r="G1929" s="375"/>
      <c r="H1929" s="245"/>
    </row>
    <row r="1930" s="247" customFormat="1" ht="33.75" spans="1:8">
      <c r="A1930" s="258">
        <v>110</v>
      </c>
      <c r="B1930" s="245" t="s">
        <v>1594</v>
      </c>
      <c r="C1930" s="261" t="s">
        <v>2871</v>
      </c>
      <c r="D1930" s="245" t="s">
        <v>75</v>
      </c>
      <c r="E1930" s="245">
        <v>2</v>
      </c>
      <c r="F1930" s="277"/>
      <c r="G1930" s="375"/>
      <c r="H1930" s="245"/>
    </row>
    <row r="1931" s="247" customFormat="1" ht="22.5" spans="1:8">
      <c r="A1931" s="258">
        <v>111</v>
      </c>
      <c r="B1931" s="245" t="s">
        <v>1596</v>
      </c>
      <c r="C1931" s="310" t="s">
        <v>2872</v>
      </c>
      <c r="D1931" s="245" t="s">
        <v>75</v>
      </c>
      <c r="E1931" s="245">
        <v>25</v>
      </c>
      <c r="F1931" s="277"/>
      <c r="G1931" s="375"/>
      <c r="H1931" s="245"/>
    </row>
    <row r="1932" s="247" customFormat="1" ht="22.5" spans="1:8">
      <c r="A1932" s="258">
        <v>112</v>
      </c>
      <c r="B1932" s="245" t="s">
        <v>1598</v>
      </c>
      <c r="C1932" s="261" t="s">
        <v>2873</v>
      </c>
      <c r="D1932" s="245" t="s">
        <v>198</v>
      </c>
      <c r="E1932" s="245">
        <v>2</v>
      </c>
      <c r="F1932" s="277"/>
      <c r="G1932" s="375"/>
      <c r="H1932" s="245"/>
    </row>
    <row r="1933" s="247" customFormat="1" ht="22.5" spans="1:8">
      <c r="A1933" s="258">
        <v>113</v>
      </c>
      <c r="B1933" s="245" t="s">
        <v>1598</v>
      </c>
      <c r="C1933" s="261" t="s">
        <v>2874</v>
      </c>
      <c r="D1933" s="245" t="s">
        <v>81</v>
      </c>
      <c r="E1933" s="245">
        <v>25</v>
      </c>
      <c r="F1933" s="277"/>
      <c r="G1933" s="375"/>
      <c r="H1933" s="245"/>
    </row>
    <row r="1934" s="247" customFormat="1" spans="1:8">
      <c r="A1934" s="258">
        <v>114</v>
      </c>
      <c r="B1934" s="245" t="s">
        <v>1608</v>
      </c>
      <c r="C1934" s="261" t="s">
        <v>2875</v>
      </c>
      <c r="D1934" s="245" t="s">
        <v>92</v>
      </c>
      <c r="E1934" s="245">
        <v>1</v>
      </c>
      <c r="F1934" s="277"/>
      <c r="G1934" s="375"/>
      <c r="H1934" s="245"/>
    </row>
    <row r="1935" s="247" customFormat="1" ht="22.5" spans="1:8">
      <c r="A1935" s="258">
        <v>115</v>
      </c>
      <c r="B1935" s="245" t="s">
        <v>2876</v>
      </c>
      <c r="C1935" s="396" t="s">
        <v>2877</v>
      </c>
      <c r="D1935" s="245" t="s">
        <v>138</v>
      </c>
      <c r="E1935" s="245">
        <v>1</v>
      </c>
      <c r="F1935" s="273"/>
      <c r="G1935" s="375"/>
      <c r="H1935" s="245"/>
    </row>
    <row r="1936" s="247" customFormat="1" spans="1:8">
      <c r="A1936" s="258">
        <v>116</v>
      </c>
      <c r="B1936" s="245" t="s">
        <v>2878</v>
      </c>
      <c r="C1936" s="261" t="s">
        <v>2879</v>
      </c>
      <c r="D1936" s="245" t="s">
        <v>75</v>
      </c>
      <c r="E1936" s="245">
        <v>1</v>
      </c>
      <c r="F1936" s="273"/>
      <c r="G1936" s="375"/>
      <c r="H1936" s="245"/>
    </row>
    <row r="1937" s="247" customFormat="1" ht="56.25" spans="1:8">
      <c r="A1937" s="258">
        <v>117</v>
      </c>
      <c r="B1937" s="245" t="s">
        <v>2880</v>
      </c>
      <c r="C1937" s="261" t="s">
        <v>2881</v>
      </c>
      <c r="D1937" s="245" t="s">
        <v>75</v>
      </c>
      <c r="E1937" s="245">
        <v>1</v>
      </c>
      <c r="F1937" s="273"/>
      <c r="G1937" s="375"/>
      <c r="H1937" s="245"/>
    </row>
    <row r="1938" s="247" customFormat="1" ht="33.75" spans="1:8">
      <c r="A1938" s="258">
        <v>118</v>
      </c>
      <c r="B1938" s="245" t="s">
        <v>2882</v>
      </c>
      <c r="C1938" s="261" t="s">
        <v>2883</v>
      </c>
      <c r="D1938" s="245" t="s">
        <v>75</v>
      </c>
      <c r="E1938" s="245">
        <v>25</v>
      </c>
      <c r="F1938" s="277"/>
      <c r="G1938" s="375"/>
      <c r="H1938" s="245"/>
    </row>
    <row r="1939" s="247" customFormat="1" ht="22.5" spans="1:8">
      <c r="A1939" s="258">
        <v>119</v>
      </c>
      <c r="B1939" s="245" t="s">
        <v>2884</v>
      </c>
      <c r="C1939" s="261" t="s">
        <v>2885</v>
      </c>
      <c r="D1939" s="245" t="s">
        <v>75</v>
      </c>
      <c r="E1939" s="245">
        <v>1</v>
      </c>
      <c r="F1939" s="273"/>
      <c r="G1939" s="375"/>
      <c r="H1939" s="245"/>
    </row>
    <row r="1940" s="247" customFormat="1" ht="123.75" spans="1:8">
      <c r="A1940" s="258">
        <v>120</v>
      </c>
      <c r="B1940" s="245" t="s">
        <v>2886</v>
      </c>
      <c r="C1940" s="261" t="s">
        <v>2887</v>
      </c>
      <c r="D1940" s="245" t="s">
        <v>75</v>
      </c>
      <c r="E1940" s="245">
        <v>1</v>
      </c>
      <c r="F1940" s="273"/>
      <c r="G1940" s="375"/>
      <c r="H1940" s="245"/>
    </row>
    <row r="1941" s="247" customFormat="1" spans="1:8">
      <c r="A1941" s="258">
        <v>121</v>
      </c>
      <c r="B1941" s="245" t="s">
        <v>1638</v>
      </c>
      <c r="C1941" s="296" t="s">
        <v>2888</v>
      </c>
      <c r="D1941" s="245" t="s">
        <v>92</v>
      </c>
      <c r="E1941" s="245">
        <v>2</v>
      </c>
      <c r="F1941" s="277"/>
      <c r="G1941" s="375"/>
      <c r="H1941" s="245"/>
    </row>
    <row r="1942" s="247" customFormat="1" spans="1:8">
      <c r="A1942" s="258">
        <v>122</v>
      </c>
      <c r="B1942" s="245" t="s">
        <v>1640</v>
      </c>
      <c r="C1942" s="261" t="s">
        <v>2889</v>
      </c>
      <c r="D1942" s="245" t="s">
        <v>75</v>
      </c>
      <c r="E1942" s="245">
        <v>2</v>
      </c>
      <c r="F1942" s="277"/>
      <c r="G1942" s="375"/>
      <c r="H1942" s="245"/>
    </row>
    <row r="1943" s="247" customFormat="1" ht="78.75" spans="1:8">
      <c r="A1943" s="258">
        <v>123</v>
      </c>
      <c r="B1943" s="245" t="s">
        <v>1648</v>
      </c>
      <c r="C1943" s="261" t="s">
        <v>2890</v>
      </c>
      <c r="D1943" s="245" t="s">
        <v>138</v>
      </c>
      <c r="E1943" s="245">
        <v>1</v>
      </c>
      <c r="F1943" s="277"/>
      <c r="G1943" s="375"/>
      <c r="H1943" s="245"/>
    </row>
    <row r="1944" s="247" customFormat="1" spans="1:8">
      <c r="A1944" s="258">
        <v>124</v>
      </c>
      <c r="B1944" s="245" t="s">
        <v>2891</v>
      </c>
      <c r="C1944" s="261" t="s">
        <v>2892</v>
      </c>
      <c r="D1944" s="245" t="s">
        <v>138</v>
      </c>
      <c r="E1944" s="245">
        <v>1</v>
      </c>
      <c r="F1944" s="273"/>
      <c r="G1944" s="375"/>
      <c r="H1944" s="245"/>
    </row>
    <row r="1945" s="247" customFormat="1" spans="1:8">
      <c r="A1945" s="258">
        <v>125</v>
      </c>
      <c r="B1945" s="245" t="s">
        <v>2893</v>
      </c>
      <c r="C1945" s="261" t="s">
        <v>2894</v>
      </c>
      <c r="D1945" s="245" t="s">
        <v>75</v>
      </c>
      <c r="E1945" s="245">
        <v>1</v>
      </c>
      <c r="F1945" s="273"/>
      <c r="G1945" s="375"/>
      <c r="H1945" s="245"/>
    </row>
    <row r="1946" s="247" customFormat="1" ht="22.5" spans="1:8">
      <c r="A1946" s="258">
        <v>126</v>
      </c>
      <c r="B1946" s="245" t="s">
        <v>2895</v>
      </c>
      <c r="C1946" s="261" t="s">
        <v>2896</v>
      </c>
      <c r="D1946" s="245" t="s">
        <v>75</v>
      </c>
      <c r="E1946" s="245">
        <v>1</v>
      </c>
      <c r="F1946" s="273"/>
      <c r="G1946" s="375"/>
      <c r="H1946" s="245"/>
    </row>
    <row r="1947" s="247" customFormat="1" ht="22.5" spans="1:8">
      <c r="A1947" s="258">
        <v>127</v>
      </c>
      <c r="B1947" s="245" t="s">
        <v>2897</v>
      </c>
      <c r="C1947" s="261" t="s">
        <v>2898</v>
      </c>
      <c r="D1947" s="245" t="s">
        <v>75</v>
      </c>
      <c r="E1947" s="245">
        <v>1</v>
      </c>
      <c r="F1947" s="273"/>
      <c r="G1947" s="375"/>
      <c r="H1947" s="245"/>
    </row>
    <row r="1948" s="247" customFormat="1" spans="1:8">
      <c r="A1948" s="258">
        <v>128</v>
      </c>
      <c r="B1948" s="245" t="s">
        <v>2899</v>
      </c>
      <c r="C1948" s="261" t="s">
        <v>2900</v>
      </c>
      <c r="D1948" s="245" t="s">
        <v>75</v>
      </c>
      <c r="E1948" s="245">
        <v>1</v>
      </c>
      <c r="F1948" s="273"/>
      <c r="G1948" s="375"/>
      <c r="H1948" s="245"/>
    </row>
    <row r="1949" s="247" customFormat="1" spans="1:8">
      <c r="A1949" s="258">
        <v>129</v>
      </c>
      <c r="B1949" s="245" t="s">
        <v>2901</v>
      </c>
      <c r="C1949" s="261" t="s">
        <v>2902</v>
      </c>
      <c r="D1949" s="245" t="s">
        <v>75</v>
      </c>
      <c r="E1949" s="245">
        <v>25</v>
      </c>
      <c r="F1949" s="277"/>
      <c r="G1949" s="375"/>
      <c r="H1949" s="245"/>
    </row>
    <row r="1950" s="247" customFormat="1" spans="1:8">
      <c r="A1950" s="258">
        <v>130</v>
      </c>
      <c r="B1950" s="245" t="s">
        <v>2901</v>
      </c>
      <c r="C1950" s="261" t="s">
        <v>2903</v>
      </c>
      <c r="D1950" s="245" t="s">
        <v>75</v>
      </c>
      <c r="E1950" s="245"/>
      <c r="F1950" s="277"/>
      <c r="G1950" s="375"/>
      <c r="H1950" s="245"/>
    </row>
    <row r="1951" s="247" customFormat="1" spans="1:8">
      <c r="A1951" s="258">
        <v>131</v>
      </c>
      <c r="B1951" s="245" t="s">
        <v>2904</v>
      </c>
      <c r="C1951" s="261" t="s">
        <v>2905</v>
      </c>
      <c r="D1951" s="245" t="s">
        <v>75</v>
      </c>
      <c r="E1951" s="245">
        <v>1</v>
      </c>
      <c r="F1951" s="273"/>
      <c r="G1951" s="375"/>
      <c r="H1951" s="245"/>
    </row>
    <row r="1952" s="247" customFormat="1" spans="1:8">
      <c r="A1952" s="258">
        <v>132</v>
      </c>
      <c r="B1952" s="245" t="s">
        <v>2906</v>
      </c>
      <c r="C1952" s="261" t="s">
        <v>2907</v>
      </c>
      <c r="D1952" s="245" t="s">
        <v>75</v>
      </c>
      <c r="E1952" s="245">
        <v>25</v>
      </c>
      <c r="F1952" s="273"/>
      <c r="G1952" s="375"/>
      <c r="H1952" s="245"/>
    </row>
    <row r="1953" s="247" customFormat="1" spans="1:8">
      <c r="A1953" s="258">
        <v>133</v>
      </c>
      <c r="B1953" s="245" t="s">
        <v>2908</v>
      </c>
      <c r="C1953" s="261" t="s">
        <v>2905</v>
      </c>
      <c r="D1953" s="245" t="s">
        <v>138</v>
      </c>
      <c r="E1953" s="245">
        <v>25</v>
      </c>
      <c r="F1953" s="273"/>
      <c r="G1953" s="375"/>
      <c r="H1953" s="245"/>
    </row>
    <row r="1954" s="247" customFormat="1" spans="1:8">
      <c r="A1954" s="258">
        <v>134</v>
      </c>
      <c r="B1954" s="245" t="s">
        <v>2909</v>
      </c>
      <c r="C1954" s="261" t="s">
        <v>2910</v>
      </c>
      <c r="D1954" s="245" t="s">
        <v>138</v>
      </c>
      <c r="E1954" s="245">
        <v>25</v>
      </c>
      <c r="F1954" s="273"/>
      <c r="G1954" s="375"/>
      <c r="H1954" s="245"/>
    </row>
    <row r="1955" s="247" customFormat="1" spans="1:8">
      <c r="A1955" s="258">
        <v>135</v>
      </c>
      <c r="B1955" s="245" t="s">
        <v>2911</v>
      </c>
      <c r="C1955" s="296" t="s">
        <v>2912</v>
      </c>
      <c r="D1955" s="245" t="s">
        <v>75</v>
      </c>
      <c r="E1955" s="245">
        <v>25</v>
      </c>
      <c r="F1955" s="273"/>
      <c r="G1955" s="375"/>
      <c r="H1955" s="245"/>
    </row>
    <row r="1956" s="247" customFormat="1" ht="33.75" spans="1:8">
      <c r="A1956" s="258">
        <v>136</v>
      </c>
      <c r="B1956" s="245" t="s">
        <v>2913</v>
      </c>
      <c r="C1956" s="296" t="s">
        <v>2914</v>
      </c>
      <c r="D1956" s="245" t="s">
        <v>75</v>
      </c>
      <c r="E1956" s="245">
        <v>1</v>
      </c>
      <c r="F1956" s="273"/>
      <c r="G1956" s="375"/>
      <c r="H1956" s="245"/>
    </row>
    <row r="1957" s="247" customFormat="1" ht="33.75" spans="1:8">
      <c r="A1957" s="258">
        <v>137</v>
      </c>
      <c r="B1957" s="245" t="s">
        <v>2915</v>
      </c>
      <c r="C1957" s="296" t="s">
        <v>2914</v>
      </c>
      <c r="D1957" s="245" t="s">
        <v>75</v>
      </c>
      <c r="E1957" s="245">
        <v>25</v>
      </c>
      <c r="F1957" s="273"/>
      <c r="G1957" s="375"/>
      <c r="H1957" s="245"/>
    </row>
    <row r="1958" s="247" customFormat="1" spans="1:8">
      <c r="A1958" s="258">
        <v>138</v>
      </c>
      <c r="B1958" s="245" t="s">
        <v>2916</v>
      </c>
      <c r="C1958" s="261" t="s">
        <v>2917</v>
      </c>
      <c r="D1958" s="245" t="s">
        <v>75</v>
      </c>
      <c r="E1958" s="245">
        <v>1</v>
      </c>
      <c r="F1958" s="273"/>
      <c r="G1958" s="375"/>
      <c r="H1958" s="245"/>
    </row>
    <row r="1959" s="247" customFormat="1" spans="1:8">
      <c r="A1959" s="258">
        <v>139</v>
      </c>
      <c r="B1959" s="245" t="s">
        <v>2918</v>
      </c>
      <c r="C1959" s="261" t="s">
        <v>2919</v>
      </c>
      <c r="D1959" s="245" t="s">
        <v>92</v>
      </c>
      <c r="E1959" s="245">
        <v>1</v>
      </c>
      <c r="F1959" s="277"/>
      <c r="G1959" s="375"/>
      <c r="H1959" s="245"/>
    </row>
    <row r="1960" s="247" customFormat="1" spans="1:8">
      <c r="A1960" s="258">
        <v>140</v>
      </c>
      <c r="B1960" s="245" t="s">
        <v>2918</v>
      </c>
      <c r="C1960" s="261" t="s">
        <v>2920</v>
      </c>
      <c r="D1960" s="245" t="s">
        <v>75</v>
      </c>
      <c r="E1960" s="245">
        <v>1</v>
      </c>
      <c r="F1960" s="277"/>
      <c r="G1960" s="375"/>
      <c r="H1960" s="245"/>
    </row>
    <row r="1961" s="247" customFormat="1" spans="1:8">
      <c r="A1961" s="258">
        <v>141</v>
      </c>
      <c r="B1961" s="245" t="s">
        <v>2921</v>
      </c>
      <c r="C1961" s="261" t="s">
        <v>2922</v>
      </c>
      <c r="D1961" s="245" t="s">
        <v>138</v>
      </c>
      <c r="E1961" s="245">
        <v>1</v>
      </c>
      <c r="F1961" s="273"/>
      <c r="G1961" s="375"/>
      <c r="H1961" s="245"/>
    </row>
    <row r="1962" s="247" customFormat="1" ht="22.5" spans="1:8">
      <c r="A1962" s="258">
        <v>142</v>
      </c>
      <c r="B1962" s="245" t="s">
        <v>2923</v>
      </c>
      <c r="C1962" s="296" t="s">
        <v>2924</v>
      </c>
      <c r="D1962" s="245" t="s">
        <v>92</v>
      </c>
      <c r="E1962" s="245">
        <v>1</v>
      </c>
      <c r="F1962" s="273"/>
      <c r="G1962" s="375"/>
      <c r="H1962" s="245"/>
    </row>
    <row r="1963" s="247" customFormat="1" ht="22.5" spans="1:8">
      <c r="A1963" s="258">
        <v>143</v>
      </c>
      <c r="B1963" s="245" t="s">
        <v>2925</v>
      </c>
      <c r="C1963" s="296" t="s">
        <v>2926</v>
      </c>
      <c r="D1963" s="245" t="s">
        <v>75</v>
      </c>
      <c r="E1963" s="245">
        <v>25</v>
      </c>
      <c r="F1963" s="273"/>
      <c r="G1963" s="375"/>
      <c r="H1963" s="245"/>
    </row>
    <row r="1964" s="247" customFormat="1" spans="1:8">
      <c r="A1964" s="258">
        <v>144</v>
      </c>
      <c r="B1964" s="245" t="s">
        <v>2927</v>
      </c>
      <c r="C1964" s="296" t="s">
        <v>2928</v>
      </c>
      <c r="D1964" s="245" t="s">
        <v>75</v>
      </c>
      <c r="E1964" s="245">
        <v>25</v>
      </c>
      <c r="F1964" s="273"/>
      <c r="G1964" s="375"/>
      <c r="H1964" s="245"/>
    </row>
    <row r="1965" s="247" customFormat="1" ht="33.75" spans="1:8">
      <c r="A1965" s="258">
        <v>145</v>
      </c>
      <c r="B1965" s="245" t="s">
        <v>2929</v>
      </c>
      <c r="C1965" s="296" t="s">
        <v>2930</v>
      </c>
      <c r="D1965" s="245" t="s">
        <v>138</v>
      </c>
      <c r="E1965" s="245">
        <v>25</v>
      </c>
      <c r="F1965" s="273"/>
      <c r="G1965" s="375"/>
      <c r="H1965" s="245"/>
    </row>
    <row r="1966" s="247" customFormat="1" ht="22.5" spans="1:8">
      <c r="A1966" s="258">
        <v>146</v>
      </c>
      <c r="B1966" s="245" t="s">
        <v>2931</v>
      </c>
      <c r="C1966" s="261" t="s">
        <v>2932</v>
      </c>
      <c r="D1966" s="245" t="s">
        <v>138</v>
      </c>
      <c r="E1966" s="245">
        <v>1</v>
      </c>
      <c r="F1966" s="273"/>
      <c r="G1966" s="375"/>
      <c r="H1966" s="245"/>
    </row>
    <row r="1967" s="247" customFormat="1" ht="33.75" spans="1:8">
      <c r="A1967" s="258">
        <v>147</v>
      </c>
      <c r="B1967" s="245" t="s">
        <v>2933</v>
      </c>
      <c r="C1967" s="296" t="s">
        <v>2934</v>
      </c>
      <c r="D1967" s="245" t="s">
        <v>75</v>
      </c>
      <c r="E1967" s="245">
        <v>1</v>
      </c>
      <c r="F1967" s="273"/>
      <c r="G1967" s="375"/>
      <c r="H1967" s="245"/>
    </row>
    <row r="1968" s="247" customFormat="1" ht="22.5" spans="1:8">
      <c r="A1968" s="258">
        <v>148</v>
      </c>
      <c r="B1968" s="245" t="s">
        <v>2935</v>
      </c>
      <c r="C1968" s="261" t="s">
        <v>2936</v>
      </c>
      <c r="D1968" s="245" t="s">
        <v>75</v>
      </c>
      <c r="E1968" s="245">
        <v>25</v>
      </c>
      <c r="F1968" s="273"/>
      <c r="G1968" s="375"/>
      <c r="H1968" s="245"/>
    </row>
    <row r="1969" s="247" customFormat="1" ht="22.5" spans="1:8">
      <c r="A1969" s="258">
        <v>149</v>
      </c>
      <c r="B1969" s="245" t="s">
        <v>2937</v>
      </c>
      <c r="C1969" s="296" t="s">
        <v>2938</v>
      </c>
      <c r="D1969" s="245" t="s">
        <v>138</v>
      </c>
      <c r="E1969" s="245">
        <v>1</v>
      </c>
      <c r="F1969" s="277"/>
      <c r="G1969" s="375"/>
      <c r="H1969" s="245"/>
    </row>
    <row r="1970" s="247" customFormat="1" spans="1:8">
      <c r="A1970" s="258">
        <v>150</v>
      </c>
      <c r="B1970" s="245" t="s">
        <v>2937</v>
      </c>
      <c r="C1970" s="261" t="s">
        <v>2939</v>
      </c>
      <c r="D1970" s="245" t="s">
        <v>138</v>
      </c>
      <c r="E1970" s="245">
        <v>1</v>
      </c>
      <c r="F1970" s="277"/>
      <c r="G1970" s="375"/>
      <c r="H1970" s="245"/>
    </row>
    <row r="1971" s="247" customFormat="1" spans="1:8">
      <c r="A1971" s="258">
        <v>151</v>
      </c>
      <c r="B1971" s="245" t="s">
        <v>2940</v>
      </c>
      <c r="C1971" s="296" t="s">
        <v>2941</v>
      </c>
      <c r="D1971" s="245" t="s">
        <v>138</v>
      </c>
      <c r="E1971" s="245">
        <v>25</v>
      </c>
      <c r="F1971" s="273"/>
      <c r="G1971" s="375"/>
      <c r="H1971" s="245"/>
    </row>
    <row r="1972" s="247" customFormat="1" spans="1:8">
      <c r="A1972" s="258">
        <v>152</v>
      </c>
      <c r="B1972" s="245" t="s">
        <v>2942</v>
      </c>
      <c r="C1972" s="296" t="s">
        <v>2943</v>
      </c>
      <c r="D1972" s="245" t="s">
        <v>75</v>
      </c>
      <c r="E1972" s="245">
        <v>1</v>
      </c>
      <c r="F1972" s="273"/>
      <c r="G1972" s="375"/>
      <c r="H1972" s="245"/>
    </row>
    <row r="1973" s="247" customFormat="1" ht="22.5" spans="1:8">
      <c r="A1973" s="258">
        <v>153</v>
      </c>
      <c r="B1973" s="245" t="s">
        <v>2944</v>
      </c>
      <c r="C1973" s="296" t="s">
        <v>2945</v>
      </c>
      <c r="D1973" s="245" t="s">
        <v>92</v>
      </c>
      <c r="E1973" s="245">
        <v>1</v>
      </c>
      <c r="F1973" s="273"/>
      <c r="G1973" s="375"/>
      <c r="H1973" s="245"/>
    </row>
    <row r="1974" s="247" customFormat="1" spans="1:8">
      <c r="A1974" s="258">
        <v>154</v>
      </c>
      <c r="B1974" s="245" t="s">
        <v>2946</v>
      </c>
      <c r="C1974" s="296" t="s">
        <v>2947</v>
      </c>
      <c r="D1974" s="245" t="s">
        <v>92</v>
      </c>
      <c r="E1974" s="245">
        <v>25</v>
      </c>
      <c r="F1974" s="273"/>
      <c r="G1974" s="375"/>
      <c r="H1974" s="245"/>
    </row>
    <row r="1975" s="247" customFormat="1" ht="22.5" spans="1:8">
      <c r="A1975" s="258">
        <v>155</v>
      </c>
      <c r="B1975" s="245" t="s">
        <v>2948</v>
      </c>
      <c r="C1975" s="296" t="s">
        <v>2949</v>
      </c>
      <c r="D1975" s="245" t="s">
        <v>75</v>
      </c>
      <c r="E1975" s="245">
        <v>1</v>
      </c>
      <c r="F1975" s="273"/>
      <c r="G1975" s="375"/>
      <c r="H1975" s="245"/>
    </row>
    <row r="1976" s="247" customFormat="1" ht="22.5" spans="1:8">
      <c r="A1976" s="258">
        <v>156</v>
      </c>
      <c r="B1976" s="245" t="s">
        <v>2950</v>
      </c>
      <c r="C1976" s="296" t="s">
        <v>2951</v>
      </c>
      <c r="D1976" s="245" t="s">
        <v>75</v>
      </c>
      <c r="E1976" s="245">
        <v>1</v>
      </c>
      <c r="F1976" s="277"/>
      <c r="G1976" s="375"/>
      <c r="H1976" s="245"/>
    </row>
    <row r="1977" s="247" customFormat="1" ht="22.5" spans="1:8">
      <c r="A1977" s="258">
        <v>157</v>
      </c>
      <c r="B1977" s="245" t="s">
        <v>2952</v>
      </c>
      <c r="C1977" s="261"/>
      <c r="D1977" s="245"/>
      <c r="E1977" s="245"/>
      <c r="F1977" s="277"/>
      <c r="G1977" s="375"/>
      <c r="H1977" s="245"/>
    </row>
    <row r="1978" s="247" customFormat="1" ht="90" spans="1:8">
      <c r="A1978" s="258">
        <v>158</v>
      </c>
      <c r="B1978" s="245" t="s">
        <v>1650</v>
      </c>
      <c r="C1978" s="261" t="s">
        <v>2953</v>
      </c>
      <c r="D1978" s="245" t="s">
        <v>75</v>
      </c>
      <c r="E1978" s="245">
        <v>1</v>
      </c>
      <c r="F1978" s="277"/>
      <c r="G1978" s="375"/>
      <c r="H1978" s="245"/>
    </row>
    <row r="1979" s="247" customFormat="1" ht="90" spans="1:8">
      <c r="A1979" s="258">
        <v>159</v>
      </c>
      <c r="B1979" s="245" t="s">
        <v>1650</v>
      </c>
      <c r="C1979" s="261" t="s">
        <v>2954</v>
      </c>
      <c r="D1979" s="245" t="s">
        <v>75</v>
      </c>
      <c r="E1979" s="245">
        <v>1</v>
      </c>
      <c r="F1979" s="277"/>
      <c r="G1979" s="375"/>
      <c r="H1979" s="245"/>
    </row>
    <row r="1980" s="247" customFormat="1" ht="78.75" spans="1:8">
      <c r="A1980" s="258">
        <v>160</v>
      </c>
      <c r="B1980" s="245" t="s">
        <v>1657</v>
      </c>
      <c r="C1980" s="261" t="s">
        <v>2955</v>
      </c>
      <c r="D1980" s="245" t="s">
        <v>75</v>
      </c>
      <c r="E1980" s="245">
        <v>1</v>
      </c>
      <c r="F1980" s="277"/>
      <c r="G1980" s="375"/>
      <c r="H1980" s="245"/>
    </row>
    <row r="1981" s="247" customFormat="1" spans="1:8">
      <c r="A1981" s="258">
        <v>161</v>
      </c>
      <c r="B1981" s="245" t="s">
        <v>1663</v>
      </c>
      <c r="C1981" s="261" t="s">
        <v>2956</v>
      </c>
      <c r="D1981" s="245" t="s">
        <v>138</v>
      </c>
      <c r="E1981" s="245">
        <v>1</v>
      </c>
      <c r="F1981" s="277"/>
      <c r="G1981" s="375"/>
      <c r="H1981" s="245"/>
    </row>
    <row r="1982" s="247" customFormat="1" spans="1:8">
      <c r="A1982" s="258">
        <v>162</v>
      </c>
      <c r="B1982" s="245" t="s">
        <v>2957</v>
      </c>
      <c r="C1982" s="261" t="s">
        <v>2958</v>
      </c>
      <c r="D1982" s="245" t="s">
        <v>863</v>
      </c>
      <c r="E1982" s="245">
        <v>1</v>
      </c>
      <c r="F1982" s="273"/>
      <c r="G1982" s="375"/>
      <c r="H1982" s="245"/>
    </row>
    <row r="1983" s="247" customFormat="1" spans="1:8">
      <c r="A1983" s="258">
        <v>163</v>
      </c>
      <c r="B1983" s="245" t="s">
        <v>2959</v>
      </c>
      <c r="C1983" s="296" t="s">
        <v>2943</v>
      </c>
      <c r="D1983" s="245" t="s">
        <v>138</v>
      </c>
      <c r="E1983" s="245">
        <v>1</v>
      </c>
      <c r="F1983" s="273"/>
      <c r="G1983" s="375"/>
      <c r="H1983" s="245"/>
    </row>
    <row r="1984" s="247" customFormat="1" spans="1:8">
      <c r="A1984" s="258">
        <v>164</v>
      </c>
      <c r="B1984" s="245" t="s">
        <v>2960</v>
      </c>
      <c r="C1984" s="261" t="s">
        <v>2961</v>
      </c>
      <c r="D1984" s="245" t="s">
        <v>75</v>
      </c>
      <c r="E1984" s="245">
        <v>1</v>
      </c>
      <c r="F1984" s="273"/>
      <c r="G1984" s="375"/>
      <c r="H1984" s="245"/>
    </row>
    <row r="1985" s="247" customFormat="1" spans="1:8">
      <c r="A1985" s="258">
        <v>165</v>
      </c>
      <c r="B1985" s="245" t="s">
        <v>2962</v>
      </c>
      <c r="C1985" s="261" t="s">
        <v>2963</v>
      </c>
      <c r="D1985" s="245" t="s">
        <v>92</v>
      </c>
      <c r="E1985" s="245">
        <v>1</v>
      </c>
      <c r="F1985" s="273"/>
      <c r="G1985" s="375"/>
      <c r="H1985" s="245"/>
    </row>
    <row r="1986" s="247" customFormat="1" spans="1:8">
      <c r="A1986" s="258">
        <v>166</v>
      </c>
      <c r="B1986" s="245" t="s">
        <v>2964</v>
      </c>
      <c r="C1986" s="261" t="s">
        <v>2965</v>
      </c>
      <c r="D1986" s="245" t="s">
        <v>138</v>
      </c>
      <c r="E1986" s="245">
        <v>1</v>
      </c>
      <c r="F1986" s="273"/>
      <c r="G1986" s="375"/>
      <c r="H1986" s="245"/>
    </row>
    <row r="1987" s="247" customFormat="1" ht="56.25" spans="1:8">
      <c r="A1987" s="258">
        <v>167</v>
      </c>
      <c r="B1987" s="245" t="s">
        <v>2966</v>
      </c>
      <c r="C1987" s="261" t="s">
        <v>2967</v>
      </c>
      <c r="D1987" s="245" t="s">
        <v>75</v>
      </c>
      <c r="E1987" s="245">
        <v>1</v>
      </c>
      <c r="F1987" s="277"/>
      <c r="G1987" s="375"/>
      <c r="H1987" s="245"/>
    </row>
    <row r="1988" s="247" customFormat="1" spans="1:8">
      <c r="A1988" s="258">
        <v>168</v>
      </c>
      <c r="B1988" s="245" t="s">
        <v>2966</v>
      </c>
      <c r="C1988" s="263" t="s">
        <v>2968</v>
      </c>
      <c r="D1988" s="245" t="s">
        <v>75</v>
      </c>
      <c r="E1988" s="245">
        <v>1</v>
      </c>
      <c r="F1988" s="277"/>
      <c r="G1988" s="375"/>
      <c r="H1988" s="245"/>
    </row>
    <row r="1989" s="247" customFormat="1" spans="1:8">
      <c r="A1989" s="258">
        <v>169</v>
      </c>
      <c r="B1989" s="245" t="s">
        <v>2969</v>
      </c>
      <c r="C1989" s="261" t="s">
        <v>2970</v>
      </c>
      <c r="D1989" s="245" t="s">
        <v>75</v>
      </c>
      <c r="E1989" s="245">
        <v>1</v>
      </c>
      <c r="F1989" s="277"/>
      <c r="G1989" s="375"/>
      <c r="H1989" s="245"/>
    </row>
    <row r="1990" s="247" customFormat="1" spans="1:8">
      <c r="A1990" s="258">
        <v>170</v>
      </c>
      <c r="B1990" s="245" t="s">
        <v>2969</v>
      </c>
      <c r="C1990" s="261" t="s">
        <v>2971</v>
      </c>
      <c r="D1990" s="245" t="s">
        <v>75</v>
      </c>
      <c r="E1990" s="245">
        <v>1</v>
      </c>
      <c r="F1990" s="277"/>
      <c r="G1990" s="375"/>
      <c r="H1990" s="245"/>
    </row>
    <row r="1991" s="247" customFormat="1" ht="22.5" spans="1:8">
      <c r="A1991" s="258">
        <v>171</v>
      </c>
      <c r="B1991" s="245" t="s">
        <v>2972</v>
      </c>
      <c r="C1991" s="261" t="s">
        <v>2973</v>
      </c>
      <c r="D1991" s="245" t="s">
        <v>138</v>
      </c>
      <c r="E1991" s="245">
        <v>1</v>
      </c>
      <c r="F1991" s="273"/>
      <c r="G1991" s="375"/>
      <c r="H1991" s="245"/>
    </row>
    <row r="1992" s="247" customFormat="1" ht="33.75" spans="1:8">
      <c r="A1992" s="258">
        <v>172</v>
      </c>
      <c r="B1992" s="245" t="s">
        <v>2974</v>
      </c>
      <c r="C1992" s="296" t="s">
        <v>2975</v>
      </c>
      <c r="D1992" s="245" t="s">
        <v>138</v>
      </c>
      <c r="E1992" s="245">
        <v>1</v>
      </c>
      <c r="F1992" s="273"/>
      <c r="G1992" s="375"/>
      <c r="H1992" s="245"/>
    </row>
    <row r="1993" s="247" customFormat="1" ht="33.75" spans="1:8">
      <c r="A1993" s="258">
        <v>173</v>
      </c>
      <c r="B1993" s="245" t="s">
        <v>2976</v>
      </c>
      <c r="C1993" s="296" t="s">
        <v>2977</v>
      </c>
      <c r="D1993" s="245" t="s">
        <v>138</v>
      </c>
      <c r="E1993" s="245">
        <v>1</v>
      </c>
      <c r="F1993" s="273"/>
      <c r="G1993" s="375"/>
      <c r="H1993" s="245"/>
    </row>
    <row r="1994" s="247" customFormat="1" spans="1:8">
      <c r="A1994" s="258">
        <v>174</v>
      </c>
      <c r="B1994" s="245" t="s">
        <v>2978</v>
      </c>
      <c r="C1994" s="261" t="s">
        <v>2979</v>
      </c>
      <c r="D1994" s="245" t="s">
        <v>198</v>
      </c>
      <c r="E1994" s="245">
        <v>25</v>
      </c>
      <c r="F1994" s="273"/>
      <c r="G1994" s="375"/>
      <c r="H1994" s="245"/>
    </row>
    <row r="1995" s="247" customFormat="1" ht="22.5" spans="1:8">
      <c r="A1995" s="258">
        <v>175</v>
      </c>
      <c r="B1995" s="245" t="s">
        <v>2980</v>
      </c>
      <c r="C1995" s="296" t="s">
        <v>2981</v>
      </c>
      <c r="D1995" s="245" t="s">
        <v>138</v>
      </c>
      <c r="E1995" s="245">
        <v>1</v>
      </c>
      <c r="F1995" s="273"/>
      <c r="G1995" s="375"/>
      <c r="H1995" s="245"/>
    </row>
    <row r="1996" s="247" customFormat="1" ht="22.5" spans="1:8">
      <c r="A1996" s="258">
        <v>176</v>
      </c>
      <c r="B1996" s="245" t="s">
        <v>2982</v>
      </c>
      <c r="C1996" s="261" t="s">
        <v>2983</v>
      </c>
      <c r="D1996" s="245" t="s">
        <v>75</v>
      </c>
      <c r="E1996" s="245">
        <v>1</v>
      </c>
      <c r="F1996" s="273"/>
      <c r="G1996" s="375"/>
      <c r="H1996" s="245"/>
    </row>
    <row r="1997" s="247" customFormat="1" ht="22.5" spans="1:8">
      <c r="A1997" s="258">
        <v>177</v>
      </c>
      <c r="B1997" s="245" t="s">
        <v>2984</v>
      </c>
      <c r="C1997" s="261" t="s">
        <v>2985</v>
      </c>
      <c r="D1997" s="245" t="s">
        <v>138</v>
      </c>
      <c r="E1997" s="245">
        <v>1</v>
      </c>
      <c r="F1997" s="273"/>
      <c r="G1997" s="375"/>
      <c r="H1997" s="245"/>
    </row>
    <row r="1998" s="247" customFormat="1" spans="1:8">
      <c r="A1998" s="258">
        <v>178</v>
      </c>
      <c r="B1998" s="245" t="s">
        <v>2986</v>
      </c>
      <c r="C1998" s="261" t="s">
        <v>2987</v>
      </c>
      <c r="D1998" s="245" t="s">
        <v>138</v>
      </c>
      <c r="E1998" s="245">
        <v>1</v>
      </c>
      <c r="F1998" s="273"/>
      <c r="G1998" s="375"/>
      <c r="H1998" s="245"/>
    </row>
    <row r="1999" s="247" customFormat="1" spans="1:8">
      <c r="A1999" s="258">
        <v>179</v>
      </c>
      <c r="B1999" s="245" t="s">
        <v>1667</v>
      </c>
      <c r="C1999" s="261" t="s">
        <v>2988</v>
      </c>
      <c r="D1999" s="245" t="s">
        <v>75</v>
      </c>
      <c r="E1999" s="245">
        <v>4</v>
      </c>
      <c r="F1999" s="277"/>
      <c r="G1999" s="375"/>
      <c r="H1999" s="245"/>
    </row>
    <row r="2000" s="247" customFormat="1" spans="1:8">
      <c r="A2000" s="258">
        <v>180</v>
      </c>
      <c r="B2000" s="245" t="s">
        <v>1669</v>
      </c>
      <c r="C2000" s="296" t="s">
        <v>2989</v>
      </c>
      <c r="D2000" s="245" t="s">
        <v>92</v>
      </c>
      <c r="E2000" s="245">
        <v>4</v>
      </c>
      <c r="F2000" s="277"/>
      <c r="G2000" s="375"/>
      <c r="H2000" s="245"/>
    </row>
    <row r="2001" s="247" customFormat="1" spans="1:8">
      <c r="A2001" s="258">
        <v>181</v>
      </c>
      <c r="B2001" s="245" t="s">
        <v>1681</v>
      </c>
      <c r="C2001" s="296" t="s">
        <v>2990</v>
      </c>
      <c r="D2001" s="245" t="s">
        <v>92</v>
      </c>
      <c r="E2001" s="245">
        <v>1</v>
      </c>
      <c r="F2001" s="277"/>
      <c r="G2001" s="375"/>
      <c r="H2001" s="245"/>
    </row>
    <row r="2002" s="247" customFormat="1" ht="22.5" spans="1:8">
      <c r="A2002" s="258">
        <v>182</v>
      </c>
      <c r="B2002" s="245" t="s">
        <v>1683</v>
      </c>
      <c r="C2002" s="261" t="s">
        <v>2991</v>
      </c>
      <c r="D2002" s="245" t="s">
        <v>75</v>
      </c>
      <c r="E2002" s="245">
        <v>1</v>
      </c>
      <c r="F2002" s="277"/>
      <c r="G2002" s="375"/>
      <c r="H2002" s="245"/>
    </row>
    <row r="2003" s="247" customFormat="1" spans="1:8">
      <c r="A2003" s="258">
        <v>183</v>
      </c>
      <c r="B2003" s="245" t="s">
        <v>2992</v>
      </c>
      <c r="C2003" s="261" t="s">
        <v>2993</v>
      </c>
      <c r="D2003" s="245" t="s">
        <v>138</v>
      </c>
      <c r="E2003" s="245">
        <v>1</v>
      </c>
      <c r="F2003" s="273"/>
      <c r="G2003" s="375"/>
      <c r="H2003" s="245"/>
    </row>
    <row r="2004" s="247" customFormat="1" ht="22.5" spans="1:8">
      <c r="A2004" s="258">
        <v>184</v>
      </c>
      <c r="B2004" s="245" t="s">
        <v>2994</v>
      </c>
      <c r="C2004" s="296" t="s">
        <v>2995</v>
      </c>
      <c r="D2004" s="245" t="s">
        <v>75</v>
      </c>
      <c r="E2004" s="245">
        <v>25</v>
      </c>
      <c r="F2004" s="273"/>
      <c r="G2004" s="375"/>
      <c r="H2004" s="245"/>
    </row>
    <row r="2005" s="247" customFormat="1" ht="22.5" spans="1:8">
      <c r="A2005" s="258">
        <v>185</v>
      </c>
      <c r="B2005" s="245" t="s">
        <v>2996</v>
      </c>
      <c r="C2005" s="296" t="s">
        <v>2997</v>
      </c>
      <c r="D2005" s="245" t="s">
        <v>92</v>
      </c>
      <c r="E2005" s="245">
        <v>1</v>
      </c>
      <c r="F2005" s="273"/>
      <c r="G2005" s="375"/>
      <c r="H2005" s="245"/>
    </row>
    <row r="2006" s="247" customFormat="1" ht="22.5" spans="1:8">
      <c r="A2006" s="258">
        <v>186</v>
      </c>
      <c r="B2006" s="245" t="s">
        <v>2998</v>
      </c>
      <c r="C2006" s="296" t="s">
        <v>2999</v>
      </c>
      <c r="D2006" s="245" t="s">
        <v>75</v>
      </c>
      <c r="E2006" s="245">
        <v>1</v>
      </c>
      <c r="F2006" s="273"/>
      <c r="G2006" s="375"/>
      <c r="H2006" s="245"/>
    </row>
    <row r="2007" s="247" customFormat="1" ht="22.5" spans="1:8">
      <c r="A2007" s="258">
        <v>187</v>
      </c>
      <c r="B2007" s="245" t="s">
        <v>3000</v>
      </c>
      <c r="C2007" s="296" t="s">
        <v>3001</v>
      </c>
      <c r="D2007" s="245" t="s">
        <v>75</v>
      </c>
      <c r="E2007" s="245">
        <v>25</v>
      </c>
      <c r="F2007" s="273"/>
      <c r="G2007" s="375"/>
      <c r="H2007" s="245"/>
    </row>
    <row r="2008" s="247" customFormat="1" spans="1:8">
      <c r="A2008" s="258">
        <v>188</v>
      </c>
      <c r="B2008" s="245" t="s">
        <v>3002</v>
      </c>
      <c r="C2008" s="296" t="s">
        <v>3003</v>
      </c>
      <c r="D2008" s="245" t="s">
        <v>75</v>
      </c>
      <c r="E2008" s="245">
        <v>1</v>
      </c>
      <c r="F2008" s="273"/>
      <c r="G2008" s="375"/>
      <c r="H2008" s="245"/>
    </row>
    <row r="2009" s="247" customFormat="1" ht="22.5" spans="1:8">
      <c r="A2009" s="258">
        <v>189</v>
      </c>
      <c r="B2009" s="245" t="s">
        <v>3004</v>
      </c>
      <c r="C2009" s="296" t="s">
        <v>3005</v>
      </c>
      <c r="D2009" s="245" t="s">
        <v>138</v>
      </c>
      <c r="E2009" s="245">
        <v>1</v>
      </c>
      <c r="F2009" s="273"/>
      <c r="G2009" s="375"/>
      <c r="H2009" s="245"/>
    </row>
    <row r="2010" s="247" customFormat="1" spans="1:8">
      <c r="A2010" s="258">
        <v>190</v>
      </c>
      <c r="B2010" s="245" t="s">
        <v>3006</v>
      </c>
      <c r="C2010" s="296" t="s">
        <v>3007</v>
      </c>
      <c r="D2010" s="245" t="s">
        <v>75</v>
      </c>
      <c r="E2010" s="245">
        <v>25</v>
      </c>
      <c r="F2010" s="273"/>
      <c r="G2010" s="375"/>
      <c r="H2010" s="245"/>
    </row>
    <row r="2011" s="247" customFormat="1" ht="22.5" spans="1:8">
      <c r="A2011" s="258">
        <v>191</v>
      </c>
      <c r="B2011" s="245" t="s">
        <v>3008</v>
      </c>
      <c r="C2011" s="296" t="s">
        <v>3009</v>
      </c>
      <c r="D2011" s="245" t="s">
        <v>75</v>
      </c>
      <c r="E2011" s="245">
        <v>1</v>
      </c>
      <c r="F2011" s="273"/>
      <c r="G2011" s="375"/>
      <c r="H2011" s="245"/>
    </row>
    <row r="2012" s="247" customFormat="1" ht="22.5" spans="1:8">
      <c r="A2012" s="258">
        <v>192</v>
      </c>
      <c r="B2012" s="245" t="s">
        <v>3010</v>
      </c>
      <c r="C2012" s="296" t="s">
        <v>3011</v>
      </c>
      <c r="D2012" s="245" t="s">
        <v>75</v>
      </c>
      <c r="E2012" s="245">
        <v>1</v>
      </c>
      <c r="F2012" s="273"/>
      <c r="G2012" s="375"/>
      <c r="H2012" s="245"/>
    </row>
    <row r="2013" s="247" customFormat="1" ht="67.5" spans="1:8">
      <c r="A2013" s="258">
        <v>193</v>
      </c>
      <c r="B2013" s="245" t="s">
        <v>3012</v>
      </c>
      <c r="C2013" s="261" t="s">
        <v>3013</v>
      </c>
      <c r="D2013" s="245" t="s">
        <v>75</v>
      </c>
      <c r="E2013" s="245">
        <v>1</v>
      </c>
      <c r="F2013" s="245"/>
      <c r="G2013" s="375"/>
      <c r="H2013" s="245"/>
    </row>
    <row r="2014" s="247" customFormat="1" ht="22.5" spans="1:8">
      <c r="A2014" s="258">
        <v>194</v>
      </c>
      <c r="B2014" s="245" t="s">
        <v>3014</v>
      </c>
      <c r="C2014" s="261" t="s">
        <v>3015</v>
      </c>
      <c r="D2014" s="245" t="s">
        <v>75</v>
      </c>
      <c r="E2014" s="245">
        <v>2</v>
      </c>
      <c r="F2014" s="245"/>
      <c r="G2014" s="375"/>
      <c r="H2014" s="245"/>
    </row>
    <row r="2015" s="247" customFormat="1" spans="1:8">
      <c r="A2015" s="258">
        <v>195</v>
      </c>
      <c r="B2015" s="245" t="s">
        <v>3016</v>
      </c>
      <c r="C2015" s="261"/>
      <c r="D2015" s="245"/>
      <c r="E2015" s="245"/>
      <c r="F2015" s="277"/>
      <c r="G2015" s="375"/>
      <c r="H2015" s="245"/>
    </row>
    <row r="2016" s="247" customFormat="1" ht="22.5" spans="1:8">
      <c r="A2016" s="258">
        <v>196</v>
      </c>
      <c r="B2016" s="245" t="s">
        <v>1691</v>
      </c>
      <c r="C2016" s="261" t="s">
        <v>3017</v>
      </c>
      <c r="D2016" s="245" t="s">
        <v>863</v>
      </c>
      <c r="E2016" s="245">
        <v>1</v>
      </c>
      <c r="F2016" s="277"/>
      <c r="G2016" s="375"/>
      <c r="H2016" s="245"/>
    </row>
    <row r="2017" s="247" customFormat="1" ht="33.75" spans="1:8">
      <c r="A2017" s="258">
        <v>197</v>
      </c>
      <c r="B2017" s="245" t="s">
        <v>1694</v>
      </c>
      <c r="C2017" s="261" t="s">
        <v>1695</v>
      </c>
      <c r="D2017" s="245" t="s">
        <v>863</v>
      </c>
      <c r="E2017" s="245">
        <v>1</v>
      </c>
      <c r="F2017" s="277"/>
      <c r="G2017" s="375"/>
      <c r="H2017" s="245"/>
    </row>
    <row r="2018" s="247" customFormat="1" spans="1:8">
      <c r="A2018" s="258">
        <v>198</v>
      </c>
      <c r="B2018" s="245" t="s">
        <v>1697</v>
      </c>
      <c r="C2018" s="261" t="s">
        <v>3018</v>
      </c>
      <c r="D2018" s="245" t="s">
        <v>863</v>
      </c>
      <c r="E2018" s="245">
        <v>1</v>
      </c>
      <c r="F2018" s="277"/>
      <c r="G2018" s="375"/>
      <c r="H2018" s="245"/>
    </row>
    <row r="2019" s="247" customFormat="1" spans="1:8">
      <c r="A2019" s="258">
        <v>199</v>
      </c>
      <c r="B2019" s="245" t="s">
        <v>1697</v>
      </c>
      <c r="C2019" s="261" t="s">
        <v>3019</v>
      </c>
      <c r="D2019" s="245" t="s">
        <v>863</v>
      </c>
      <c r="E2019" s="245">
        <v>25</v>
      </c>
      <c r="F2019" s="277"/>
      <c r="G2019" s="375"/>
      <c r="H2019" s="245"/>
    </row>
    <row r="2020" s="247" customFormat="1" ht="22.5" spans="1:8">
      <c r="A2020" s="258">
        <v>200</v>
      </c>
      <c r="B2020" s="245" t="s">
        <v>3020</v>
      </c>
      <c r="C2020" s="261" t="s">
        <v>3021</v>
      </c>
      <c r="D2020" s="245" t="s">
        <v>863</v>
      </c>
      <c r="E2020" s="245">
        <v>1</v>
      </c>
      <c r="F2020" s="273"/>
      <c r="G2020" s="375"/>
      <c r="H2020" s="245"/>
    </row>
    <row r="2021" s="247" customFormat="1" ht="168.75" spans="1:8">
      <c r="A2021" s="258">
        <v>201</v>
      </c>
      <c r="B2021" s="245" t="s">
        <v>1702</v>
      </c>
      <c r="C2021" s="261" t="s">
        <v>3022</v>
      </c>
      <c r="D2021" s="245" t="s">
        <v>138</v>
      </c>
      <c r="E2021" s="245">
        <v>1</v>
      </c>
      <c r="F2021" s="277"/>
      <c r="G2021" s="375"/>
      <c r="H2021" s="245"/>
    </row>
    <row r="2022" s="247" customFormat="1" ht="22.5" spans="1:8">
      <c r="A2022" s="258">
        <v>202</v>
      </c>
      <c r="B2022" s="245" t="s">
        <v>1704</v>
      </c>
      <c r="C2022" s="296" t="s">
        <v>3023</v>
      </c>
      <c r="D2022" s="245" t="s">
        <v>854</v>
      </c>
      <c r="E2022" s="245">
        <v>1</v>
      </c>
      <c r="F2022" s="277"/>
      <c r="G2022" s="375"/>
      <c r="H2022" s="245"/>
    </row>
    <row r="2023" s="247" customFormat="1" ht="78.75" spans="1:8">
      <c r="A2023" s="258">
        <v>203</v>
      </c>
      <c r="B2023" s="245" t="s">
        <v>1706</v>
      </c>
      <c r="C2023" s="261" t="s">
        <v>3024</v>
      </c>
      <c r="D2023" s="245" t="s">
        <v>92</v>
      </c>
      <c r="E2023" s="245">
        <v>100</v>
      </c>
      <c r="F2023" s="277"/>
      <c r="G2023" s="375"/>
      <c r="H2023" s="245"/>
    </row>
    <row r="2024" s="247" customFormat="1" spans="1:8">
      <c r="A2024" s="258">
        <v>204</v>
      </c>
      <c r="B2024" s="245" t="s">
        <v>1708</v>
      </c>
      <c r="C2024" s="261" t="s">
        <v>1709</v>
      </c>
      <c r="D2024" s="245" t="s">
        <v>92</v>
      </c>
      <c r="E2024" s="245">
        <v>50</v>
      </c>
      <c r="F2024" s="277"/>
      <c r="G2024" s="375"/>
      <c r="H2024" s="245"/>
    </row>
    <row r="2025" s="247" customFormat="1" ht="78.75" spans="1:8">
      <c r="A2025" s="258">
        <v>205</v>
      </c>
      <c r="B2025" s="245" t="s">
        <v>1710</v>
      </c>
      <c r="C2025" s="261" t="s">
        <v>3025</v>
      </c>
      <c r="D2025" s="245" t="s">
        <v>92</v>
      </c>
      <c r="E2025" s="245">
        <v>25</v>
      </c>
      <c r="F2025" s="277"/>
      <c r="G2025" s="375"/>
      <c r="H2025" s="245"/>
    </row>
    <row r="2026" s="247" customFormat="1" ht="78.75" spans="1:8">
      <c r="A2026" s="258">
        <v>206</v>
      </c>
      <c r="B2026" s="245" t="s">
        <v>1710</v>
      </c>
      <c r="C2026" s="261" t="s">
        <v>3026</v>
      </c>
      <c r="D2026" s="245" t="s">
        <v>92</v>
      </c>
      <c r="E2026" s="245">
        <v>25</v>
      </c>
      <c r="F2026" s="277"/>
      <c r="G2026" s="375"/>
      <c r="H2026" s="245"/>
    </row>
    <row r="2027" s="247" customFormat="1" ht="78.75" spans="1:8">
      <c r="A2027" s="258">
        <v>207</v>
      </c>
      <c r="B2027" s="245" t="s">
        <v>1710</v>
      </c>
      <c r="C2027" s="261" t="s">
        <v>3027</v>
      </c>
      <c r="D2027" s="245" t="s">
        <v>92</v>
      </c>
      <c r="E2027" s="245">
        <v>1</v>
      </c>
      <c r="F2027" s="277"/>
      <c r="G2027" s="375"/>
      <c r="H2027" s="245"/>
    </row>
    <row r="2028" s="247" customFormat="1" ht="90" spans="1:8">
      <c r="A2028" s="258">
        <v>208</v>
      </c>
      <c r="B2028" s="245" t="s">
        <v>1716</v>
      </c>
      <c r="C2028" s="261" t="s">
        <v>3028</v>
      </c>
      <c r="D2028" s="245" t="s">
        <v>138</v>
      </c>
      <c r="E2028" s="245">
        <v>1</v>
      </c>
      <c r="F2028" s="273"/>
      <c r="G2028" s="375"/>
      <c r="H2028" s="245"/>
    </row>
    <row r="2029" s="247" customFormat="1" ht="90" spans="1:8">
      <c r="A2029" s="258">
        <v>209</v>
      </c>
      <c r="B2029" s="245" t="s">
        <v>1718</v>
      </c>
      <c r="C2029" s="261" t="s">
        <v>3029</v>
      </c>
      <c r="D2029" s="245" t="s">
        <v>138</v>
      </c>
      <c r="E2029" s="245">
        <v>25</v>
      </c>
      <c r="F2029" s="277"/>
      <c r="G2029" s="375"/>
      <c r="H2029" s="245"/>
    </row>
    <row r="2030" s="247" customFormat="1" ht="56.25" spans="1:8">
      <c r="A2030" s="258">
        <v>210</v>
      </c>
      <c r="B2030" s="245" t="s">
        <v>1726</v>
      </c>
      <c r="C2030" s="296" t="s">
        <v>3030</v>
      </c>
      <c r="D2030" s="245" t="s">
        <v>75</v>
      </c>
      <c r="E2030" s="245">
        <v>1</v>
      </c>
      <c r="F2030" s="277"/>
      <c r="G2030" s="375"/>
      <c r="H2030" s="245"/>
    </row>
    <row r="2031" s="247" customFormat="1" ht="56.25" spans="1:8">
      <c r="A2031" s="258">
        <v>211</v>
      </c>
      <c r="B2031" s="245" t="s">
        <v>1730</v>
      </c>
      <c r="C2031" s="261" t="s">
        <v>3031</v>
      </c>
      <c r="D2031" s="245" t="s">
        <v>75</v>
      </c>
      <c r="E2031" s="245">
        <v>25</v>
      </c>
      <c r="F2031" s="277"/>
      <c r="G2031" s="375"/>
      <c r="H2031" s="245"/>
    </row>
    <row r="2032" s="247" customFormat="1" ht="67.5" spans="1:8">
      <c r="A2032" s="258">
        <v>212</v>
      </c>
      <c r="B2032" s="245" t="s">
        <v>1732</v>
      </c>
      <c r="C2032" s="261" t="s">
        <v>3032</v>
      </c>
      <c r="D2032" s="245" t="s">
        <v>92</v>
      </c>
      <c r="E2032" s="245">
        <v>25</v>
      </c>
      <c r="F2032" s="277"/>
      <c r="G2032" s="375"/>
      <c r="H2032" s="245"/>
    </row>
    <row r="2033" s="247" customFormat="1" ht="22.5" spans="1:8">
      <c r="A2033" s="258">
        <v>213</v>
      </c>
      <c r="B2033" s="245" t="s">
        <v>1734</v>
      </c>
      <c r="C2033" s="261" t="s">
        <v>1735</v>
      </c>
      <c r="D2033" s="245" t="s">
        <v>92</v>
      </c>
      <c r="E2033" s="245">
        <v>25</v>
      </c>
      <c r="F2033" s="277"/>
      <c r="G2033" s="375"/>
      <c r="H2033" s="245"/>
    </row>
    <row r="2034" s="247" customFormat="1" ht="67.5" spans="1:8">
      <c r="A2034" s="258">
        <v>214</v>
      </c>
      <c r="B2034" s="245" t="s">
        <v>1736</v>
      </c>
      <c r="C2034" s="261" t="s">
        <v>3033</v>
      </c>
      <c r="D2034" s="245" t="s">
        <v>75</v>
      </c>
      <c r="E2034" s="245">
        <v>1</v>
      </c>
      <c r="F2034" s="277"/>
      <c r="G2034" s="375"/>
      <c r="H2034" s="245"/>
    </row>
    <row r="2035" s="247" customFormat="1" ht="180" spans="1:8">
      <c r="A2035" s="258">
        <v>215</v>
      </c>
      <c r="B2035" s="245" t="s">
        <v>1740</v>
      </c>
      <c r="C2035" s="261" t="s">
        <v>3034</v>
      </c>
      <c r="D2035" s="245" t="s">
        <v>75</v>
      </c>
      <c r="E2035" s="245">
        <v>1</v>
      </c>
      <c r="F2035" s="277"/>
      <c r="G2035" s="375"/>
      <c r="H2035" s="245"/>
    </row>
    <row r="2036" s="247" customFormat="1" ht="33.75" spans="1:8">
      <c r="A2036" s="258">
        <v>216</v>
      </c>
      <c r="B2036" s="245" t="s">
        <v>3035</v>
      </c>
      <c r="C2036" s="261" t="s">
        <v>3036</v>
      </c>
      <c r="D2036" s="245" t="s">
        <v>138</v>
      </c>
      <c r="E2036" s="245">
        <v>1</v>
      </c>
      <c r="F2036" s="273"/>
      <c r="G2036" s="375"/>
      <c r="H2036" s="245"/>
    </row>
    <row r="2037" s="247" customFormat="1" spans="1:8">
      <c r="A2037" s="258">
        <v>217</v>
      </c>
      <c r="B2037" s="245" t="s">
        <v>3037</v>
      </c>
      <c r="C2037" s="261" t="s">
        <v>3038</v>
      </c>
      <c r="D2037" s="245" t="s">
        <v>92</v>
      </c>
      <c r="E2037" s="245">
        <v>1</v>
      </c>
      <c r="F2037" s="273"/>
      <c r="G2037" s="375"/>
      <c r="H2037" s="245"/>
    </row>
    <row r="2038" s="247" customFormat="1" ht="56.25" spans="1:8">
      <c r="A2038" s="258">
        <v>218</v>
      </c>
      <c r="B2038" s="245" t="s">
        <v>3039</v>
      </c>
      <c r="C2038" s="261" t="s">
        <v>3040</v>
      </c>
      <c r="D2038" s="245" t="s">
        <v>92</v>
      </c>
      <c r="E2038" s="245">
        <v>1</v>
      </c>
      <c r="F2038" s="273"/>
      <c r="G2038" s="375"/>
      <c r="H2038" s="245"/>
    </row>
    <row r="2039" s="247" customFormat="1" spans="1:8">
      <c r="A2039" s="258">
        <v>219</v>
      </c>
      <c r="B2039" s="245" t="s">
        <v>3041</v>
      </c>
      <c r="C2039" s="261" t="s">
        <v>3042</v>
      </c>
      <c r="D2039" s="245" t="s">
        <v>92</v>
      </c>
      <c r="E2039" s="245">
        <v>1</v>
      </c>
      <c r="F2039" s="273"/>
      <c r="G2039" s="375"/>
      <c r="H2039" s="245"/>
    </row>
    <row r="2040" s="247" customFormat="1" ht="45" spans="1:8">
      <c r="A2040" s="258">
        <v>220</v>
      </c>
      <c r="B2040" s="245" t="s">
        <v>3043</v>
      </c>
      <c r="C2040" s="261" t="s">
        <v>3044</v>
      </c>
      <c r="D2040" s="245" t="s">
        <v>863</v>
      </c>
      <c r="E2040" s="245">
        <v>1</v>
      </c>
      <c r="F2040" s="273"/>
      <c r="G2040" s="375"/>
      <c r="H2040" s="245"/>
    </row>
    <row r="2041" s="247" customFormat="1" ht="33.75" spans="1:8">
      <c r="A2041" s="258">
        <v>221</v>
      </c>
      <c r="B2041" s="245" t="s">
        <v>3045</v>
      </c>
      <c r="C2041" s="261" t="s">
        <v>3046</v>
      </c>
      <c r="D2041" s="245" t="s">
        <v>92</v>
      </c>
      <c r="E2041" s="245">
        <v>1</v>
      </c>
      <c r="F2041" s="273"/>
      <c r="G2041" s="375"/>
      <c r="H2041" s="245"/>
    </row>
    <row r="2042" s="247" customFormat="1" ht="67.5" spans="1:8">
      <c r="A2042" s="258">
        <v>222</v>
      </c>
      <c r="B2042" s="245" t="s">
        <v>3047</v>
      </c>
      <c r="C2042" s="261" t="s">
        <v>3048</v>
      </c>
      <c r="D2042" s="245" t="s">
        <v>92</v>
      </c>
      <c r="E2042" s="245">
        <v>1</v>
      </c>
      <c r="F2042" s="273"/>
      <c r="G2042" s="375"/>
      <c r="H2042" s="245"/>
    </row>
    <row r="2043" s="247" customFormat="1" spans="1:8">
      <c r="A2043" s="258">
        <v>223</v>
      </c>
      <c r="B2043" s="245" t="s">
        <v>3049</v>
      </c>
      <c r="C2043" s="261" t="s">
        <v>3050</v>
      </c>
      <c r="D2043" s="245" t="s">
        <v>138</v>
      </c>
      <c r="E2043" s="245">
        <v>1</v>
      </c>
      <c r="F2043" s="273"/>
      <c r="G2043" s="375"/>
      <c r="H2043" s="245"/>
    </row>
    <row r="2044" s="247" customFormat="1" spans="1:8">
      <c r="A2044" s="258">
        <v>224</v>
      </c>
      <c r="B2044" s="245" t="s">
        <v>3051</v>
      </c>
      <c r="C2044" s="261" t="s">
        <v>3052</v>
      </c>
      <c r="D2044" s="245" t="s">
        <v>75</v>
      </c>
      <c r="E2044" s="245">
        <v>9</v>
      </c>
      <c r="F2044" s="273"/>
      <c r="G2044" s="375"/>
      <c r="H2044" s="245"/>
    </row>
    <row r="2045" s="247" customFormat="1" ht="33.75" spans="1:8">
      <c r="A2045" s="258">
        <v>225</v>
      </c>
      <c r="B2045" s="245" t="s">
        <v>3053</v>
      </c>
      <c r="C2045" s="261" t="s">
        <v>3054</v>
      </c>
      <c r="D2045" s="245" t="s">
        <v>92</v>
      </c>
      <c r="E2045" s="245">
        <v>1</v>
      </c>
      <c r="F2045" s="273"/>
      <c r="G2045" s="375"/>
      <c r="H2045" s="245"/>
    </row>
    <row r="2046" s="247" customFormat="1" ht="22.5" spans="1:8">
      <c r="A2046" s="258">
        <v>226</v>
      </c>
      <c r="B2046" s="245" t="s">
        <v>3055</v>
      </c>
      <c r="C2046" s="261" t="s">
        <v>3056</v>
      </c>
      <c r="D2046" s="245" t="s">
        <v>75</v>
      </c>
      <c r="E2046" s="245">
        <v>1</v>
      </c>
      <c r="F2046" s="273"/>
      <c r="G2046" s="375"/>
      <c r="H2046" s="245"/>
    </row>
    <row r="2047" s="247" customFormat="1" ht="22.5" spans="1:8">
      <c r="A2047" s="258">
        <v>227</v>
      </c>
      <c r="B2047" s="245" t="s">
        <v>3057</v>
      </c>
      <c r="C2047" s="261" t="s">
        <v>3058</v>
      </c>
      <c r="D2047" s="245" t="s">
        <v>75</v>
      </c>
      <c r="E2047" s="245">
        <v>25</v>
      </c>
      <c r="F2047" s="273"/>
      <c r="G2047" s="375"/>
      <c r="H2047" s="245"/>
    </row>
    <row r="2048" s="247" customFormat="1" ht="22.5" spans="1:8">
      <c r="A2048" s="258">
        <v>228</v>
      </c>
      <c r="B2048" s="245" t="s">
        <v>3059</v>
      </c>
      <c r="C2048" s="261" t="s">
        <v>3060</v>
      </c>
      <c r="D2048" s="245" t="s">
        <v>138</v>
      </c>
      <c r="E2048" s="245">
        <v>1</v>
      </c>
      <c r="F2048" s="273"/>
      <c r="G2048" s="375"/>
      <c r="H2048" s="245"/>
    </row>
    <row r="2049" s="247" customFormat="1" ht="22.5" spans="1:8">
      <c r="A2049" s="258">
        <v>229</v>
      </c>
      <c r="B2049" s="245" t="s">
        <v>3061</v>
      </c>
      <c r="C2049" s="261" t="s">
        <v>3062</v>
      </c>
      <c r="D2049" s="245" t="s">
        <v>75</v>
      </c>
      <c r="E2049" s="245">
        <v>2</v>
      </c>
      <c r="F2049" s="273"/>
      <c r="G2049" s="375"/>
      <c r="H2049" s="245"/>
    </row>
    <row r="2050" s="247" customFormat="1" spans="1:8">
      <c r="A2050" s="258">
        <v>230</v>
      </c>
      <c r="B2050" s="245" t="s">
        <v>3063</v>
      </c>
      <c r="C2050" s="261" t="s">
        <v>3064</v>
      </c>
      <c r="D2050" s="245" t="s">
        <v>75</v>
      </c>
      <c r="E2050" s="245">
        <v>1</v>
      </c>
      <c r="F2050" s="273"/>
      <c r="G2050" s="375"/>
      <c r="H2050" s="245"/>
    </row>
    <row r="2051" s="247" customFormat="1" spans="1:8">
      <c r="A2051" s="258">
        <v>231</v>
      </c>
      <c r="B2051" s="245" t="s">
        <v>3065</v>
      </c>
      <c r="C2051" s="261" t="s">
        <v>3066</v>
      </c>
      <c r="D2051" s="245" t="s">
        <v>75</v>
      </c>
      <c r="E2051" s="245">
        <v>25</v>
      </c>
      <c r="F2051" s="273"/>
      <c r="G2051" s="375"/>
      <c r="H2051" s="245"/>
    </row>
    <row r="2052" s="247" customFormat="1" ht="67.5" spans="1:8">
      <c r="A2052" s="258">
        <v>232</v>
      </c>
      <c r="B2052" s="245" t="s">
        <v>3067</v>
      </c>
      <c r="C2052" s="261" t="s">
        <v>3068</v>
      </c>
      <c r="D2052" s="245" t="s">
        <v>75</v>
      </c>
      <c r="E2052" s="245">
        <v>1</v>
      </c>
      <c r="F2052" s="273"/>
      <c r="G2052" s="375"/>
      <c r="H2052" s="245"/>
    </row>
    <row r="2053" s="247" customFormat="1" ht="22.5" spans="1:8">
      <c r="A2053" s="258">
        <v>233</v>
      </c>
      <c r="B2053" s="245" t="s">
        <v>3069</v>
      </c>
      <c r="C2053" s="261" t="s">
        <v>3070</v>
      </c>
      <c r="D2053" s="245" t="s">
        <v>75</v>
      </c>
      <c r="E2053" s="245">
        <v>1</v>
      </c>
      <c r="F2053" s="273"/>
      <c r="G2053" s="375"/>
      <c r="H2053" s="245"/>
    </row>
    <row r="2054" s="247" customFormat="1" spans="1:8">
      <c r="A2054" s="258">
        <v>234</v>
      </c>
      <c r="B2054" s="245" t="s">
        <v>3071</v>
      </c>
      <c r="C2054" s="261" t="s">
        <v>3072</v>
      </c>
      <c r="D2054" s="245" t="s">
        <v>75</v>
      </c>
      <c r="E2054" s="245">
        <v>1</v>
      </c>
      <c r="F2054" s="273"/>
      <c r="G2054" s="375"/>
      <c r="H2054" s="245"/>
    </row>
    <row r="2055" s="247" customFormat="1" ht="22.5" spans="1:8">
      <c r="A2055" s="258">
        <v>235</v>
      </c>
      <c r="B2055" s="245" t="s">
        <v>1310</v>
      </c>
      <c r="C2055" s="261" t="s">
        <v>3073</v>
      </c>
      <c r="D2055" s="245" t="s">
        <v>75</v>
      </c>
      <c r="E2055" s="245">
        <v>1</v>
      </c>
      <c r="F2055" s="273"/>
      <c r="G2055" s="375"/>
      <c r="H2055" s="245"/>
    </row>
    <row r="2056" s="247" customFormat="1" spans="1:8">
      <c r="A2056" s="258">
        <v>236</v>
      </c>
      <c r="B2056" s="245" t="s">
        <v>3074</v>
      </c>
      <c r="C2056" s="261" t="s">
        <v>3075</v>
      </c>
      <c r="D2056" s="245" t="s">
        <v>92</v>
      </c>
      <c r="E2056" s="245">
        <v>2</v>
      </c>
      <c r="F2056" s="273"/>
      <c r="G2056" s="375"/>
      <c r="H2056" s="245"/>
    </row>
    <row r="2057" s="247" customFormat="1" spans="1:8">
      <c r="A2057" s="258">
        <v>237</v>
      </c>
      <c r="B2057" s="245" t="s">
        <v>3076</v>
      </c>
      <c r="C2057" s="296" t="s">
        <v>3077</v>
      </c>
      <c r="D2057" s="245" t="s">
        <v>92</v>
      </c>
      <c r="E2057" s="245">
        <v>1</v>
      </c>
      <c r="F2057" s="273"/>
      <c r="G2057" s="375"/>
      <c r="H2057" s="245"/>
    </row>
    <row r="2058" s="247" customFormat="1" spans="1:8">
      <c r="A2058" s="258">
        <v>238</v>
      </c>
      <c r="B2058" s="245" t="s">
        <v>3078</v>
      </c>
      <c r="C2058" s="261"/>
      <c r="D2058" s="245"/>
      <c r="E2058" s="245"/>
      <c r="F2058" s="277"/>
      <c r="G2058" s="375"/>
      <c r="H2058" s="245"/>
    </row>
    <row r="2059" s="247" customFormat="1" ht="112.5" spans="1:8">
      <c r="A2059" s="258">
        <v>239</v>
      </c>
      <c r="B2059" s="245" t="s">
        <v>1746</v>
      </c>
      <c r="C2059" s="261" t="s">
        <v>3079</v>
      </c>
      <c r="D2059" s="245" t="s">
        <v>863</v>
      </c>
      <c r="E2059" s="245">
        <v>25</v>
      </c>
      <c r="F2059" s="277"/>
      <c r="G2059" s="375"/>
      <c r="H2059" s="245"/>
    </row>
    <row r="2060" s="247" customFormat="1" ht="112.5" spans="1:8">
      <c r="A2060" s="258">
        <v>240</v>
      </c>
      <c r="B2060" s="245" t="s">
        <v>1748</v>
      </c>
      <c r="C2060" s="261" t="s">
        <v>3080</v>
      </c>
      <c r="D2060" s="245" t="s">
        <v>92</v>
      </c>
      <c r="E2060" s="245">
        <v>25</v>
      </c>
      <c r="F2060" s="277"/>
      <c r="G2060" s="375"/>
      <c r="H2060" s="245"/>
    </row>
    <row r="2061" s="247" customFormat="1" ht="33.75" spans="1:8">
      <c r="A2061" s="258">
        <v>241</v>
      </c>
      <c r="B2061" s="245" t="s">
        <v>1750</v>
      </c>
      <c r="C2061" s="261" t="s">
        <v>3081</v>
      </c>
      <c r="D2061" s="245" t="s">
        <v>75</v>
      </c>
      <c r="E2061" s="245">
        <v>1</v>
      </c>
      <c r="F2061" s="277"/>
      <c r="G2061" s="375"/>
      <c r="H2061" s="245"/>
    </row>
    <row r="2062" s="247" customFormat="1" ht="22.5" spans="1:8">
      <c r="A2062" s="258">
        <v>242</v>
      </c>
      <c r="B2062" s="245" t="s">
        <v>1752</v>
      </c>
      <c r="C2062" s="261" t="s">
        <v>3082</v>
      </c>
      <c r="D2062" s="245" t="s">
        <v>75</v>
      </c>
      <c r="E2062" s="245">
        <v>1</v>
      </c>
      <c r="F2062" s="277"/>
      <c r="G2062" s="375"/>
      <c r="H2062" s="245"/>
    </row>
    <row r="2063" s="247" customFormat="1" spans="1:8">
      <c r="A2063" s="258">
        <v>243</v>
      </c>
      <c r="B2063" s="245" t="s">
        <v>1754</v>
      </c>
      <c r="C2063" s="261" t="s">
        <v>1755</v>
      </c>
      <c r="D2063" s="245" t="s">
        <v>75</v>
      </c>
      <c r="E2063" s="245">
        <v>1</v>
      </c>
      <c r="F2063" s="277"/>
      <c r="G2063" s="375"/>
      <c r="H2063" s="245"/>
    </row>
    <row r="2064" s="247" customFormat="1" ht="101.25" spans="1:8">
      <c r="A2064" s="258">
        <v>244</v>
      </c>
      <c r="B2064" s="245" t="s">
        <v>1756</v>
      </c>
      <c r="C2064" s="261" t="s">
        <v>3083</v>
      </c>
      <c r="D2064" s="245" t="s">
        <v>75</v>
      </c>
      <c r="E2064" s="245">
        <v>2</v>
      </c>
      <c r="F2064" s="277"/>
      <c r="G2064" s="375"/>
      <c r="H2064" s="245"/>
    </row>
    <row r="2065" s="247" customFormat="1" ht="78.75" spans="1:8">
      <c r="A2065" s="258">
        <v>245</v>
      </c>
      <c r="B2065" s="245" t="s">
        <v>1758</v>
      </c>
      <c r="C2065" s="261" t="s">
        <v>3084</v>
      </c>
      <c r="D2065" s="245" t="s">
        <v>75</v>
      </c>
      <c r="E2065" s="245">
        <v>2</v>
      </c>
      <c r="F2065" s="277"/>
      <c r="G2065" s="375"/>
      <c r="H2065" s="245"/>
    </row>
    <row r="2066" s="247" customFormat="1" ht="78.75" spans="1:8">
      <c r="A2066" s="258">
        <v>246</v>
      </c>
      <c r="B2066" s="245" t="s">
        <v>1760</v>
      </c>
      <c r="C2066" s="261" t="s">
        <v>3085</v>
      </c>
      <c r="D2066" s="245" t="s">
        <v>863</v>
      </c>
      <c r="E2066" s="245">
        <v>5</v>
      </c>
      <c r="F2066" s="277"/>
      <c r="G2066" s="375"/>
      <c r="H2066" s="245"/>
    </row>
    <row r="2067" s="247" customFormat="1" ht="123.75" spans="1:8">
      <c r="A2067" s="258">
        <v>247</v>
      </c>
      <c r="B2067" s="245" t="s">
        <v>1762</v>
      </c>
      <c r="C2067" s="261" t="s">
        <v>3086</v>
      </c>
      <c r="D2067" s="245" t="s">
        <v>75</v>
      </c>
      <c r="E2067" s="245">
        <v>1</v>
      </c>
      <c r="F2067" s="277"/>
      <c r="G2067" s="375"/>
      <c r="H2067" s="245"/>
    </row>
    <row r="2068" s="247" customFormat="1" ht="101.25" spans="1:8">
      <c r="A2068" s="258">
        <v>248</v>
      </c>
      <c r="B2068" s="245" t="s">
        <v>1764</v>
      </c>
      <c r="C2068" s="261" t="s">
        <v>3087</v>
      </c>
      <c r="D2068" s="245" t="s">
        <v>75</v>
      </c>
      <c r="E2068" s="245">
        <v>25</v>
      </c>
      <c r="F2068" s="277"/>
      <c r="G2068" s="375"/>
      <c r="H2068" s="245"/>
    </row>
    <row r="2069" s="247" customFormat="1" spans="1:8">
      <c r="A2069" s="258">
        <v>249</v>
      </c>
      <c r="B2069" s="245" t="s">
        <v>1772</v>
      </c>
      <c r="C2069" s="261" t="s">
        <v>1773</v>
      </c>
      <c r="D2069" s="245" t="s">
        <v>92</v>
      </c>
      <c r="E2069" s="245">
        <v>1</v>
      </c>
      <c r="F2069" s="277"/>
      <c r="G2069" s="375"/>
      <c r="H2069" s="245"/>
    </row>
    <row r="2070" s="247" customFormat="1" ht="101.25" spans="1:8">
      <c r="A2070" s="258">
        <v>250</v>
      </c>
      <c r="B2070" s="245" t="s">
        <v>1778</v>
      </c>
      <c r="C2070" s="261" t="s">
        <v>3088</v>
      </c>
      <c r="D2070" s="245" t="s">
        <v>92</v>
      </c>
      <c r="E2070" s="245">
        <v>25</v>
      </c>
      <c r="F2070" s="277"/>
      <c r="G2070" s="375"/>
      <c r="H2070" s="245"/>
    </row>
    <row r="2071" s="247" customFormat="1" ht="123.75" spans="1:8">
      <c r="A2071" s="258">
        <v>251</v>
      </c>
      <c r="B2071" s="245" t="s">
        <v>1782</v>
      </c>
      <c r="C2071" s="261" t="s">
        <v>3089</v>
      </c>
      <c r="D2071" s="245" t="s">
        <v>92</v>
      </c>
      <c r="E2071" s="245">
        <v>1</v>
      </c>
      <c r="F2071" s="277"/>
      <c r="G2071" s="375"/>
      <c r="H2071" s="245"/>
    </row>
    <row r="2072" s="247" customFormat="1" spans="1:8">
      <c r="A2072" s="258">
        <v>252</v>
      </c>
      <c r="B2072" s="245" t="s">
        <v>3090</v>
      </c>
      <c r="C2072" s="261" t="s">
        <v>3091</v>
      </c>
      <c r="D2072" s="245" t="s">
        <v>92</v>
      </c>
      <c r="E2072" s="245">
        <v>1</v>
      </c>
      <c r="F2072" s="258"/>
      <c r="G2072" s="375"/>
      <c r="H2072" s="245"/>
    </row>
    <row r="2073" s="247" customFormat="1" spans="1:8">
      <c r="A2073" s="258">
        <v>253</v>
      </c>
      <c r="B2073" s="245" t="s">
        <v>3090</v>
      </c>
      <c r="C2073" s="261" t="s">
        <v>3092</v>
      </c>
      <c r="D2073" s="245" t="s">
        <v>973</v>
      </c>
      <c r="E2073" s="245">
        <v>1</v>
      </c>
      <c r="F2073" s="258"/>
      <c r="G2073" s="375"/>
      <c r="H2073" s="245"/>
    </row>
    <row r="2074" s="247" customFormat="1" spans="1:8">
      <c r="A2074" s="258">
        <v>254</v>
      </c>
      <c r="B2074" s="245" t="s">
        <v>3090</v>
      </c>
      <c r="C2074" s="261" t="s">
        <v>3093</v>
      </c>
      <c r="D2074" s="245" t="s">
        <v>973</v>
      </c>
      <c r="E2074" s="245">
        <v>1</v>
      </c>
      <c r="F2074" s="258"/>
      <c r="G2074" s="375"/>
      <c r="H2074" s="245"/>
    </row>
    <row r="2075" s="247" customFormat="1" spans="1:8">
      <c r="A2075" s="258">
        <v>255</v>
      </c>
      <c r="B2075" s="245" t="s">
        <v>3090</v>
      </c>
      <c r="C2075" s="261" t="s">
        <v>3094</v>
      </c>
      <c r="D2075" s="245" t="s">
        <v>973</v>
      </c>
      <c r="E2075" s="245">
        <v>1</v>
      </c>
      <c r="F2075" s="258"/>
      <c r="G2075" s="375"/>
      <c r="H2075" s="245"/>
    </row>
    <row r="2076" s="247" customFormat="1" spans="1:8">
      <c r="A2076" s="258">
        <v>256</v>
      </c>
      <c r="B2076" s="245" t="s">
        <v>1788</v>
      </c>
      <c r="C2076" s="395" t="s">
        <v>3095</v>
      </c>
      <c r="D2076" s="245" t="s">
        <v>138</v>
      </c>
      <c r="E2076" s="245">
        <v>1</v>
      </c>
      <c r="F2076" s="277"/>
      <c r="G2076" s="375"/>
      <c r="H2076" s="245"/>
    </row>
    <row r="2077" s="247" customFormat="1" spans="1:8">
      <c r="A2077" s="258">
        <v>257</v>
      </c>
      <c r="B2077" s="245" t="s">
        <v>3096</v>
      </c>
      <c r="C2077" s="395" t="s">
        <v>3097</v>
      </c>
      <c r="D2077" s="245" t="s">
        <v>138</v>
      </c>
      <c r="E2077" s="245">
        <v>1</v>
      </c>
      <c r="F2077" s="273"/>
      <c r="G2077" s="375"/>
      <c r="H2077" s="245"/>
    </row>
    <row r="2078" s="247" customFormat="1" spans="1:8">
      <c r="A2078" s="258">
        <v>258</v>
      </c>
      <c r="B2078" s="245" t="s">
        <v>3098</v>
      </c>
      <c r="C2078" s="395" t="s">
        <v>3099</v>
      </c>
      <c r="D2078" s="245" t="s">
        <v>138</v>
      </c>
      <c r="E2078" s="245">
        <v>1</v>
      </c>
      <c r="F2078" s="273"/>
      <c r="G2078" s="375"/>
      <c r="H2078" s="245"/>
    </row>
    <row r="2079" s="247" customFormat="1" spans="1:8">
      <c r="A2079" s="258">
        <v>259</v>
      </c>
      <c r="B2079" s="245" t="s">
        <v>3100</v>
      </c>
      <c r="C2079" s="395" t="s">
        <v>3101</v>
      </c>
      <c r="D2079" s="245" t="s">
        <v>138</v>
      </c>
      <c r="E2079" s="245">
        <v>25</v>
      </c>
      <c r="F2079" s="273"/>
      <c r="G2079" s="375"/>
      <c r="H2079" s="245"/>
    </row>
    <row r="2080" s="247" customFormat="1" spans="1:8">
      <c r="A2080" s="258">
        <v>260</v>
      </c>
      <c r="B2080" s="245" t="s">
        <v>3090</v>
      </c>
      <c r="C2080" s="261" t="s">
        <v>3102</v>
      </c>
      <c r="D2080" s="245" t="s">
        <v>92</v>
      </c>
      <c r="E2080" s="245">
        <v>5</v>
      </c>
      <c r="F2080" s="258"/>
      <c r="G2080" s="375"/>
      <c r="H2080" s="245"/>
    </row>
    <row r="2081" s="247" customFormat="1" spans="1:8">
      <c r="A2081" s="258">
        <v>261</v>
      </c>
      <c r="B2081" s="245" t="s">
        <v>3103</v>
      </c>
      <c r="C2081" s="261" t="s">
        <v>3102</v>
      </c>
      <c r="D2081" s="245" t="s">
        <v>92</v>
      </c>
      <c r="E2081" s="245">
        <v>5</v>
      </c>
      <c r="F2081" s="273"/>
      <c r="G2081" s="375"/>
      <c r="H2081" s="245"/>
    </row>
    <row r="2082" s="247" customFormat="1" spans="1:8">
      <c r="A2082" s="258">
        <v>262</v>
      </c>
      <c r="B2082" s="245" t="s">
        <v>3104</v>
      </c>
      <c r="C2082" s="261" t="s">
        <v>3105</v>
      </c>
      <c r="D2082" s="245" t="s">
        <v>92</v>
      </c>
      <c r="E2082" s="245">
        <v>2</v>
      </c>
      <c r="F2082" s="273"/>
      <c r="G2082" s="375"/>
      <c r="H2082" s="245"/>
    </row>
    <row r="2083" s="247" customFormat="1" ht="22.5" spans="1:8">
      <c r="A2083" s="258">
        <v>263</v>
      </c>
      <c r="B2083" s="245" t="s">
        <v>3106</v>
      </c>
      <c r="C2083" s="296" t="s">
        <v>3107</v>
      </c>
      <c r="D2083" s="245" t="s">
        <v>75</v>
      </c>
      <c r="E2083" s="245">
        <v>1</v>
      </c>
      <c r="F2083" s="273"/>
      <c r="G2083" s="375"/>
      <c r="H2083" s="245"/>
    </row>
    <row r="2084" s="247" customFormat="1" ht="45" spans="1:8">
      <c r="A2084" s="258">
        <v>264</v>
      </c>
      <c r="B2084" s="245" t="s">
        <v>3108</v>
      </c>
      <c r="C2084" s="296" t="s">
        <v>3109</v>
      </c>
      <c r="D2084" s="245" t="s">
        <v>75</v>
      </c>
      <c r="E2084" s="245">
        <v>1</v>
      </c>
      <c r="F2084" s="273"/>
      <c r="G2084" s="375"/>
      <c r="H2084" s="245"/>
    </row>
    <row r="2085" s="247" customFormat="1" spans="1:8">
      <c r="A2085" s="258">
        <v>265</v>
      </c>
      <c r="B2085" s="245" t="s">
        <v>3110</v>
      </c>
      <c r="C2085" s="296" t="s">
        <v>3111</v>
      </c>
      <c r="D2085" s="245" t="s">
        <v>75</v>
      </c>
      <c r="E2085" s="245">
        <v>1</v>
      </c>
      <c r="F2085" s="273"/>
      <c r="G2085" s="375"/>
      <c r="H2085" s="245"/>
    </row>
    <row r="2086" s="247" customFormat="1" spans="1:8">
      <c r="A2086" s="258">
        <v>266</v>
      </c>
      <c r="B2086" s="245" t="s">
        <v>3112</v>
      </c>
      <c r="C2086" s="296" t="s">
        <v>3113</v>
      </c>
      <c r="D2086" s="245" t="s">
        <v>75</v>
      </c>
      <c r="E2086" s="245">
        <v>25</v>
      </c>
      <c r="F2086" s="273"/>
      <c r="G2086" s="375"/>
      <c r="H2086" s="245"/>
    </row>
    <row r="2087" s="247" customFormat="1" ht="33.75" spans="1:8">
      <c r="A2087" s="258">
        <v>267</v>
      </c>
      <c r="B2087" s="245" t="s">
        <v>3114</v>
      </c>
      <c r="C2087" s="396" t="s">
        <v>3115</v>
      </c>
      <c r="D2087" s="245" t="s">
        <v>138</v>
      </c>
      <c r="E2087" s="245">
        <v>1</v>
      </c>
      <c r="F2087" s="273"/>
      <c r="G2087" s="375"/>
      <c r="H2087" s="245"/>
    </row>
    <row r="2088" s="247" customFormat="1" ht="22.5" spans="1:8">
      <c r="A2088" s="258">
        <v>268</v>
      </c>
      <c r="B2088" s="245" t="s">
        <v>3116</v>
      </c>
      <c r="C2088" s="296" t="s">
        <v>3117</v>
      </c>
      <c r="D2088" s="245" t="s">
        <v>75</v>
      </c>
      <c r="E2088" s="245">
        <v>1</v>
      </c>
      <c r="F2088" s="273"/>
      <c r="G2088" s="375"/>
      <c r="H2088" s="245"/>
    </row>
    <row r="2089" s="247" customFormat="1" spans="1:8">
      <c r="A2089" s="258">
        <v>269</v>
      </c>
      <c r="B2089" s="245" t="s">
        <v>3118</v>
      </c>
      <c r="C2089" s="296" t="s">
        <v>3119</v>
      </c>
      <c r="D2089" s="245" t="s">
        <v>75</v>
      </c>
      <c r="E2089" s="245">
        <v>1</v>
      </c>
      <c r="F2089" s="273"/>
      <c r="G2089" s="375"/>
      <c r="H2089" s="245"/>
    </row>
    <row r="2090" s="247" customFormat="1" spans="1:8">
      <c r="A2090" s="258">
        <v>270</v>
      </c>
      <c r="B2090" s="245" t="s">
        <v>3120</v>
      </c>
      <c r="C2090" s="296" t="s">
        <v>3113</v>
      </c>
      <c r="D2090" s="245" t="s">
        <v>75</v>
      </c>
      <c r="E2090" s="245">
        <v>1</v>
      </c>
      <c r="F2090" s="273"/>
      <c r="G2090" s="375"/>
      <c r="H2090" s="245"/>
    </row>
    <row r="2091" s="247" customFormat="1" spans="1:8">
      <c r="A2091" s="258">
        <v>271</v>
      </c>
      <c r="B2091" s="245" t="s">
        <v>3121</v>
      </c>
      <c r="C2091" s="296" t="s">
        <v>3122</v>
      </c>
      <c r="D2091" s="245" t="s">
        <v>75</v>
      </c>
      <c r="E2091" s="245">
        <v>1</v>
      </c>
      <c r="F2091" s="273"/>
      <c r="G2091" s="375"/>
      <c r="H2091" s="245"/>
    </row>
    <row r="2092" s="247" customFormat="1" ht="22.5" spans="1:8">
      <c r="A2092" s="258">
        <v>272</v>
      </c>
      <c r="B2092" s="245" t="s">
        <v>3123</v>
      </c>
      <c r="C2092" s="261" t="s">
        <v>3124</v>
      </c>
      <c r="D2092" s="245" t="s">
        <v>75</v>
      </c>
      <c r="E2092" s="245">
        <v>1</v>
      </c>
      <c r="F2092" s="273"/>
      <c r="G2092" s="375"/>
      <c r="H2092" s="245"/>
    </row>
    <row r="2093" s="247" customFormat="1" ht="22.5" spans="1:8">
      <c r="A2093" s="258">
        <v>273</v>
      </c>
      <c r="B2093" s="245" t="s">
        <v>3125</v>
      </c>
      <c r="C2093" s="296" t="s">
        <v>3126</v>
      </c>
      <c r="D2093" s="245" t="s">
        <v>75</v>
      </c>
      <c r="E2093" s="245">
        <v>1</v>
      </c>
      <c r="F2093" s="273"/>
      <c r="G2093" s="375"/>
      <c r="H2093" s="245"/>
    </row>
    <row r="2094" s="247" customFormat="1" ht="22.5" spans="1:8">
      <c r="A2094" s="258">
        <v>274</v>
      </c>
      <c r="B2094" s="245" t="s">
        <v>3127</v>
      </c>
      <c r="C2094" s="296" t="s">
        <v>3128</v>
      </c>
      <c r="D2094" s="245" t="s">
        <v>138</v>
      </c>
      <c r="E2094" s="245">
        <v>1</v>
      </c>
      <c r="F2094" s="273"/>
      <c r="G2094" s="375"/>
      <c r="H2094" s="245"/>
    </row>
    <row r="2095" s="247" customFormat="1" ht="56.25" spans="1:8">
      <c r="A2095" s="258">
        <v>275</v>
      </c>
      <c r="B2095" s="245" t="s">
        <v>3129</v>
      </c>
      <c r="C2095" s="261" t="s">
        <v>3130</v>
      </c>
      <c r="D2095" s="245" t="s">
        <v>138</v>
      </c>
      <c r="E2095" s="245">
        <v>1</v>
      </c>
      <c r="F2095" s="273"/>
      <c r="G2095" s="375"/>
      <c r="H2095" s="245"/>
    </row>
    <row r="2096" s="247" customFormat="1" ht="22.5" spans="1:8">
      <c r="A2096" s="258">
        <v>276</v>
      </c>
      <c r="B2096" s="245" t="s">
        <v>3131</v>
      </c>
      <c r="C2096" s="261" t="s">
        <v>3132</v>
      </c>
      <c r="D2096" s="245" t="s">
        <v>138</v>
      </c>
      <c r="E2096" s="245">
        <v>1</v>
      </c>
      <c r="F2096" s="273"/>
      <c r="G2096" s="375"/>
      <c r="H2096" s="245"/>
    </row>
    <row r="2097" s="247" customFormat="1" ht="33.75" spans="1:8">
      <c r="A2097" s="258">
        <v>277</v>
      </c>
      <c r="B2097" s="245" t="s">
        <v>3133</v>
      </c>
      <c r="C2097" s="296" t="s">
        <v>3134</v>
      </c>
      <c r="D2097" s="245" t="s">
        <v>138</v>
      </c>
      <c r="E2097" s="245">
        <v>1</v>
      </c>
      <c r="F2097" s="273"/>
      <c r="G2097" s="375"/>
      <c r="H2097" s="245"/>
    </row>
    <row r="2098" s="247" customFormat="1" ht="22.5" spans="1:8">
      <c r="A2098" s="258">
        <v>278</v>
      </c>
      <c r="B2098" s="245" t="s">
        <v>3135</v>
      </c>
      <c r="C2098" s="296" t="s">
        <v>3136</v>
      </c>
      <c r="D2098" s="245" t="s">
        <v>75</v>
      </c>
      <c r="E2098" s="245">
        <v>50</v>
      </c>
      <c r="F2098" s="273"/>
      <c r="G2098" s="375"/>
      <c r="H2098" s="245"/>
    </row>
    <row r="2099" s="247" customFormat="1" spans="1:8">
      <c r="A2099" s="258">
        <v>279</v>
      </c>
      <c r="B2099" s="245" t="s">
        <v>3137</v>
      </c>
      <c r="C2099" s="261" t="s">
        <v>3138</v>
      </c>
      <c r="D2099" s="245" t="s">
        <v>138</v>
      </c>
      <c r="E2099" s="245">
        <v>1</v>
      </c>
      <c r="F2099" s="273"/>
      <c r="G2099" s="375"/>
      <c r="H2099" s="245"/>
    </row>
    <row r="2100" s="247" customFormat="1" spans="1:8">
      <c r="A2100" s="258">
        <v>280</v>
      </c>
      <c r="B2100" s="245" t="s">
        <v>3139</v>
      </c>
      <c r="C2100" s="261" t="s">
        <v>3140</v>
      </c>
      <c r="D2100" s="245" t="s">
        <v>75</v>
      </c>
      <c r="E2100" s="245">
        <v>1</v>
      </c>
      <c r="F2100" s="273"/>
      <c r="G2100" s="375"/>
      <c r="H2100" s="245"/>
    </row>
    <row r="2101" s="247" customFormat="1" spans="1:8">
      <c r="A2101" s="258">
        <v>281</v>
      </c>
      <c r="B2101" s="245" t="s">
        <v>3141</v>
      </c>
      <c r="C2101" s="261" t="s">
        <v>2943</v>
      </c>
      <c r="D2101" s="245" t="s">
        <v>138</v>
      </c>
      <c r="E2101" s="245">
        <v>1</v>
      </c>
      <c r="F2101" s="273"/>
      <c r="G2101" s="375"/>
      <c r="H2101" s="245"/>
    </row>
    <row r="2102" s="247" customFormat="1" ht="22.5" spans="1:8">
      <c r="A2102" s="258">
        <v>282</v>
      </c>
      <c r="B2102" s="245" t="s">
        <v>3142</v>
      </c>
      <c r="C2102" s="296" t="s">
        <v>3143</v>
      </c>
      <c r="D2102" s="245" t="s">
        <v>138</v>
      </c>
      <c r="E2102" s="245">
        <v>1</v>
      </c>
      <c r="F2102" s="277"/>
      <c r="G2102" s="375"/>
      <c r="H2102" s="245"/>
    </row>
    <row r="2103" s="247" customFormat="1" spans="1:8">
      <c r="A2103" s="258">
        <v>283</v>
      </c>
      <c r="B2103" s="245" t="s">
        <v>3144</v>
      </c>
      <c r="C2103" s="261" t="s">
        <v>3145</v>
      </c>
      <c r="D2103" s="245" t="s">
        <v>138</v>
      </c>
      <c r="E2103" s="245">
        <v>1</v>
      </c>
      <c r="F2103" s="277"/>
      <c r="G2103" s="375"/>
      <c r="H2103" s="245"/>
    </row>
    <row r="2104" s="247" customFormat="1" ht="22.5" spans="1:8">
      <c r="A2104" s="258">
        <v>284</v>
      </c>
      <c r="B2104" s="245" t="s">
        <v>3146</v>
      </c>
      <c r="C2104" s="261" t="s">
        <v>3147</v>
      </c>
      <c r="D2104" s="245" t="s">
        <v>75</v>
      </c>
      <c r="E2104" s="245">
        <v>25</v>
      </c>
      <c r="F2104" s="273"/>
      <c r="G2104" s="375"/>
      <c r="H2104" s="245"/>
    </row>
    <row r="2105" s="247" customFormat="1" spans="1:8">
      <c r="A2105" s="258">
        <v>285</v>
      </c>
      <c r="B2105" s="245" t="s">
        <v>3148</v>
      </c>
      <c r="C2105" s="261" t="s">
        <v>3149</v>
      </c>
      <c r="D2105" s="245" t="s">
        <v>75</v>
      </c>
      <c r="E2105" s="245">
        <v>25</v>
      </c>
      <c r="F2105" s="273"/>
      <c r="G2105" s="375"/>
      <c r="H2105" s="245"/>
    </row>
    <row r="2106" s="247" customFormat="1" spans="1:8">
      <c r="A2106" s="258">
        <v>286</v>
      </c>
      <c r="B2106" s="245" t="s">
        <v>3150</v>
      </c>
      <c r="C2106" s="261" t="s">
        <v>3151</v>
      </c>
      <c r="D2106" s="245" t="s">
        <v>75</v>
      </c>
      <c r="E2106" s="245">
        <v>1</v>
      </c>
      <c r="F2106" s="273"/>
      <c r="G2106" s="375"/>
      <c r="H2106" s="245"/>
    </row>
    <row r="2107" s="247" customFormat="1" ht="22.5" spans="1:8">
      <c r="A2107" s="258">
        <v>287</v>
      </c>
      <c r="B2107" s="245" t="s">
        <v>3152</v>
      </c>
      <c r="C2107" s="261" t="s">
        <v>3153</v>
      </c>
      <c r="D2107" s="245" t="s">
        <v>138</v>
      </c>
      <c r="E2107" s="245">
        <v>1</v>
      </c>
      <c r="F2107" s="273"/>
      <c r="G2107" s="375"/>
      <c r="H2107" s="245"/>
    </row>
    <row r="2108" s="247" customFormat="1" ht="78.75" spans="1:8">
      <c r="A2108" s="258">
        <v>288</v>
      </c>
      <c r="B2108" s="245" t="s">
        <v>3154</v>
      </c>
      <c r="C2108" s="296" t="s">
        <v>3155</v>
      </c>
      <c r="D2108" s="245" t="s">
        <v>138</v>
      </c>
      <c r="E2108" s="245">
        <v>1</v>
      </c>
      <c r="F2108" s="273"/>
      <c r="G2108" s="375"/>
      <c r="H2108" s="245"/>
    </row>
    <row r="2109" s="247" customFormat="1" spans="1:8">
      <c r="A2109" s="258">
        <v>289</v>
      </c>
      <c r="B2109" s="245" t="s">
        <v>3156</v>
      </c>
      <c r="C2109" s="261" t="s">
        <v>3157</v>
      </c>
      <c r="D2109" s="245" t="s">
        <v>138</v>
      </c>
      <c r="E2109" s="245">
        <v>1</v>
      </c>
      <c r="F2109" s="273"/>
      <c r="G2109" s="375"/>
      <c r="H2109" s="245"/>
    </row>
    <row r="2110" s="247" customFormat="1" ht="22.5" spans="1:8">
      <c r="A2110" s="258">
        <v>290</v>
      </c>
      <c r="B2110" s="245" t="s">
        <v>3158</v>
      </c>
      <c r="C2110" s="261" t="s">
        <v>3159</v>
      </c>
      <c r="D2110" s="245" t="s">
        <v>75</v>
      </c>
      <c r="E2110" s="245">
        <v>1</v>
      </c>
      <c r="F2110" s="277"/>
      <c r="G2110" s="375"/>
      <c r="H2110" s="245"/>
    </row>
    <row r="2111" s="247" customFormat="1" ht="22.5" spans="1:8">
      <c r="A2111" s="258">
        <v>291</v>
      </c>
      <c r="B2111" s="245" t="s">
        <v>3160</v>
      </c>
      <c r="C2111" s="261" t="s">
        <v>3161</v>
      </c>
      <c r="D2111" s="245" t="s">
        <v>75</v>
      </c>
      <c r="E2111" s="245">
        <v>1</v>
      </c>
      <c r="F2111" s="277"/>
      <c r="G2111" s="375"/>
      <c r="H2111" s="245"/>
    </row>
    <row r="2112" s="247" customFormat="1" ht="45" spans="1:8">
      <c r="A2112" s="258">
        <v>292</v>
      </c>
      <c r="B2112" s="245" t="s">
        <v>3162</v>
      </c>
      <c r="C2112" s="296" t="s">
        <v>3163</v>
      </c>
      <c r="D2112" s="245" t="s">
        <v>138</v>
      </c>
      <c r="E2112" s="245">
        <v>1</v>
      </c>
      <c r="F2112" s="277"/>
      <c r="G2112" s="375"/>
      <c r="H2112" s="245"/>
    </row>
    <row r="2113" s="247" customFormat="1" ht="56.25" spans="1:8">
      <c r="A2113" s="258">
        <v>293</v>
      </c>
      <c r="B2113" s="245" t="s">
        <v>3164</v>
      </c>
      <c r="C2113" s="296" t="s">
        <v>3165</v>
      </c>
      <c r="D2113" s="245" t="s">
        <v>138</v>
      </c>
      <c r="E2113" s="245">
        <v>1</v>
      </c>
      <c r="F2113" s="277"/>
      <c r="G2113" s="375"/>
      <c r="H2113" s="245"/>
    </row>
    <row r="2114" s="247" customFormat="1" spans="1:8">
      <c r="A2114" s="258">
        <v>294</v>
      </c>
      <c r="B2114" s="245" t="s">
        <v>1955</v>
      </c>
      <c r="C2114" s="261" t="s">
        <v>3166</v>
      </c>
      <c r="D2114" s="245" t="s">
        <v>138</v>
      </c>
      <c r="E2114" s="245">
        <v>1</v>
      </c>
      <c r="F2114" s="277"/>
      <c r="G2114" s="375"/>
      <c r="H2114" s="245"/>
    </row>
    <row r="2115" s="247" customFormat="1" spans="1:8">
      <c r="A2115" s="258">
        <v>295</v>
      </c>
      <c r="B2115" s="245" t="s">
        <v>3167</v>
      </c>
      <c r="C2115" s="261" t="s">
        <v>3168</v>
      </c>
      <c r="D2115" s="245" t="s">
        <v>138</v>
      </c>
      <c r="E2115" s="245">
        <v>2</v>
      </c>
      <c r="F2115" s="273"/>
      <c r="G2115" s="375"/>
      <c r="H2115" s="245"/>
    </row>
    <row r="2116" s="247" customFormat="1" spans="1:8">
      <c r="A2116" s="258">
        <v>296</v>
      </c>
      <c r="B2116" s="245" t="s">
        <v>3169</v>
      </c>
      <c r="C2116" s="261"/>
      <c r="D2116" s="245"/>
      <c r="E2116" s="245"/>
      <c r="F2116" s="277"/>
      <c r="G2116" s="375"/>
      <c r="H2116" s="245"/>
    </row>
    <row r="2117" s="247" customFormat="1" ht="135" spans="1:8">
      <c r="A2117" s="258">
        <v>297</v>
      </c>
      <c r="B2117" s="245" t="s">
        <v>1798</v>
      </c>
      <c r="C2117" s="261" t="s">
        <v>3170</v>
      </c>
      <c r="D2117" s="245" t="s">
        <v>75</v>
      </c>
      <c r="E2117" s="245">
        <v>1</v>
      </c>
      <c r="F2117" s="277"/>
      <c r="G2117" s="375"/>
      <c r="H2117" s="245"/>
    </row>
    <row r="2118" s="247" customFormat="1" ht="67.5" spans="1:8">
      <c r="A2118" s="258">
        <v>298</v>
      </c>
      <c r="B2118" s="245" t="s">
        <v>1800</v>
      </c>
      <c r="C2118" s="261" t="s">
        <v>3171</v>
      </c>
      <c r="D2118" s="245" t="s">
        <v>92</v>
      </c>
      <c r="E2118" s="245">
        <v>1</v>
      </c>
      <c r="F2118" s="277"/>
      <c r="G2118" s="375"/>
      <c r="H2118" s="245"/>
    </row>
    <row r="2119" s="247" customFormat="1" ht="56.25" spans="1:8">
      <c r="A2119" s="258">
        <v>299</v>
      </c>
      <c r="B2119" s="245" t="s">
        <v>1802</v>
      </c>
      <c r="C2119" s="261" t="s">
        <v>3172</v>
      </c>
      <c r="D2119" s="245" t="s">
        <v>92</v>
      </c>
      <c r="E2119" s="245">
        <v>1</v>
      </c>
      <c r="F2119" s="277"/>
      <c r="G2119" s="375"/>
      <c r="H2119" s="245"/>
    </row>
    <row r="2120" s="247" customFormat="1" ht="90" spans="1:8">
      <c r="A2120" s="258">
        <v>300</v>
      </c>
      <c r="B2120" s="245" t="s">
        <v>1804</v>
      </c>
      <c r="C2120" s="261" t="s">
        <v>1805</v>
      </c>
      <c r="D2120" s="245" t="s">
        <v>363</v>
      </c>
      <c r="E2120" s="245">
        <v>25</v>
      </c>
      <c r="F2120" s="277"/>
      <c r="G2120" s="375"/>
      <c r="H2120" s="245"/>
    </row>
    <row r="2121" s="247" customFormat="1" ht="45" spans="1:8">
      <c r="A2121" s="258">
        <v>301</v>
      </c>
      <c r="B2121" s="245" t="s">
        <v>1806</v>
      </c>
      <c r="C2121" s="261" t="s">
        <v>1807</v>
      </c>
      <c r="D2121" s="245" t="s">
        <v>75</v>
      </c>
      <c r="E2121" s="245">
        <v>25</v>
      </c>
      <c r="F2121" s="277"/>
      <c r="G2121" s="375"/>
      <c r="H2121" s="245"/>
    </row>
    <row r="2122" s="247" customFormat="1" ht="56.25" spans="1:8">
      <c r="A2122" s="258">
        <v>302</v>
      </c>
      <c r="B2122" s="245" t="s">
        <v>1810</v>
      </c>
      <c r="C2122" s="261" t="s">
        <v>3173</v>
      </c>
      <c r="D2122" s="245" t="s">
        <v>92</v>
      </c>
      <c r="E2122" s="245">
        <v>2</v>
      </c>
      <c r="F2122" s="277"/>
      <c r="G2122" s="375"/>
      <c r="H2122" s="245"/>
    </row>
    <row r="2123" s="247" customFormat="1" ht="45" spans="1:8">
      <c r="A2123" s="258">
        <v>303</v>
      </c>
      <c r="B2123" s="245" t="s">
        <v>1812</v>
      </c>
      <c r="C2123" s="261" t="s">
        <v>3174</v>
      </c>
      <c r="D2123" s="245" t="s">
        <v>75</v>
      </c>
      <c r="E2123" s="245">
        <v>1</v>
      </c>
      <c r="F2123" s="277"/>
      <c r="G2123" s="375"/>
      <c r="H2123" s="245"/>
    </row>
    <row r="2124" s="247" customFormat="1" ht="56.25" spans="1:8">
      <c r="A2124" s="258">
        <v>304</v>
      </c>
      <c r="B2124" s="245" t="s">
        <v>3175</v>
      </c>
      <c r="C2124" s="261" t="s">
        <v>1815</v>
      </c>
      <c r="D2124" s="245" t="s">
        <v>75</v>
      </c>
      <c r="E2124" s="245">
        <v>9</v>
      </c>
      <c r="F2124" s="273"/>
      <c r="G2124" s="375"/>
      <c r="H2124" s="245"/>
    </row>
    <row r="2125" s="247" customFormat="1" ht="22.5" spans="1:8">
      <c r="A2125" s="258">
        <v>305</v>
      </c>
      <c r="B2125" s="245" t="s">
        <v>3176</v>
      </c>
      <c r="C2125" s="296" t="s">
        <v>3177</v>
      </c>
      <c r="D2125" s="245" t="s">
        <v>75</v>
      </c>
      <c r="E2125" s="245">
        <v>25</v>
      </c>
      <c r="F2125" s="273"/>
      <c r="G2125" s="375"/>
      <c r="H2125" s="245"/>
    </row>
    <row r="2126" s="247" customFormat="1" ht="22.5" spans="1:8">
      <c r="A2126" s="258">
        <v>306</v>
      </c>
      <c r="B2126" s="245" t="s">
        <v>3178</v>
      </c>
      <c r="C2126" s="296" t="s">
        <v>3179</v>
      </c>
      <c r="D2126" s="245" t="s">
        <v>75</v>
      </c>
      <c r="E2126" s="245">
        <v>1</v>
      </c>
      <c r="F2126" s="273"/>
      <c r="G2126" s="375"/>
      <c r="H2126" s="245"/>
    </row>
    <row r="2127" s="247" customFormat="1" spans="1:8">
      <c r="A2127" s="258">
        <v>307</v>
      </c>
      <c r="B2127" s="245" t="s">
        <v>3180</v>
      </c>
      <c r="C2127" s="261" t="s">
        <v>3181</v>
      </c>
      <c r="D2127" s="245" t="s">
        <v>138</v>
      </c>
      <c r="E2127" s="245">
        <v>2</v>
      </c>
      <c r="F2127" s="273"/>
      <c r="G2127" s="375"/>
      <c r="H2127" s="245"/>
    </row>
    <row r="2128" s="247" customFormat="1" ht="22.5" spans="1:8">
      <c r="A2128" s="258">
        <v>308</v>
      </c>
      <c r="B2128" s="245" t="s">
        <v>3182</v>
      </c>
      <c r="C2128" s="261" t="s">
        <v>3183</v>
      </c>
      <c r="D2128" s="245" t="s">
        <v>75</v>
      </c>
      <c r="E2128" s="245">
        <v>13</v>
      </c>
      <c r="F2128" s="273"/>
      <c r="G2128" s="375"/>
      <c r="H2128" s="245"/>
    </row>
    <row r="2129" s="247" customFormat="1" ht="90" spans="1:8">
      <c r="A2129" s="258">
        <v>309</v>
      </c>
      <c r="B2129" s="245" t="s">
        <v>3184</v>
      </c>
      <c r="C2129" s="296" t="s">
        <v>3185</v>
      </c>
      <c r="D2129" s="245" t="s">
        <v>138</v>
      </c>
      <c r="E2129" s="245">
        <v>25</v>
      </c>
      <c r="F2129" s="273"/>
      <c r="G2129" s="375"/>
      <c r="H2129" s="245"/>
    </row>
    <row r="2130" s="247" customFormat="1" ht="22.5" spans="1:8">
      <c r="A2130" s="258">
        <v>310</v>
      </c>
      <c r="B2130" s="245" t="s">
        <v>3186</v>
      </c>
      <c r="C2130" s="296" t="s">
        <v>3187</v>
      </c>
      <c r="D2130" s="245" t="s">
        <v>92</v>
      </c>
      <c r="E2130" s="245">
        <v>1</v>
      </c>
      <c r="F2130" s="273"/>
      <c r="G2130" s="375"/>
      <c r="H2130" s="245"/>
    </row>
    <row r="2131" s="247" customFormat="1" ht="33.75" spans="1:8">
      <c r="A2131" s="258">
        <v>311</v>
      </c>
      <c r="B2131" s="245" t="s">
        <v>3188</v>
      </c>
      <c r="C2131" s="296" t="s">
        <v>3189</v>
      </c>
      <c r="D2131" s="245" t="s">
        <v>138</v>
      </c>
      <c r="E2131" s="245">
        <v>1</v>
      </c>
      <c r="F2131" s="273"/>
      <c r="G2131" s="375"/>
      <c r="H2131" s="245"/>
    </row>
    <row r="2132" s="247" customFormat="1" spans="1:8">
      <c r="A2132" s="258">
        <v>312</v>
      </c>
      <c r="B2132" s="245" t="s">
        <v>3190</v>
      </c>
      <c r="C2132" s="261" t="s">
        <v>3191</v>
      </c>
      <c r="D2132" s="245" t="s">
        <v>75</v>
      </c>
      <c r="E2132" s="245">
        <v>13</v>
      </c>
      <c r="F2132" s="273"/>
      <c r="G2132" s="375"/>
      <c r="H2132" s="245"/>
    </row>
    <row r="2133" s="247" customFormat="1" ht="33.75" spans="1:8">
      <c r="A2133" s="258">
        <v>313</v>
      </c>
      <c r="B2133" s="245" t="s">
        <v>1824</v>
      </c>
      <c r="C2133" s="296" t="s">
        <v>3192</v>
      </c>
      <c r="D2133" s="245" t="s">
        <v>75</v>
      </c>
      <c r="E2133" s="245">
        <v>1</v>
      </c>
      <c r="F2133" s="277"/>
      <c r="G2133" s="375"/>
      <c r="H2133" s="245"/>
    </row>
    <row r="2134" s="247" customFormat="1" ht="22.5" spans="1:8">
      <c r="A2134" s="258">
        <v>314</v>
      </c>
      <c r="B2134" s="245" t="s">
        <v>1826</v>
      </c>
      <c r="C2134" s="296" t="s">
        <v>3193</v>
      </c>
      <c r="D2134" s="245" t="s">
        <v>75</v>
      </c>
      <c r="E2134" s="245">
        <v>1</v>
      </c>
      <c r="F2134" s="277"/>
      <c r="G2134" s="375"/>
      <c r="H2134" s="245"/>
    </row>
    <row r="2135" s="247" customFormat="1" spans="1:8">
      <c r="A2135" s="258">
        <v>315</v>
      </c>
      <c r="B2135" s="245" t="s">
        <v>1828</v>
      </c>
      <c r="C2135" s="296" t="s">
        <v>3194</v>
      </c>
      <c r="D2135" s="245" t="s">
        <v>75</v>
      </c>
      <c r="E2135" s="245">
        <v>4</v>
      </c>
      <c r="F2135" s="277"/>
      <c r="G2135" s="375"/>
      <c r="H2135" s="245"/>
    </row>
    <row r="2136" s="247" customFormat="1" spans="1:8">
      <c r="A2136" s="258">
        <v>316</v>
      </c>
      <c r="B2136" s="245" t="s">
        <v>3195</v>
      </c>
      <c r="C2136" s="261" t="s">
        <v>3196</v>
      </c>
      <c r="D2136" s="245" t="s">
        <v>138</v>
      </c>
      <c r="E2136" s="245">
        <v>3</v>
      </c>
      <c r="F2136" s="273"/>
      <c r="G2136" s="375"/>
      <c r="H2136" s="245"/>
    </row>
    <row r="2137" s="247" customFormat="1" ht="22.5" spans="1:8">
      <c r="A2137" s="258">
        <v>317</v>
      </c>
      <c r="B2137" s="245" t="s">
        <v>3197</v>
      </c>
      <c r="C2137" s="296" t="s">
        <v>3198</v>
      </c>
      <c r="D2137" s="245" t="s">
        <v>75</v>
      </c>
      <c r="E2137" s="245">
        <v>1</v>
      </c>
      <c r="F2137" s="273"/>
      <c r="G2137" s="375"/>
      <c r="H2137" s="245"/>
    </row>
    <row r="2138" s="247" customFormat="1" ht="22.5" spans="1:8">
      <c r="A2138" s="258">
        <v>318</v>
      </c>
      <c r="B2138" s="245" t="s">
        <v>3199</v>
      </c>
      <c r="C2138" s="296" t="s">
        <v>3200</v>
      </c>
      <c r="D2138" s="245" t="s">
        <v>138</v>
      </c>
      <c r="E2138" s="245">
        <v>1</v>
      </c>
      <c r="F2138" s="273"/>
      <c r="G2138" s="375"/>
      <c r="H2138" s="245"/>
    </row>
    <row r="2139" s="247" customFormat="1" spans="1:8">
      <c r="A2139" s="258">
        <v>319</v>
      </c>
      <c r="B2139" s="245" t="s">
        <v>3201</v>
      </c>
      <c r="C2139" s="296" t="s">
        <v>3202</v>
      </c>
      <c r="D2139" s="245" t="s">
        <v>138</v>
      </c>
      <c r="E2139" s="245">
        <v>1</v>
      </c>
      <c r="F2139" s="277"/>
      <c r="G2139" s="375"/>
      <c r="H2139" s="245"/>
    </row>
    <row r="2140" s="247" customFormat="1" ht="22.5" spans="1:8">
      <c r="A2140" s="258">
        <v>320</v>
      </c>
      <c r="B2140" s="245" t="s">
        <v>3201</v>
      </c>
      <c r="C2140" s="296" t="s">
        <v>3203</v>
      </c>
      <c r="D2140" s="245" t="s">
        <v>138</v>
      </c>
      <c r="E2140" s="245">
        <v>1</v>
      </c>
      <c r="F2140" s="277"/>
      <c r="G2140" s="375"/>
      <c r="H2140" s="245"/>
    </row>
    <row r="2141" s="247" customFormat="1" spans="1:8">
      <c r="A2141" s="258">
        <v>321</v>
      </c>
      <c r="B2141" s="245" t="s">
        <v>3204</v>
      </c>
      <c r="C2141" s="296" t="s">
        <v>3205</v>
      </c>
      <c r="D2141" s="245" t="s">
        <v>138</v>
      </c>
      <c r="E2141" s="245">
        <v>1</v>
      </c>
      <c r="F2141" s="273"/>
      <c r="G2141" s="375"/>
      <c r="H2141" s="245"/>
    </row>
    <row r="2142" s="247" customFormat="1" spans="1:8">
      <c r="A2142" s="258">
        <v>322</v>
      </c>
      <c r="B2142" s="245" t="s">
        <v>3206</v>
      </c>
      <c r="C2142" s="261" t="s">
        <v>3207</v>
      </c>
      <c r="D2142" s="245" t="s">
        <v>138</v>
      </c>
      <c r="E2142" s="245">
        <v>1</v>
      </c>
      <c r="F2142" s="273"/>
      <c r="G2142" s="375"/>
      <c r="H2142" s="245"/>
    </row>
    <row r="2143" s="247" customFormat="1" spans="1:8">
      <c r="A2143" s="258">
        <v>323</v>
      </c>
      <c r="B2143" s="245" t="s">
        <v>3208</v>
      </c>
      <c r="C2143" s="261" t="s">
        <v>3209</v>
      </c>
      <c r="D2143" s="245" t="s">
        <v>138</v>
      </c>
      <c r="E2143" s="245">
        <v>1</v>
      </c>
      <c r="F2143" s="273"/>
      <c r="G2143" s="375"/>
      <c r="H2143" s="245"/>
    </row>
    <row r="2144" s="247" customFormat="1" spans="1:8">
      <c r="A2144" s="258">
        <v>324</v>
      </c>
      <c r="B2144" s="245" t="s">
        <v>3210</v>
      </c>
      <c r="C2144" s="261" t="s">
        <v>3211</v>
      </c>
      <c r="D2144" s="245" t="s">
        <v>138</v>
      </c>
      <c r="E2144" s="245">
        <v>1</v>
      </c>
      <c r="F2144" s="273"/>
      <c r="G2144" s="375"/>
      <c r="H2144" s="245"/>
    </row>
    <row r="2145" s="247" customFormat="1" spans="1:8">
      <c r="A2145" s="258">
        <v>325</v>
      </c>
      <c r="B2145" s="245" t="s">
        <v>3212</v>
      </c>
      <c r="C2145" s="261" t="s">
        <v>3211</v>
      </c>
      <c r="D2145" s="245" t="s">
        <v>138</v>
      </c>
      <c r="E2145" s="245">
        <v>1</v>
      </c>
      <c r="F2145" s="273"/>
      <c r="G2145" s="375"/>
      <c r="H2145" s="245"/>
    </row>
    <row r="2146" s="247" customFormat="1" ht="56.25" spans="1:8">
      <c r="A2146" s="258">
        <v>326</v>
      </c>
      <c r="B2146" s="245" t="s">
        <v>3213</v>
      </c>
      <c r="C2146" s="296" t="s">
        <v>3214</v>
      </c>
      <c r="D2146" s="245" t="s">
        <v>138</v>
      </c>
      <c r="E2146" s="245">
        <v>1</v>
      </c>
      <c r="F2146" s="273"/>
      <c r="G2146" s="375"/>
      <c r="H2146" s="245"/>
    </row>
    <row r="2147" s="247" customFormat="1" spans="1:8">
      <c r="A2147" s="258">
        <v>327</v>
      </c>
      <c r="B2147" s="245" t="s">
        <v>3215</v>
      </c>
      <c r="C2147" s="261"/>
      <c r="D2147" s="245"/>
      <c r="E2147" s="245"/>
      <c r="F2147" s="277"/>
      <c r="G2147" s="375"/>
      <c r="H2147" s="245"/>
    </row>
    <row r="2148" s="247" customFormat="1" spans="1:8">
      <c r="A2148" s="258">
        <v>328</v>
      </c>
      <c r="B2148" s="245" t="s">
        <v>3216</v>
      </c>
      <c r="C2148" s="261"/>
      <c r="D2148" s="245"/>
      <c r="E2148" s="245"/>
      <c r="F2148" s="277"/>
      <c r="G2148" s="375"/>
      <c r="H2148" s="245"/>
    </row>
    <row r="2149" s="247" customFormat="1" ht="78.75" spans="1:8">
      <c r="A2149" s="258">
        <v>329</v>
      </c>
      <c r="B2149" s="245" t="s">
        <v>1838</v>
      </c>
      <c r="C2149" s="261" t="s">
        <v>3217</v>
      </c>
      <c r="D2149" s="245" t="s">
        <v>92</v>
      </c>
      <c r="E2149" s="245">
        <v>1</v>
      </c>
      <c r="F2149" s="277"/>
      <c r="G2149" s="375"/>
      <c r="H2149" s="245"/>
    </row>
    <row r="2150" s="247" customFormat="1" ht="90" spans="1:8">
      <c r="A2150" s="258">
        <v>330</v>
      </c>
      <c r="B2150" s="245" t="s">
        <v>1844</v>
      </c>
      <c r="C2150" s="261" t="s">
        <v>1845</v>
      </c>
      <c r="D2150" s="245" t="s">
        <v>92</v>
      </c>
      <c r="E2150" s="245">
        <v>1</v>
      </c>
      <c r="F2150" s="277"/>
      <c r="G2150" s="375"/>
      <c r="H2150" s="245"/>
    </row>
    <row r="2151" s="247" customFormat="1" ht="90" spans="1:8">
      <c r="A2151" s="258">
        <v>331</v>
      </c>
      <c r="B2151" s="245" t="s">
        <v>1846</v>
      </c>
      <c r="C2151" s="261" t="s">
        <v>1847</v>
      </c>
      <c r="D2151" s="245" t="s">
        <v>92</v>
      </c>
      <c r="E2151" s="245">
        <v>1</v>
      </c>
      <c r="F2151" s="277"/>
      <c r="G2151" s="375"/>
      <c r="H2151" s="245"/>
    </row>
    <row r="2152" s="247" customFormat="1" ht="22.5" spans="1:8">
      <c r="A2152" s="258">
        <v>332</v>
      </c>
      <c r="B2152" s="245" t="s">
        <v>1848</v>
      </c>
      <c r="C2152" s="296" t="s">
        <v>3218</v>
      </c>
      <c r="D2152" s="245" t="s">
        <v>75</v>
      </c>
      <c r="E2152" s="245">
        <v>1</v>
      </c>
      <c r="F2152" s="277"/>
      <c r="G2152" s="375"/>
      <c r="H2152" s="245"/>
    </row>
    <row r="2153" s="247" customFormat="1" spans="1:8">
      <c r="A2153" s="258">
        <v>333</v>
      </c>
      <c r="B2153" s="245" t="s">
        <v>3219</v>
      </c>
      <c r="C2153" s="261" t="s">
        <v>3220</v>
      </c>
      <c r="D2153" s="245" t="s">
        <v>75</v>
      </c>
      <c r="E2153" s="245">
        <v>1</v>
      </c>
      <c r="F2153" s="273"/>
      <c r="G2153" s="375"/>
      <c r="H2153" s="245"/>
    </row>
    <row r="2154" s="247" customFormat="1" spans="1:8">
      <c r="A2154" s="258">
        <v>334</v>
      </c>
      <c r="B2154" s="245" t="s">
        <v>3221</v>
      </c>
      <c r="C2154" s="261" t="s">
        <v>3222</v>
      </c>
      <c r="D2154" s="245" t="s">
        <v>75</v>
      </c>
      <c r="E2154" s="245">
        <v>1</v>
      </c>
      <c r="F2154" s="273"/>
      <c r="G2154" s="375"/>
      <c r="H2154" s="245"/>
    </row>
    <row r="2155" s="247" customFormat="1" spans="1:8">
      <c r="A2155" s="258">
        <v>335</v>
      </c>
      <c r="B2155" s="245" t="s">
        <v>3223</v>
      </c>
      <c r="C2155" s="261" t="s">
        <v>3224</v>
      </c>
      <c r="D2155" s="245" t="s">
        <v>138</v>
      </c>
      <c r="E2155" s="245">
        <v>1</v>
      </c>
      <c r="F2155" s="273"/>
      <c r="G2155" s="375"/>
      <c r="H2155" s="245"/>
    </row>
    <row r="2156" s="247" customFormat="1" spans="1:8">
      <c r="A2156" s="258">
        <v>336</v>
      </c>
      <c r="B2156" s="245" t="s">
        <v>3225</v>
      </c>
      <c r="C2156" s="261" t="s">
        <v>3224</v>
      </c>
      <c r="D2156" s="245" t="s">
        <v>138</v>
      </c>
      <c r="E2156" s="245">
        <v>1</v>
      </c>
      <c r="F2156" s="273"/>
      <c r="G2156" s="375"/>
      <c r="H2156" s="245"/>
    </row>
    <row r="2157" s="247" customFormat="1" spans="1:8">
      <c r="A2157" s="258">
        <v>337</v>
      </c>
      <c r="B2157" s="245" t="s">
        <v>3226</v>
      </c>
      <c r="C2157" s="261" t="s">
        <v>3227</v>
      </c>
      <c r="D2157" s="245" t="s">
        <v>138</v>
      </c>
      <c r="E2157" s="245">
        <v>1</v>
      </c>
      <c r="F2157" s="273"/>
      <c r="G2157" s="375"/>
      <c r="H2157" s="245"/>
    </row>
    <row r="2158" s="247" customFormat="1" ht="22.5" spans="1:8">
      <c r="A2158" s="258">
        <v>338</v>
      </c>
      <c r="B2158" s="245" t="s">
        <v>3228</v>
      </c>
      <c r="C2158" s="261" t="s">
        <v>3229</v>
      </c>
      <c r="D2158" s="245" t="s">
        <v>75</v>
      </c>
      <c r="E2158" s="245">
        <v>1</v>
      </c>
      <c r="F2158" s="273"/>
      <c r="G2158" s="375"/>
      <c r="H2158" s="245"/>
    </row>
    <row r="2159" s="247" customFormat="1" spans="1:8">
      <c r="A2159" s="258">
        <v>339</v>
      </c>
      <c r="B2159" s="245" t="s">
        <v>3230</v>
      </c>
      <c r="C2159" s="261" t="s">
        <v>3231</v>
      </c>
      <c r="D2159" s="245" t="s">
        <v>75</v>
      </c>
      <c r="E2159" s="245">
        <v>1</v>
      </c>
      <c r="F2159" s="273"/>
      <c r="G2159" s="375"/>
      <c r="H2159" s="245"/>
    </row>
    <row r="2160" s="247" customFormat="1" spans="1:8">
      <c r="A2160" s="258">
        <v>340</v>
      </c>
      <c r="B2160" s="245" t="s">
        <v>3232</v>
      </c>
      <c r="C2160" s="261" t="s">
        <v>3231</v>
      </c>
      <c r="D2160" s="245" t="s">
        <v>75</v>
      </c>
      <c r="E2160" s="245">
        <v>1</v>
      </c>
      <c r="F2160" s="273"/>
      <c r="G2160" s="375"/>
      <c r="H2160" s="245"/>
    </row>
    <row r="2161" s="247" customFormat="1" spans="1:8">
      <c r="A2161" s="258">
        <v>341</v>
      </c>
      <c r="B2161" s="245" t="s">
        <v>3233</v>
      </c>
      <c r="C2161" s="261" t="s">
        <v>3234</v>
      </c>
      <c r="D2161" s="245"/>
      <c r="E2161" s="245">
        <v>1</v>
      </c>
      <c r="F2161" s="273"/>
      <c r="G2161" s="375"/>
      <c r="H2161" s="245"/>
    </row>
    <row r="2162" s="247" customFormat="1" spans="1:8">
      <c r="A2162" s="258">
        <v>342</v>
      </c>
      <c r="B2162" s="245" t="s">
        <v>3235</v>
      </c>
      <c r="C2162" s="261" t="s">
        <v>3236</v>
      </c>
      <c r="D2162" s="245"/>
      <c r="E2162" s="245">
        <v>1</v>
      </c>
      <c r="F2162" s="273"/>
      <c r="G2162" s="375"/>
      <c r="H2162" s="245"/>
    </row>
    <row r="2163" s="247" customFormat="1" spans="1:8">
      <c r="A2163" s="258">
        <v>343</v>
      </c>
      <c r="B2163" s="245" t="s">
        <v>3237</v>
      </c>
      <c r="C2163" s="261" t="s">
        <v>3238</v>
      </c>
      <c r="D2163" s="245" t="s">
        <v>75</v>
      </c>
      <c r="E2163" s="245">
        <v>1</v>
      </c>
      <c r="F2163" s="273"/>
      <c r="G2163" s="375"/>
      <c r="H2163" s="245"/>
    </row>
    <row r="2164" s="247" customFormat="1" spans="1:8">
      <c r="A2164" s="258">
        <v>344</v>
      </c>
      <c r="B2164" s="245" t="s">
        <v>3239</v>
      </c>
      <c r="C2164" s="261" t="s">
        <v>3240</v>
      </c>
      <c r="D2164" s="245" t="s">
        <v>75</v>
      </c>
      <c r="E2164" s="245">
        <v>1</v>
      </c>
      <c r="F2164" s="273"/>
      <c r="G2164" s="375"/>
      <c r="H2164" s="245"/>
    </row>
    <row r="2165" s="247" customFormat="1" spans="1:8">
      <c r="A2165" s="258">
        <v>345</v>
      </c>
      <c r="B2165" s="245" t="s">
        <v>3241</v>
      </c>
      <c r="C2165" s="261"/>
      <c r="D2165" s="245"/>
      <c r="E2165" s="245"/>
      <c r="F2165" s="277"/>
      <c r="G2165" s="375"/>
      <c r="H2165" s="245"/>
    </row>
    <row r="2166" s="247" customFormat="1" spans="1:8">
      <c r="A2166" s="258">
        <v>346</v>
      </c>
      <c r="B2166" s="245" t="s">
        <v>3216</v>
      </c>
      <c r="C2166" s="261"/>
      <c r="D2166" s="245"/>
      <c r="E2166" s="245"/>
      <c r="F2166" s="277"/>
      <c r="G2166" s="375"/>
      <c r="H2166" s="245"/>
    </row>
    <row r="2167" s="247" customFormat="1" spans="1:8">
      <c r="A2167" s="258">
        <v>347</v>
      </c>
      <c r="B2167" s="245" t="s">
        <v>3242</v>
      </c>
      <c r="C2167" s="261"/>
      <c r="D2167" s="245"/>
      <c r="E2167" s="245"/>
      <c r="F2167" s="277"/>
      <c r="G2167" s="375"/>
      <c r="H2167" s="245"/>
    </row>
    <row r="2168" s="247" customFormat="1" ht="22.5" spans="1:8">
      <c r="A2168" s="258">
        <v>348</v>
      </c>
      <c r="B2168" s="245" t="s">
        <v>3243</v>
      </c>
      <c r="C2168" s="261" t="s">
        <v>3244</v>
      </c>
      <c r="D2168" s="245" t="s">
        <v>75</v>
      </c>
      <c r="E2168" s="245">
        <v>1</v>
      </c>
      <c r="F2168" s="273"/>
      <c r="G2168" s="375"/>
      <c r="H2168" s="245"/>
    </row>
    <row r="2169" s="247" customFormat="1" ht="22.5" spans="1:8">
      <c r="A2169" s="258">
        <v>349</v>
      </c>
      <c r="B2169" s="245" t="s">
        <v>3245</v>
      </c>
      <c r="C2169" s="261" t="s">
        <v>3246</v>
      </c>
      <c r="D2169" s="245" t="s">
        <v>75</v>
      </c>
      <c r="E2169" s="245">
        <v>1</v>
      </c>
      <c r="F2169" s="273"/>
      <c r="G2169" s="375"/>
      <c r="H2169" s="245"/>
    </row>
    <row r="2170" s="247" customFormat="1" ht="22.5" spans="1:8">
      <c r="A2170" s="258">
        <v>350</v>
      </c>
      <c r="B2170" s="245" t="s">
        <v>3247</v>
      </c>
      <c r="C2170" s="261" t="s">
        <v>3248</v>
      </c>
      <c r="D2170" s="245"/>
      <c r="E2170" s="245">
        <v>1</v>
      </c>
      <c r="F2170" s="273"/>
      <c r="G2170" s="375"/>
      <c r="H2170" s="245"/>
    </row>
    <row r="2171" s="247" customFormat="1" ht="22.5" spans="1:8">
      <c r="A2171" s="258">
        <v>351</v>
      </c>
      <c r="B2171" s="245" t="s">
        <v>3249</v>
      </c>
      <c r="C2171" s="261" t="s">
        <v>3250</v>
      </c>
      <c r="D2171" s="245"/>
      <c r="E2171" s="245">
        <v>1</v>
      </c>
      <c r="F2171" s="273"/>
      <c r="G2171" s="375"/>
      <c r="H2171" s="245"/>
    </row>
    <row r="2172" s="247" customFormat="1" spans="1:8">
      <c r="A2172" s="258">
        <v>352</v>
      </c>
      <c r="B2172" s="245" t="s">
        <v>3251</v>
      </c>
      <c r="C2172" s="261" t="s">
        <v>3252</v>
      </c>
      <c r="D2172" s="245" t="s">
        <v>75</v>
      </c>
      <c r="E2172" s="245">
        <v>1</v>
      </c>
      <c r="F2172" s="273"/>
      <c r="G2172" s="375"/>
      <c r="H2172" s="245"/>
    </row>
    <row r="2173" s="247" customFormat="1" ht="22.5" spans="1:8">
      <c r="A2173" s="258">
        <v>353</v>
      </c>
      <c r="B2173" s="245" t="s">
        <v>3253</v>
      </c>
      <c r="C2173" s="261" t="s">
        <v>3252</v>
      </c>
      <c r="D2173" s="245" t="s">
        <v>75</v>
      </c>
      <c r="E2173" s="245">
        <v>1</v>
      </c>
      <c r="F2173" s="273"/>
      <c r="G2173" s="375"/>
      <c r="H2173" s="245"/>
    </row>
    <row r="2174" s="247" customFormat="1" spans="1:8">
      <c r="A2174" s="258">
        <v>354</v>
      </c>
      <c r="B2174" s="245" t="s">
        <v>3254</v>
      </c>
      <c r="C2174" s="261"/>
      <c r="D2174" s="245"/>
      <c r="E2174" s="245"/>
      <c r="F2174" s="277"/>
      <c r="G2174" s="375"/>
      <c r="H2174" s="245"/>
    </row>
    <row r="2175" s="247" customFormat="1" ht="22.5" spans="1:8">
      <c r="A2175" s="258">
        <v>355</v>
      </c>
      <c r="B2175" s="245" t="s">
        <v>3255</v>
      </c>
      <c r="C2175" s="261" t="s">
        <v>3256</v>
      </c>
      <c r="D2175" s="245" t="s">
        <v>75</v>
      </c>
      <c r="E2175" s="245">
        <v>1</v>
      </c>
      <c r="F2175" s="273"/>
      <c r="G2175" s="375"/>
      <c r="H2175" s="245"/>
    </row>
    <row r="2176" s="247" customFormat="1" ht="22.5" spans="1:8">
      <c r="A2176" s="258">
        <v>356</v>
      </c>
      <c r="B2176" s="245" t="s">
        <v>3257</v>
      </c>
      <c r="C2176" s="261" t="s">
        <v>3256</v>
      </c>
      <c r="D2176" s="245" t="s">
        <v>75</v>
      </c>
      <c r="E2176" s="245">
        <v>1</v>
      </c>
      <c r="F2176" s="273"/>
      <c r="G2176" s="375"/>
      <c r="H2176" s="245"/>
    </row>
    <row r="2177" s="247" customFormat="1" ht="22.5" spans="1:8">
      <c r="A2177" s="258">
        <v>357</v>
      </c>
      <c r="B2177" s="245" t="s">
        <v>3258</v>
      </c>
      <c r="C2177" s="261" t="s">
        <v>3256</v>
      </c>
      <c r="D2177" s="245"/>
      <c r="E2177" s="245">
        <v>1</v>
      </c>
      <c r="F2177" s="273"/>
      <c r="G2177" s="375"/>
      <c r="H2177" s="245"/>
    </row>
    <row r="2178" s="247" customFormat="1" ht="22.5" spans="1:8">
      <c r="A2178" s="258">
        <v>358</v>
      </c>
      <c r="B2178" s="245" t="s">
        <v>3259</v>
      </c>
      <c r="C2178" s="261" t="s">
        <v>3256</v>
      </c>
      <c r="D2178" s="245"/>
      <c r="E2178" s="245">
        <v>1</v>
      </c>
      <c r="F2178" s="258"/>
      <c r="G2178" s="375"/>
      <c r="H2178" s="245"/>
    </row>
    <row r="2179" s="247" customFormat="1" spans="1:8">
      <c r="A2179" s="258">
        <v>359</v>
      </c>
      <c r="B2179" s="245" t="s">
        <v>3260</v>
      </c>
      <c r="C2179" s="261"/>
      <c r="D2179" s="245"/>
      <c r="E2179" s="245"/>
      <c r="F2179" s="277"/>
      <c r="G2179" s="375"/>
      <c r="H2179" s="245"/>
    </row>
    <row r="2180" s="247" customFormat="1" ht="22.5" spans="1:8">
      <c r="A2180" s="258">
        <v>360</v>
      </c>
      <c r="B2180" s="245" t="s">
        <v>3261</v>
      </c>
      <c r="C2180" s="261" t="s">
        <v>3262</v>
      </c>
      <c r="D2180" s="245" t="s">
        <v>75</v>
      </c>
      <c r="E2180" s="245">
        <v>1</v>
      </c>
      <c r="F2180" s="273"/>
      <c r="G2180" s="375"/>
      <c r="H2180" s="245"/>
    </row>
    <row r="2181" s="247" customFormat="1" ht="33.75" spans="1:8">
      <c r="A2181" s="258">
        <v>361</v>
      </c>
      <c r="B2181" s="245" t="s">
        <v>3263</v>
      </c>
      <c r="C2181" s="261" t="s">
        <v>3262</v>
      </c>
      <c r="D2181" s="245" t="s">
        <v>75</v>
      </c>
      <c r="E2181" s="245">
        <v>1</v>
      </c>
      <c r="F2181" s="273"/>
      <c r="G2181" s="375"/>
      <c r="H2181" s="245"/>
    </row>
    <row r="2182" s="247" customFormat="1" ht="33.75" spans="1:8">
      <c r="A2182" s="258">
        <v>362</v>
      </c>
      <c r="B2182" s="245" t="s">
        <v>3264</v>
      </c>
      <c r="C2182" s="261" t="s">
        <v>3262</v>
      </c>
      <c r="D2182" s="245"/>
      <c r="E2182" s="245">
        <v>1</v>
      </c>
      <c r="F2182" s="273"/>
      <c r="G2182" s="375"/>
      <c r="H2182" s="245"/>
    </row>
    <row r="2183" s="247" customFormat="1" ht="33.75" spans="1:8">
      <c r="A2183" s="258">
        <v>363</v>
      </c>
      <c r="B2183" s="245" t="s">
        <v>3265</v>
      </c>
      <c r="C2183" s="261" t="s">
        <v>3262</v>
      </c>
      <c r="D2183" s="245"/>
      <c r="E2183" s="245">
        <v>1</v>
      </c>
      <c r="F2183" s="258"/>
      <c r="G2183" s="375"/>
      <c r="H2183" s="245"/>
    </row>
    <row r="2184" s="247" customFormat="1" spans="1:8">
      <c r="A2184" s="258">
        <v>364</v>
      </c>
      <c r="B2184" s="245" t="s">
        <v>3266</v>
      </c>
      <c r="C2184" s="261"/>
      <c r="D2184" s="245"/>
      <c r="E2184" s="245"/>
      <c r="F2184" s="277"/>
      <c r="G2184" s="375"/>
      <c r="H2184" s="245"/>
    </row>
    <row r="2185" s="247" customFormat="1" spans="1:8">
      <c r="A2185" s="258">
        <v>365</v>
      </c>
      <c r="B2185" s="245" t="s">
        <v>3267</v>
      </c>
      <c r="C2185" s="261"/>
      <c r="D2185" s="245"/>
      <c r="E2185" s="245"/>
      <c r="F2185" s="277"/>
      <c r="G2185" s="375"/>
      <c r="H2185" s="245"/>
    </row>
    <row r="2186" s="247" customFormat="1" spans="1:8">
      <c r="A2186" s="258">
        <v>366</v>
      </c>
      <c r="B2186" s="245" t="s">
        <v>1879</v>
      </c>
      <c r="C2186" s="261" t="s">
        <v>2659</v>
      </c>
      <c r="D2186" s="245" t="s">
        <v>92</v>
      </c>
      <c r="E2186" s="245">
        <v>2</v>
      </c>
      <c r="F2186" s="277"/>
      <c r="G2186" s="375"/>
      <c r="H2186" s="245"/>
    </row>
    <row r="2187" s="247" customFormat="1" spans="1:8">
      <c r="A2187" s="258">
        <v>367</v>
      </c>
      <c r="B2187" s="245" t="s">
        <v>1879</v>
      </c>
      <c r="C2187" s="261" t="s">
        <v>3268</v>
      </c>
      <c r="D2187" s="245" t="s">
        <v>92</v>
      </c>
      <c r="E2187" s="245">
        <v>2</v>
      </c>
      <c r="F2187" s="277"/>
      <c r="G2187" s="375"/>
      <c r="H2187" s="245"/>
    </row>
    <row r="2188" s="247" customFormat="1" spans="1:8">
      <c r="A2188" s="258">
        <v>368</v>
      </c>
      <c r="B2188" s="245" t="s">
        <v>1879</v>
      </c>
      <c r="C2188" s="261" t="s">
        <v>2660</v>
      </c>
      <c r="D2188" s="245" t="s">
        <v>92</v>
      </c>
      <c r="E2188" s="245">
        <v>30</v>
      </c>
      <c r="F2188" s="277"/>
      <c r="G2188" s="375"/>
      <c r="H2188" s="245"/>
    </row>
    <row r="2189" s="247" customFormat="1" spans="1:8">
      <c r="A2189" s="258">
        <v>369</v>
      </c>
      <c r="B2189" s="245" t="s">
        <v>1883</v>
      </c>
      <c r="C2189" s="261" t="s">
        <v>3269</v>
      </c>
      <c r="D2189" s="245" t="s">
        <v>92</v>
      </c>
      <c r="E2189" s="245">
        <v>2</v>
      </c>
      <c r="F2189" s="277"/>
      <c r="G2189" s="375"/>
      <c r="H2189" s="245"/>
    </row>
    <row r="2190" s="247" customFormat="1" spans="1:8">
      <c r="A2190" s="258">
        <v>370</v>
      </c>
      <c r="B2190" s="245" t="s">
        <v>3270</v>
      </c>
      <c r="C2190" s="261"/>
      <c r="D2190" s="245"/>
      <c r="E2190" s="245"/>
      <c r="F2190" s="277"/>
      <c r="G2190" s="375"/>
      <c r="H2190" s="245"/>
    </row>
    <row r="2191" s="247" customFormat="1" spans="1:8">
      <c r="A2191" s="258">
        <v>371</v>
      </c>
      <c r="B2191" s="245" t="s">
        <v>1885</v>
      </c>
      <c r="C2191" s="261" t="s">
        <v>3271</v>
      </c>
      <c r="D2191" s="245" t="s">
        <v>973</v>
      </c>
      <c r="E2191" s="245">
        <v>30</v>
      </c>
      <c r="F2191" s="277"/>
      <c r="G2191" s="375"/>
      <c r="H2191" s="245"/>
    </row>
    <row r="2192" s="247" customFormat="1" spans="1:8">
      <c r="A2192" s="258">
        <v>372</v>
      </c>
      <c r="B2192" s="245" t="s">
        <v>1885</v>
      </c>
      <c r="C2192" s="261" t="s">
        <v>3272</v>
      </c>
      <c r="D2192" s="245" t="s">
        <v>973</v>
      </c>
      <c r="E2192" s="245">
        <v>30</v>
      </c>
      <c r="F2192" s="277"/>
      <c r="G2192" s="375"/>
      <c r="H2192" s="245"/>
    </row>
    <row r="2193" s="247" customFormat="1" spans="1:8">
      <c r="A2193" s="258">
        <v>373</v>
      </c>
      <c r="B2193" s="245" t="s">
        <v>1888</v>
      </c>
      <c r="C2193" s="261" t="s">
        <v>3269</v>
      </c>
      <c r="D2193" s="245" t="s">
        <v>92</v>
      </c>
      <c r="E2193" s="245">
        <v>30</v>
      </c>
      <c r="F2193" s="277"/>
      <c r="G2193" s="375"/>
      <c r="H2193" s="245"/>
    </row>
    <row r="2194" s="247" customFormat="1" spans="1:8">
      <c r="A2194" s="258">
        <v>374</v>
      </c>
      <c r="B2194" s="245" t="s">
        <v>1888</v>
      </c>
      <c r="C2194" s="261" t="s">
        <v>2661</v>
      </c>
      <c r="D2194" s="245" t="s">
        <v>92</v>
      </c>
      <c r="E2194" s="245">
        <v>10</v>
      </c>
      <c r="F2194" s="277"/>
      <c r="G2194" s="375"/>
      <c r="H2194" s="245"/>
    </row>
    <row r="2195" s="247" customFormat="1" spans="1:8">
      <c r="A2195" s="258">
        <v>375</v>
      </c>
      <c r="B2195" s="245" t="s">
        <v>1891</v>
      </c>
      <c r="C2195" s="261" t="s">
        <v>1892</v>
      </c>
      <c r="D2195" s="245" t="s">
        <v>92</v>
      </c>
      <c r="E2195" s="245">
        <v>5</v>
      </c>
      <c r="F2195" s="277"/>
      <c r="G2195" s="375"/>
      <c r="H2195" s="245"/>
    </row>
    <row r="2196" s="247" customFormat="1" spans="1:8">
      <c r="A2196" s="258">
        <v>376</v>
      </c>
      <c r="B2196" s="245" t="s">
        <v>1891</v>
      </c>
      <c r="C2196" s="261" t="s">
        <v>1893</v>
      </c>
      <c r="D2196" s="245" t="s">
        <v>92</v>
      </c>
      <c r="E2196" s="245">
        <v>5</v>
      </c>
      <c r="F2196" s="277"/>
      <c r="G2196" s="375"/>
      <c r="H2196" s="245"/>
    </row>
    <row r="2197" s="247" customFormat="1" spans="1:8">
      <c r="A2197" s="258">
        <v>377</v>
      </c>
      <c r="B2197" s="245" t="s">
        <v>3273</v>
      </c>
      <c r="C2197" s="261"/>
      <c r="D2197" s="245"/>
      <c r="E2197" s="245"/>
      <c r="F2197" s="277"/>
      <c r="G2197" s="375"/>
      <c r="H2197" s="245"/>
    </row>
    <row r="2198" s="247" customFormat="1" spans="1:8">
      <c r="A2198" s="258">
        <v>378</v>
      </c>
      <c r="B2198" s="245" t="s">
        <v>1894</v>
      </c>
      <c r="C2198" s="261" t="s">
        <v>3274</v>
      </c>
      <c r="D2198" s="245" t="s">
        <v>92</v>
      </c>
      <c r="E2198" s="245">
        <v>30</v>
      </c>
      <c r="F2198" s="277"/>
      <c r="G2198" s="375"/>
      <c r="H2198" s="245"/>
    </row>
    <row r="2199" s="247" customFormat="1" spans="1:8">
      <c r="A2199" s="258">
        <v>379</v>
      </c>
      <c r="B2199" s="245" t="s">
        <v>1896</v>
      </c>
      <c r="C2199" s="261" t="s">
        <v>3275</v>
      </c>
      <c r="D2199" s="245" t="s">
        <v>92</v>
      </c>
      <c r="E2199" s="245">
        <v>5</v>
      </c>
      <c r="F2199" s="277"/>
      <c r="G2199" s="375"/>
      <c r="H2199" s="245"/>
    </row>
    <row r="2200" s="247" customFormat="1" spans="1:8">
      <c r="A2200" s="258">
        <v>380</v>
      </c>
      <c r="B2200" s="245" t="s">
        <v>2165</v>
      </c>
      <c r="C2200" s="261" t="s">
        <v>3276</v>
      </c>
      <c r="D2200" s="245" t="s">
        <v>92</v>
      </c>
      <c r="E2200" s="245">
        <v>1</v>
      </c>
      <c r="F2200" s="277"/>
      <c r="G2200" s="375"/>
      <c r="H2200" s="245"/>
    </row>
    <row r="2201" s="247" customFormat="1" spans="1:8">
      <c r="A2201" s="258">
        <v>381</v>
      </c>
      <c r="B2201" s="245" t="s">
        <v>1898</v>
      </c>
      <c r="C2201" s="261" t="s">
        <v>1899</v>
      </c>
      <c r="D2201" s="245" t="s">
        <v>973</v>
      </c>
      <c r="E2201" s="245">
        <v>2</v>
      </c>
      <c r="F2201" s="277"/>
      <c r="G2201" s="375"/>
      <c r="H2201" s="245"/>
    </row>
    <row r="2202" s="247" customFormat="1" spans="1:8">
      <c r="A2202" s="258">
        <v>382</v>
      </c>
      <c r="B2202" s="245" t="s">
        <v>1900</v>
      </c>
      <c r="C2202" s="261" t="s">
        <v>3277</v>
      </c>
      <c r="D2202" s="245" t="s">
        <v>92</v>
      </c>
      <c r="E2202" s="245">
        <v>5</v>
      </c>
      <c r="F2202" s="277"/>
      <c r="G2202" s="375"/>
      <c r="H2202" s="245"/>
    </row>
    <row r="2203" s="247" customFormat="1" spans="1:8">
      <c r="A2203" s="258">
        <v>383</v>
      </c>
      <c r="B2203" s="245" t="s">
        <v>3278</v>
      </c>
      <c r="C2203" s="261" t="s">
        <v>3279</v>
      </c>
      <c r="D2203" s="245" t="s">
        <v>973</v>
      </c>
      <c r="E2203" s="245">
        <v>2</v>
      </c>
      <c r="F2203" s="258"/>
      <c r="G2203" s="375"/>
      <c r="H2203" s="245"/>
    </row>
    <row r="2204" s="247" customFormat="1" spans="1:8">
      <c r="A2204" s="258">
        <v>384</v>
      </c>
      <c r="B2204" s="245" t="s">
        <v>3280</v>
      </c>
      <c r="C2204" s="261"/>
      <c r="D2204" s="245"/>
      <c r="E2204" s="245"/>
      <c r="F2204" s="277"/>
      <c r="G2204" s="375"/>
      <c r="H2204" s="245"/>
    </row>
    <row r="2205" s="247" customFormat="1" spans="1:8">
      <c r="A2205" s="258">
        <v>385</v>
      </c>
      <c r="B2205" s="245" t="s">
        <v>1902</v>
      </c>
      <c r="C2205" s="261" t="s">
        <v>1903</v>
      </c>
      <c r="D2205" s="245" t="s">
        <v>973</v>
      </c>
      <c r="E2205" s="245">
        <v>5</v>
      </c>
      <c r="F2205" s="277"/>
      <c r="G2205" s="375"/>
      <c r="H2205" s="245"/>
    </row>
    <row r="2206" s="247" customFormat="1" spans="1:8">
      <c r="A2206" s="258">
        <v>386</v>
      </c>
      <c r="B2206" s="245" t="s">
        <v>1904</v>
      </c>
      <c r="C2206" s="261" t="s">
        <v>3281</v>
      </c>
      <c r="D2206" s="245" t="s">
        <v>92</v>
      </c>
      <c r="E2206" s="245">
        <v>30</v>
      </c>
      <c r="F2206" s="277"/>
      <c r="G2206" s="375"/>
      <c r="H2206" s="245"/>
    </row>
    <row r="2207" s="247" customFormat="1" spans="1:8">
      <c r="A2207" s="258">
        <v>387</v>
      </c>
      <c r="B2207" s="245" t="s">
        <v>1906</v>
      </c>
      <c r="C2207" s="261" t="s">
        <v>1907</v>
      </c>
      <c r="D2207" s="245" t="s">
        <v>1908</v>
      </c>
      <c r="E2207" s="245">
        <v>1.5</v>
      </c>
      <c r="F2207" s="277"/>
      <c r="G2207" s="375"/>
      <c r="H2207" s="245"/>
    </row>
    <row r="2208" s="247" customFormat="1" spans="1:8">
      <c r="A2208" s="258">
        <v>388</v>
      </c>
      <c r="B2208" s="245" t="s">
        <v>1909</v>
      </c>
      <c r="C2208" s="261" t="s">
        <v>3282</v>
      </c>
      <c r="D2208" s="245" t="s">
        <v>995</v>
      </c>
      <c r="E2208" s="245">
        <v>5</v>
      </c>
      <c r="F2208" s="277"/>
      <c r="G2208" s="375"/>
      <c r="H2208" s="245"/>
    </row>
    <row r="2209" s="247" customFormat="1" ht="22.5" spans="1:8">
      <c r="A2209" s="258">
        <v>400</v>
      </c>
      <c r="B2209" s="245" t="s">
        <v>3283</v>
      </c>
      <c r="C2209" s="261"/>
      <c r="D2209" s="245"/>
      <c r="E2209" s="245"/>
      <c r="F2209" s="277"/>
      <c r="G2209" s="375"/>
      <c r="H2209" s="245"/>
    </row>
    <row r="2210" s="247" customFormat="1" spans="1:8">
      <c r="A2210" s="258">
        <v>401</v>
      </c>
      <c r="B2210" s="245" t="s">
        <v>3284</v>
      </c>
      <c r="C2210" s="261"/>
      <c r="D2210" s="245"/>
      <c r="E2210" s="245"/>
      <c r="F2210" s="277"/>
      <c r="G2210" s="375"/>
      <c r="H2210" s="245"/>
    </row>
    <row r="2211" s="247" customFormat="1" spans="1:8">
      <c r="A2211" s="258">
        <v>402</v>
      </c>
      <c r="B2211" s="245" t="s">
        <v>1913</v>
      </c>
      <c r="C2211" s="261" t="s">
        <v>1914</v>
      </c>
      <c r="D2211" s="245" t="s">
        <v>75</v>
      </c>
      <c r="E2211" s="245">
        <v>25</v>
      </c>
      <c r="F2211" s="277"/>
      <c r="G2211" s="375"/>
      <c r="H2211" s="245"/>
    </row>
    <row r="2212" s="247" customFormat="1" ht="22.5" spans="1:8">
      <c r="A2212" s="258">
        <v>403</v>
      </c>
      <c r="B2212" s="245" t="s">
        <v>3285</v>
      </c>
      <c r="C2212" s="261" t="s">
        <v>3286</v>
      </c>
      <c r="D2212" s="245" t="s">
        <v>75</v>
      </c>
      <c r="E2212" s="245">
        <v>25</v>
      </c>
      <c r="F2212" s="273"/>
      <c r="G2212" s="375"/>
      <c r="H2212" s="245"/>
    </row>
    <row r="2213" s="247" customFormat="1" ht="22.5" spans="1:8">
      <c r="A2213" s="258">
        <v>404</v>
      </c>
      <c r="B2213" s="245" t="s">
        <v>1915</v>
      </c>
      <c r="C2213" s="261" t="s">
        <v>1916</v>
      </c>
      <c r="D2213" s="245" t="s">
        <v>75</v>
      </c>
      <c r="E2213" s="245">
        <v>25</v>
      </c>
      <c r="F2213" s="277"/>
      <c r="G2213" s="375"/>
      <c r="H2213" s="245"/>
    </row>
    <row r="2214" s="247" customFormat="1" ht="45" spans="1:8">
      <c r="A2214" s="258">
        <v>405</v>
      </c>
      <c r="B2214" s="245" t="s">
        <v>3287</v>
      </c>
      <c r="C2214" s="261" t="s">
        <v>3288</v>
      </c>
      <c r="D2214" s="245" t="s">
        <v>75</v>
      </c>
      <c r="E2214" s="245">
        <v>25</v>
      </c>
      <c r="F2214" s="273"/>
      <c r="G2214" s="375"/>
      <c r="H2214" s="245"/>
    </row>
    <row r="2215" s="247" customFormat="1" spans="1:8">
      <c r="A2215" s="258">
        <v>406</v>
      </c>
      <c r="B2215" s="245" t="s">
        <v>1917</v>
      </c>
      <c r="C2215" s="261" t="s">
        <v>1918</v>
      </c>
      <c r="D2215" s="245" t="s">
        <v>75</v>
      </c>
      <c r="E2215" s="245">
        <v>25</v>
      </c>
      <c r="F2215" s="277"/>
      <c r="G2215" s="375"/>
      <c r="H2215" s="245"/>
    </row>
    <row r="2216" s="247" customFormat="1" ht="22.5" spans="1:8">
      <c r="A2216" s="258">
        <v>407</v>
      </c>
      <c r="B2216" s="245" t="s">
        <v>1922</v>
      </c>
      <c r="C2216" s="261" t="s">
        <v>3289</v>
      </c>
      <c r="D2216" s="245" t="s">
        <v>92</v>
      </c>
      <c r="E2216" s="245">
        <v>25</v>
      </c>
      <c r="F2216" s="277"/>
      <c r="G2216" s="375"/>
      <c r="H2216" s="245"/>
    </row>
    <row r="2217" s="247" customFormat="1" spans="1:8">
      <c r="A2217" s="258">
        <v>408</v>
      </c>
      <c r="B2217" s="245" t="s">
        <v>1924</v>
      </c>
      <c r="C2217" s="261" t="s">
        <v>1924</v>
      </c>
      <c r="D2217" s="245" t="s">
        <v>198</v>
      </c>
      <c r="E2217" s="245">
        <v>100</v>
      </c>
      <c r="F2217" s="273"/>
      <c r="G2217" s="375"/>
      <c r="H2217" s="245"/>
    </row>
    <row r="2218" s="247" customFormat="1" spans="1:8">
      <c r="A2218" s="258">
        <v>409</v>
      </c>
      <c r="B2218" s="245" t="s">
        <v>1925</v>
      </c>
      <c r="C2218" s="261" t="s">
        <v>1926</v>
      </c>
      <c r="D2218" s="245" t="s">
        <v>92</v>
      </c>
      <c r="E2218" s="245">
        <v>100</v>
      </c>
      <c r="F2218" s="277"/>
      <c r="G2218" s="375"/>
      <c r="H2218" s="245"/>
    </row>
    <row r="2219" s="247" customFormat="1" spans="1:8">
      <c r="A2219" s="258">
        <v>410</v>
      </c>
      <c r="B2219" s="245" t="s">
        <v>3290</v>
      </c>
      <c r="C2219" s="296" t="s">
        <v>3291</v>
      </c>
      <c r="D2219" s="245" t="s">
        <v>3292</v>
      </c>
      <c r="E2219" s="245">
        <v>1000</v>
      </c>
      <c r="F2219" s="273"/>
      <c r="G2219" s="375"/>
      <c r="H2219" s="245"/>
    </row>
    <row r="2220" s="247" customFormat="1" spans="1:8">
      <c r="A2220" s="258">
        <v>411</v>
      </c>
      <c r="B2220" s="245" t="s">
        <v>3293</v>
      </c>
      <c r="C2220" s="397" t="s">
        <v>3294</v>
      </c>
      <c r="D2220" s="245" t="s">
        <v>3295</v>
      </c>
      <c r="E2220" s="245">
        <v>500</v>
      </c>
      <c r="F2220" s="273"/>
      <c r="G2220" s="375"/>
      <c r="H2220" s="245"/>
    </row>
    <row r="2221" s="247" customFormat="1" ht="22.5" spans="1:8">
      <c r="A2221" s="258">
        <v>412</v>
      </c>
      <c r="B2221" s="245" t="s">
        <v>3296</v>
      </c>
      <c r="C2221" s="261" t="s">
        <v>3297</v>
      </c>
      <c r="D2221" s="245" t="s">
        <v>92</v>
      </c>
      <c r="E2221" s="245">
        <v>25</v>
      </c>
      <c r="F2221" s="273"/>
      <c r="G2221" s="375"/>
      <c r="H2221" s="245"/>
    </row>
    <row r="2222" s="247" customFormat="1" ht="22.5" spans="1:8">
      <c r="A2222" s="258">
        <v>413</v>
      </c>
      <c r="B2222" s="245" t="s">
        <v>3298</v>
      </c>
      <c r="C2222" s="261" t="s">
        <v>3299</v>
      </c>
      <c r="D2222" s="245" t="s">
        <v>75</v>
      </c>
      <c r="E2222" s="245">
        <v>2</v>
      </c>
      <c r="F2222" s="273"/>
      <c r="G2222" s="375"/>
      <c r="H2222" s="245"/>
    </row>
    <row r="2223" s="247" customFormat="1" spans="1:8">
      <c r="A2223" s="258">
        <v>414</v>
      </c>
      <c r="B2223" s="245" t="s">
        <v>3300</v>
      </c>
      <c r="C2223" s="261" t="s">
        <v>3301</v>
      </c>
      <c r="D2223" s="245" t="s">
        <v>75</v>
      </c>
      <c r="E2223" s="245">
        <v>1</v>
      </c>
      <c r="F2223" s="273"/>
      <c r="G2223" s="375"/>
      <c r="H2223" s="245"/>
    </row>
    <row r="2224" s="247" customFormat="1" spans="1:8">
      <c r="A2224" s="258">
        <v>415</v>
      </c>
      <c r="B2224" s="245" t="s">
        <v>3302</v>
      </c>
      <c r="C2224" s="261" t="s">
        <v>3303</v>
      </c>
      <c r="D2224" s="245" t="s">
        <v>422</v>
      </c>
      <c r="E2224" s="245">
        <v>1</v>
      </c>
      <c r="F2224" s="273"/>
      <c r="G2224" s="375"/>
      <c r="H2224" s="245"/>
    </row>
    <row r="2225" s="247" customFormat="1" ht="22.5" spans="1:8">
      <c r="A2225" s="258">
        <v>416</v>
      </c>
      <c r="B2225" s="245" t="s">
        <v>3304</v>
      </c>
      <c r="C2225" s="261" t="s">
        <v>3305</v>
      </c>
      <c r="D2225" s="245" t="s">
        <v>75</v>
      </c>
      <c r="E2225" s="245">
        <v>1</v>
      </c>
      <c r="F2225" s="273"/>
      <c r="G2225" s="375"/>
      <c r="H2225" s="245"/>
    </row>
    <row r="2226" s="247" customFormat="1" spans="1:8">
      <c r="A2226" s="258">
        <v>417</v>
      </c>
      <c r="B2226" s="245" t="s">
        <v>3306</v>
      </c>
      <c r="C2226" s="261" t="s">
        <v>3307</v>
      </c>
      <c r="D2226" s="245"/>
      <c r="E2226" s="245">
        <v>25</v>
      </c>
      <c r="F2226" s="273"/>
      <c r="G2226" s="375"/>
      <c r="H2226" s="245"/>
    </row>
    <row r="2227" s="247" customFormat="1" ht="22.5" spans="1:8">
      <c r="A2227" s="258">
        <v>418</v>
      </c>
      <c r="B2227" s="245" t="s">
        <v>3308</v>
      </c>
      <c r="C2227" s="261" t="s">
        <v>3309</v>
      </c>
      <c r="D2227" s="245" t="s">
        <v>75</v>
      </c>
      <c r="E2227" s="245">
        <v>50</v>
      </c>
      <c r="F2227" s="273"/>
      <c r="G2227" s="375"/>
      <c r="H2227" s="245"/>
    </row>
    <row r="2228" s="247" customFormat="1" ht="22.5" spans="1:8">
      <c r="A2228" s="258">
        <v>419</v>
      </c>
      <c r="B2228" s="245" t="s">
        <v>3310</v>
      </c>
      <c r="C2228" s="261" t="s">
        <v>3311</v>
      </c>
      <c r="D2228" s="245" t="s">
        <v>422</v>
      </c>
      <c r="E2228" s="245">
        <v>1</v>
      </c>
      <c r="F2228" s="273"/>
      <c r="G2228" s="375"/>
      <c r="H2228" s="245"/>
    </row>
    <row r="2229" s="247" customFormat="1" ht="22.5" spans="1:8">
      <c r="A2229" s="258">
        <v>420</v>
      </c>
      <c r="B2229" s="245" t="s">
        <v>3312</v>
      </c>
      <c r="C2229" s="261" t="s">
        <v>3313</v>
      </c>
      <c r="D2229" s="245" t="s">
        <v>75</v>
      </c>
      <c r="E2229" s="245">
        <v>50</v>
      </c>
      <c r="F2229" s="273"/>
      <c r="G2229" s="375"/>
      <c r="H2229" s="245"/>
    </row>
    <row r="2230" s="247" customFormat="1" ht="22.5" spans="1:8">
      <c r="A2230" s="258">
        <v>421</v>
      </c>
      <c r="B2230" s="245" t="s">
        <v>3314</v>
      </c>
      <c r="C2230" s="261" t="s">
        <v>3315</v>
      </c>
      <c r="D2230" s="245" t="s">
        <v>75</v>
      </c>
      <c r="E2230" s="245">
        <v>50</v>
      </c>
      <c r="F2230" s="273"/>
      <c r="G2230" s="375"/>
      <c r="H2230" s="245"/>
    </row>
    <row r="2231" s="247" customFormat="1" spans="1:8">
      <c r="A2231" s="258">
        <v>422</v>
      </c>
      <c r="B2231" s="245" t="s">
        <v>3316</v>
      </c>
      <c r="C2231" s="261" t="s">
        <v>3317</v>
      </c>
      <c r="D2231" s="245" t="s">
        <v>92</v>
      </c>
      <c r="E2231" s="245">
        <v>1</v>
      </c>
      <c r="F2231" s="273"/>
      <c r="G2231" s="375"/>
      <c r="H2231" s="245"/>
    </row>
    <row r="2232" s="247" customFormat="1" spans="1:8">
      <c r="A2232" s="258">
        <v>423</v>
      </c>
      <c r="B2232" s="245" t="s">
        <v>3318</v>
      </c>
      <c r="C2232" s="261" t="s">
        <v>3319</v>
      </c>
      <c r="D2232" s="245" t="s">
        <v>75</v>
      </c>
      <c r="E2232" s="245">
        <v>50</v>
      </c>
      <c r="F2232" s="273"/>
      <c r="G2232" s="375"/>
      <c r="H2232" s="245"/>
    </row>
    <row r="2233" s="247" customFormat="1" spans="1:8">
      <c r="A2233" s="258">
        <v>424</v>
      </c>
      <c r="B2233" s="245" t="s">
        <v>3320</v>
      </c>
      <c r="C2233" s="261"/>
      <c r="D2233" s="245"/>
      <c r="E2233" s="245"/>
      <c r="F2233" s="277"/>
      <c r="G2233" s="375"/>
      <c r="H2233" s="245"/>
    </row>
    <row r="2234" s="247" customFormat="1" spans="1:8">
      <c r="A2234" s="258">
        <v>425</v>
      </c>
      <c r="B2234" s="245" t="s">
        <v>3321</v>
      </c>
      <c r="C2234" s="261" t="s">
        <v>3322</v>
      </c>
      <c r="D2234" s="245" t="s">
        <v>75</v>
      </c>
      <c r="E2234" s="245">
        <v>50</v>
      </c>
      <c r="F2234" s="273"/>
      <c r="G2234" s="375"/>
      <c r="H2234" s="245"/>
    </row>
    <row r="2235" s="247" customFormat="1" spans="1:8">
      <c r="A2235" s="258">
        <v>426</v>
      </c>
      <c r="B2235" s="245" t="s">
        <v>3323</v>
      </c>
      <c r="C2235" s="261" t="s">
        <v>3324</v>
      </c>
      <c r="D2235" s="245" t="s">
        <v>75</v>
      </c>
      <c r="E2235" s="245">
        <v>50</v>
      </c>
      <c r="F2235" s="273"/>
      <c r="G2235" s="375"/>
      <c r="H2235" s="245"/>
    </row>
    <row r="2236" s="247" customFormat="1" ht="22.5" spans="1:8">
      <c r="A2236" s="258">
        <v>427</v>
      </c>
      <c r="B2236" s="245" t="s">
        <v>3325</v>
      </c>
      <c r="C2236" s="261" t="s">
        <v>3326</v>
      </c>
      <c r="D2236" s="245" t="s">
        <v>75</v>
      </c>
      <c r="E2236" s="245">
        <v>50</v>
      </c>
      <c r="F2236" s="273"/>
      <c r="G2236" s="375"/>
      <c r="H2236" s="245"/>
    </row>
    <row r="2237" s="247" customFormat="1" ht="22.5" spans="1:8">
      <c r="A2237" s="258">
        <v>428</v>
      </c>
      <c r="B2237" s="245" t="s">
        <v>3327</v>
      </c>
      <c r="C2237" s="261" t="s">
        <v>3328</v>
      </c>
      <c r="D2237" s="245" t="s">
        <v>75</v>
      </c>
      <c r="E2237" s="245">
        <v>50</v>
      </c>
      <c r="F2237" s="273"/>
      <c r="G2237" s="375"/>
      <c r="H2237" s="245"/>
    </row>
    <row r="2238" s="247" customFormat="1" ht="22.5" spans="1:8">
      <c r="A2238" s="258">
        <v>429</v>
      </c>
      <c r="B2238" s="245" t="s">
        <v>3329</v>
      </c>
      <c r="C2238" s="261" t="s">
        <v>3330</v>
      </c>
      <c r="D2238" s="245" t="s">
        <v>75</v>
      </c>
      <c r="E2238" s="245">
        <v>25</v>
      </c>
      <c r="F2238" s="273"/>
      <c r="G2238" s="375"/>
      <c r="H2238" s="245"/>
    </row>
    <row r="2239" s="247" customFormat="1" ht="22.5" spans="1:8">
      <c r="A2239" s="258">
        <v>430</v>
      </c>
      <c r="B2239" s="245" t="s">
        <v>3331</v>
      </c>
      <c r="C2239" s="261" t="s">
        <v>3332</v>
      </c>
      <c r="D2239" s="245" t="s">
        <v>75</v>
      </c>
      <c r="E2239" s="245">
        <v>25</v>
      </c>
      <c r="F2239" s="273"/>
      <c r="G2239" s="375"/>
      <c r="H2239" s="245"/>
    </row>
    <row r="2240" s="247" customFormat="1" ht="22.5" spans="1:8">
      <c r="A2240" s="258">
        <v>431</v>
      </c>
      <c r="B2240" s="245" t="s">
        <v>3333</v>
      </c>
      <c r="C2240" s="261" t="s">
        <v>3334</v>
      </c>
      <c r="D2240" s="245" t="s">
        <v>75</v>
      </c>
      <c r="E2240" s="245">
        <v>25</v>
      </c>
      <c r="F2240" s="273"/>
      <c r="G2240" s="375"/>
      <c r="H2240" s="245"/>
    </row>
    <row r="2241" s="247" customFormat="1" ht="22.5" spans="1:8">
      <c r="A2241" s="258">
        <v>432</v>
      </c>
      <c r="B2241" s="245" t="s">
        <v>3335</v>
      </c>
      <c r="C2241" s="261" t="s">
        <v>3336</v>
      </c>
      <c r="D2241" s="245" t="s">
        <v>75</v>
      </c>
      <c r="E2241" s="245">
        <v>25</v>
      </c>
      <c r="F2241" s="273"/>
      <c r="G2241" s="375"/>
      <c r="H2241" s="245"/>
    </row>
    <row r="2242" s="247" customFormat="1" spans="1:8">
      <c r="A2242" s="258">
        <v>433</v>
      </c>
      <c r="B2242" s="245" t="s">
        <v>3337</v>
      </c>
      <c r="C2242" s="261" t="s">
        <v>3338</v>
      </c>
      <c r="D2242" s="245" t="s">
        <v>75</v>
      </c>
      <c r="E2242" s="245">
        <v>25</v>
      </c>
      <c r="F2242" s="273"/>
      <c r="G2242" s="375"/>
      <c r="H2242" s="245"/>
    </row>
    <row r="2243" s="247" customFormat="1" ht="22.5" spans="1:8">
      <c r="A2243" s="258">
        <v>434</v>
      </c>
      <c r="B2243" s="245" t="s">
        <v>3339</v>
      </c>
      <c r="C2243" s="261" t="s">
        <v>3340</v>
      </c>
      <c r="D2243" s="245" t="s">
        <v>75</v>
      </c>
      <c r="E2243" s="245">
        <v>25</v>
      </c>
      <c r="F2243" s="273"/>
      <c r="G2243" s="375"/>
      <c r="H2243" s="245"/>
    </row>
    <row r="2244" s="247" customFormat="1" spans="1:8">
      <c r="A2244" s="258">
        <v>435</v>
      </c>
      <c r="B2244" s="245" t="s">
        <v>3341</v>
      </c>
      <c r="C2244" s="261" t="s">
        <v>3342</v>
      </c>
      <c r="D2244" s="245" t="s">
        <v>75</v>
      </c>
      <c r="E2244" s="245">
        <v>25</v>
      </c>
      <c r="F2244" s="273"/>
      <c r="G2244" s="375"/>
      <c r="H2244" s="245"/>
    </row>
    <row r="2245" s="247" customFormat="1" spans="1:8">
      <c r="A2245" s="258">
        <v>436</v>
      </c>
      <c r="B2245" s="245" t="s">
        <v>3343</v>
      </c>
      <c r="C2245" s="261"/>
      <c r="D2245" s="245"/>
      <c r="E2245" s="245"/>
      <c r="F2245" s="277"/>
      <c r="G2245" s="375"/>
      <c r="H2245" s="245"/>
    </row>
    <row r="2246" s="247" customFormat="1" spans="1:8">
      <c r="A2246" s="258">
        <v>437</v>
      </c>
      <c r="B2246" s="245" t="s">
        <v>3344</v>
      </c>
      <c r="C2246" s="261" t="s">
        <v>3345</v>
      </c>
      <c r="D2246" s="245" t="s">
        <v>75</v>
      </c>
      <c r="E2246" s="245">
        <v>1</v>
      </c>
      <c r="F2246" s="273"/>
      <c r="G2246" s="375"/>
      <c r="H2246" s="245"/>
    </row>
    <row r="2247" s="247" customFormat="1" spans="1:8">
      <c r="A2247" s="258">
        <v>438</v>
      </c>
      <c r="B2247" s="245" t="s">
        <v>1953</v>
      </c>
      <c r="C2247" s="261" t="s">
        <v>3346</v>
      </c>
      <c r="D2247" s="245" t="s">
        <v>75</v>
      </c>
      <c r="E2247" s="245">
        <v>1</v>
      </c>
      <c r="F2247" s="277"/>
      <c r="G2247" s="375"/>
      <c r="H2247" s="245"/>
    </row>
    <row r="2248" s="247" customFormat="1" spans="1:8">
      <c r="A2248" s="258">
        <v>439</v>
      </c>
      <c r="B2248" s="245" t="s">
        <v>1957</v>
      </c>
      <c r="C2248" s="261" t="s">
        <v>3347</v>
      </c>
      <c r="D2248" s="245" t="s">
        <v>75</v>
      </c>
      <c r="E2248" s="245">
        <v>1</v>
      </c>
      <c r="F2248" s="277"/>
      <c r="G2248" s="375"/>
      <c r="H2248" s="245"/>
    </row>
    <row r="2249" s="247" customFormat="1" spans="1:8">
      <c r="A2249" s="258">
        <v>440</v>
      </c>
      <c r="B2249" s="245" t="s">
        <v>3348</v>
      </c>
      <c r="C2249" s="261" t="s">
        <v>3349</v>
      </c>
      <c r="D2249" s="245" t="s">
        <v>75</v>
      </c>
      <c r="E2249" s="245">
        <v>1</v>
      </c>
      <c r="F2249" s="273"/>
      <c r="G2249" s="375"/>
      <c r="H2249" s="245"/>
    </row>
    <row r="2250" s="247" customFormat="1" spans="1:8">
      <c r="A2250" s="258">
        <v>441</v>
      </c>
      <c r="B2250" s="245" t="s">
        <v>3350</v>
      </c>
      <c r="C2250" s="261" t="s">
        <v>3351</v>
      </c>
      <c r="D2250" s="245" t="s">
        <v>75</v>
      </c>
      <c r="E2250" s="245">
        <v>1</v>
      </c>
      <c r="F2250" s="273"/>
      <c r="G2250" s="375"/>
      <c r="H2250" s="245"/>
    </row>
    <row r="2251" s="247" customFormat="1" spans="1:8">
      <c r="A2251" s="258">
        <v>442</v>
      </c>
      <c r="B2251" s="245" t="s">
        <v>3352</v>
      </c>
      <c r="C2251" s="261" t="s">
        <v>3353</v>
      </c>
      <c r="D2251" s="245" t="s">
        <v>75</v>
      </c>
      <c r="E2251" s="245">
        <v>1</v>
      </c>
      <c r="F2251" s="273"/>
      <c r="G2251" s="375"/>
      <c r="H2251" s="245"/>
    </row>
    <row r="2252" s="247" customFormat="1" spans="1:8">
      <c r="A2252" s="258">
        <v>443</v>
      </c>
      <c r="B2252" s="245" t="s">
        <v>3354</v>
      </c>
      <c r="C2252" s="261" t="s">
        <v>3355</v>
      </c>
      <c r="D2252" s="245" t="s">
        <v>75</v>
      </c>
      <c r="E2252" s="245">
        <v>1</v>
      </c>
      <c r="F2252" s="273"/>
      <c r="G2252" s="375"/>
      <c r="H2252" s="245"/>
    </row>
    <row r="2253" s="247" customFormat="1" spans="1:8">
      <c r="A2253" s="258">
        <v>444</v>
      </c>
      <c r="B2253" s="245" t="s">
        <v>3356</v>
      </c>
      <c r="C2253" s="261" t="s">
        <v>3357</v>
      </c>
      <c r="D2253" s="245" t="s">
        <v>75</v>
      </c>
      <c r="E2253" s="245">
        <v>1</v>
      </c>
      <c r="F2253" s="273"/>
      <c r="G2253" s="375"/>
      <c r="H2253" s="245"/>
    </row>
    <row r="2254" s="247" customFormat="1" spans="1:8">
      <c r="A2254" s="258">
        <v>445</v>
      </c>
      <c r="B2254" s="245" t="s">
        <v>3358</v>
      </c>
      <c r="C2254" s="261" t="s">
        <v>3359</v>
      </c>
      <c r="D2254" s="245" t="s">
        <v>75</v>
      </c>
      <c r="E2254" s="245">
        <v>1</v>
      </c>
      <c r="F2254" s="273"/>
      <c r="G2254" s="375"/>
      <c r="H2254" s="245"/>
    </row>
    <row r="2255" s="247" customFormat="1" spans="1:8">
      <c r="A2255" s="258">
        <v>446</v>
      </c>
      <c r="B2255" s="245" t="s">
        <v>3360</v>
      </c>
      <c r="C2255" s="261" t="s">
        <v>3361</v>
      </c>
      <c r="D2255" s="245" t="s">
        <v>75</v>
      </c>
      <c r="E2255" s="245">
        <v>1</v>
      </c>
      <c r="F2255" s="273"/>
      <c r="G2255" s="375"/>
      <c r="H2255" s="245"/>
    </row>
    <row r="2256" s="247" customFormat="1" spans="1:8">
      <c r="A2256" s="258">
        <v>447</v>
      </c>
      <c r="B2256" s="245" t="s">
        <v>3362</v>
      </c>
      <c r="C2256" s="261" t="s">
        <v>3363</v>
      </c>
      <c r="D2256" s="245" t="s">
        <v>75</v>
      </c>
      <c r="E2256" s="245">
        <v>1</v>
      </c>
      <c r="F2256" s="273"/>
      <c r="G2256" s="375"/>
      <c r="H2256" s="245"/>
    </row>
    <row r="2257" s="247" customFormat="1" spans="1:8">
      <c r="A2257" s="258">
        <v>448</v>
      </c>
      <c r="B2257" s="245" t="s">
        <v>3364</v>
      </c>
      <c r="C2257" s="261" t="s">
        <v>3365</v>
      </c>
      <c r="D2257" s="245" t="s">
        <v>75</v>
      </c>
      <c r="E2257" s="245">
        <v>1</v>
      </c>
      <c r="F2257" s="273"/>
      <c r="G2257" s="375"/>
      <c r="H2257" s="245"/>
    </row>
    <row r="2258" s="247" customFormat="1" spans="1:8">
      <c r="A2258" s="258">
        <v>449</v>
      </c>
      <c r="B2258" s="245" t="s">
        <v>3366</v>
      </c>
      <c r="C2258" s="261" t="s">
        <v>3367</v>
      </c>
      <c r="D2258" s="245" t="s">
        <v>75</v>
      </c>
      <c r="E2258" s="245">
        <v>2</v>
      </c>
      <c r="F2258" s="273"/>
      <c r="G2258" s="375"/>
      <c r="H2258" s="245"/>
    </row>
    <row r="2259" s="247" customFormat="1" spans="1:8">
      <c r="A2259" s="258">
        <v>450</v>
      </c>
      <c r="B2259" s="245" t="s">
        <v>3368</v>
      </c>
      <c r="C2259" s="261" t="s">
        <v>3369</v>
      </c>
      <c r="D2259" s="245" t="s">
        <v>75</v>
      </c>
      <c r="E2259" s="245">
        <v>1</v>
      </c>
      <c r="F2259" s="273"/>
      <c r="G2259" s="375"/>
      <c r="H2259" s="245"/>
    </row>
    <row r="2260" s="247" customFormat="1" spans="1:8">
      <c r="A2260" s="258">
        <v>451</v>
      </c>
      <c r="B2260" s="245" t="s">
        <v>3370</v>
      </c>
      <c r="C2260" s="261" t="s">
        <v>3371</v>
      </c>
      <c r="D2260" s="245" t="s">
        <v>75</v>
      </c>
      <c r="E2260" s="245">
        <v>2</v>
      </c>
      <c r="F2260" s="273"/>
      <c r="G2260" s="375"/>
      <c r="H2260" s="245"/>
    </row>
    <row r="2261" s="247" customFormat="1" spans="1:8">
      <c r="A2261" s="258">
        <v>452</v>
      </c>
      <c r="B2261" s="245" t="s">
        <v>3372</v>
      </c>
      <c r="C2261" s="261" t="s">
        <v>3373</v>
      </c>
      <c r="D2261" s="245"/>
      <c r="E2261" s="245" t="s">
        <v>3373</v>
      </c>
      <c r="F2261" s="277"/>
      <c r="G2261" s="375"/>
      <c r="H2261" s="245"/>
    </row>
    <row r="2262" s="247" customFormat="1" ht="56.25" spans="1:8">
      <c r="A2262" s="258">
        <v>453</v>
      </c>
      <c r="B2262" s="245" t="s">
        <v>1959</v>
      </c>
      <c r="C2262" s="261" t="s">
        <v>1960</v>
      </c>
      <c r="D2262" s="245" t="s">
        <v>973</v>
      </c>
      <c r="E2262" s="245">
        <v>25</v>
      </c>
      <c r="F2262" s="277"/>
      <c r="G2262" s="375"/>
      <c r="H2262" s="245"/>
    </row>
    <row r="2263" s="247" customFormat="1" ht="45" spans="1:8">
      <c r="A2263" s="258">
        <v>454</v>
      </c>
      <c r="B2263" s="245" t="s">
        <v>1961</v>
      </c>
      <c r="C2263" s="261" t="s">
        <v>3374</v>
      </c>
      <c r="D2263" s="245" t="s">
        <v>973</v>
      </c>
      <c r="E2263" s="245">
        <v>25</v>
      </c>
      <c r="F2263" s="277"/>
      <c r="G2263" s="375"/>
      <c r="H2263" s="245"/>
    </row>
    <row r="2264" s="247" customFormat="1" ht="45" spans="1:8">
      <c r="A2264" s="258">
        <v>455</v>
      </c>
      <c r="B2264" s="245" t="s">
        <v>1963</v>
      </c>
      <c r="C2264" s="261" t="s">
        <v>1964</v>
      </c>
      <c r="D2264" s="245" t="s">
        <v>973</v>
      </c>
      <c r="E2264" s="245">
        <v>25</v>
      </c>
      <c r="F2264" s="277"/>
      <c r="G2264" s="375"/>
      <c r="H2264" s="245"/>
    </row>
    <row r="2265" s="247" customFormat="1" ht="22.5" spans="1:8">
      <c r="A2265" s="258">
        <v>456</v>
      </c>
      <c r="B2265" s="245" t="s">
        <v>1180</v>
      </c>
      <c r="C2265" s="261" t="s">
        <v>3375</v>
      </c>
      <c r="D2265" s="245" t="s">
        <v>92</v>
      </c>
      <c r="E2265" s="245">
        <v>25</v>
      </c>
      <c r="F2265" s="277"/>
      <c r="G2265" s="375"/>
      <c r="H2265" s="245"/>
    </row>
    <row r="2266" s="247" customFormat="1" spans="1:8">
      <c r="A2266" s="258">
        <v>457</v>
      </c>
      <c r="B2266" s="245" t="s">
        <v>1967</v>
      </c>
      <c r="C2266" s="261" t="s">
        <v>1968</v>
      </c>
      <c r="D2266" s="245" t="s">
        <v>92</v>
      </c>
      <c r="E2266" s="245">
        <v>1</v>
      </c>
      <c r="F2266" s="277"/>
      <c r="G2266" s="375"/>
      <c r="H2266" s="245"/>
    </row>
    <row r="2267" s="247" customFormat="1" spans="1:8">
      <c r="A2267" s="258">
        <v>458</v>
      </c>
      <c r="B2267" s="245" t="s">
        <v>1080</v>
      </c>
      <c r="C2267" s="261" t="s">
        <v>1969</v>
      </c>
      <c r="D2267" s="245" t="s">
        <v>92</v>
      </c>
      <c r="E2267" s="245">
        <v>1</v>
      </c>
      <c r="F2267" s="277"/>
      <c r="G2267" s="375"/>
      <c r="H2267" s="245"/>
    </row>
    <row r="2268" s="247" customFormat="1" spans="1:8">
      <c r="A2268" s="258">
        <v>459</v>
      </c>
      <c r="B2268" s="245" t="s">
        <v>1970</v>
      </c>
      <c r="C2268" s="261" t="s">
        <v>1971</v>
      </c>
      <c r="D2268" s="245" t="s">
        <v>92</v>
      </c>
      <c r="E2268" s="245">
        <v>1</v>
      </c>
      <c r="F2268" s="277"/>
      <c r="G2268" s="375"/>
      <c r="H2268" s="245"/>
    </row>
    <row r="2269" s="247" customFormat="1" spans="1:8">
      <c r="A2269" s="258">
        <v>460</v>
      </c>
      <c r="B2269" s="245" t="s">
        <v>1972</v>
      </c>
      <c r="C2269" s="261" t="s">
        <v>1973</v>
      </c>
      <c r="D2269" s="245" t="s">
        <v>92</v>
      </c>
      <c r="E2269" s="245">
        <v>1</v>
      </c>
      <c r="F2269" s="277"/>
      <c r="G2269" s="375"/>
      <c r="H2269" s="245"/>
    </row>
    <row r="2270" s="247" customFormat="1" spans="1:8">
      <c r="A2270" s="258">
        <v>461</v>
      </c>
      <c r="B2270" s="245" t="s">
        <v>1974</v>
      </c>
      <c r="C2270" s="261" t="s">
        <v>1975</v>
      </c>
      <c r="D2270" s="245" t="s">
        <v>92</v>
      </c>
      <c r="E2270" s="245">
        <v>1</v>
      </c>
      <c r="F2270" s="277"/>
      <c r="G2270" s="375"/>
      <c r="H2270" s="245"/>
    </row>
    <row r="2271" s="247" customFormat="1" spans="1:8">
      <c r="A2271" s="258">
        <v>462</v>
      </c>
      <c r="B2271" s="245" t="s">
        <v>1976</v>
      </c>
      <c r="C2271" s="261" t="s">
        <v>1977</v>
      </c>
      <c r="D2271" s="245" t="s">
        <v>92</v>
      </c>
      <c r="E2271" s="245">
        <v>1</v>
      </c>
      <c r="F2271" s="277"/>
      <c r="G2271" s="375"/>
      <c r="H2271" s="245"/>
    </row>
    <row r="2272" s="247" customFormat="1" spans="1:8">
      <c r="A2272" s="258">
        <v>463</v>
      </c>
      <c r="B2272" s="245" t="s">
        <v>1978</v>
      </c>
      <c r="C2272" s="261" t="s">
        <v>1979</v>
      </c>
      <c r="D2272" s="245" t="s">
        <v>92</v>
      </c>
      <c r="E2272" s="245">
        <v>1</v>
      </c>
      <c r="F2272" s="277"/>
      <c r="G2272" s="375"/>
      <c r="H2272" s="245"/>
    </row>
    <row r="2273" s="247" customFormat="1" ht="78.75" spans="1:8">
      <c r="A2273" s="258">
        <v>464</v>
      </c>
      <c r="B2273" s="245" t="s">
        <v>1980</v>
      </c>
      <c r="C2273" s="261" t="s">
        <v>3376</v>
      </c>
      <c r="D2273" s="245" t="s">
        <v>92</v>
      </c>
      <c r="E2273" s="245">
        <v>1</v>
      </c>
      <c r="F2273" s="277"/>
      <c r="G2273" s="375"/>
      <c r="H2273" s="245"/>
    </row>
    <row r="2274" s="247" customFormat="1" ht="22.5" spans="1:8">
      <c r="A2274" s="258">
        <v>465</v>
      </c>
      <c r="B2274" s="245" t="s">
        <v>1982</v>
      </c>
      <c r="C2274" s="261" t="s">
        <v>1983</v>
      </c>
      <c r="D2274" s="245" t="s">
        <v>92</v>
      </c>
      <c r="E2274" s="245">
        <v>1</v>
      </c>
      <c r="F2274" s="277"/>
      <c r="G2274" s="375"/>
      <c r="H2274" s="245"/>
    </row>
    <row r="2275" s="247" customFormat="1" ht="33.75" spans="1:8">
      <c r="A2275" s="258">
        <v>466</v>
      </c>
      <c r="B2275" s="245" t="s">
        <v>1178</v>
      </c>
      <c r="C2275" s="261" t="s">
        <v>1984</v>
      </c>
      <c r="D2275" s="245" t="s">
        <v>92</v>
      </c>
      <c r="E2275" s="245">
        <v>1</v>
      </c>
      <c r="F2275" s="277"/>
      <c r="G2275" s="375"/>
      <c r="H2275" s="245"/>
    </row>
    <row r="2276" s="247" customFormat="1" ht="22.5" spans="1:8">
      <c r="A2276" s="258">
        <v>467</v>
      </c>
      <c r="B2276" s="245" t="s">
        <v>1985</v>
      </c>
      <c r="C2276" s="261" t="s">
        <v>1986</v>
      </c>
      <c r="D2276" s="245" t="s">
        <v>92</v>
      </c>
      <c r="E2276" s="245">
        <v>1</v>
      </c>
      <c r="F2276" s="277"/>
      <c r="G2276" s="375"/>
      <c r="H2276" s="245"/>
    </row>
    <row r="2277" s="247" customFormat="1" spans="1:8">
      <c r="A2277" s="258">
        <v>468</v>
      </c>
      <c r="B2277" s="245" t="s">
        <v>916</v>
      </c>
      <c r="C2277" s="261" t="s">
        <v>3377</v>
      </c>
      <c r="D2277" s="245" t="s">
        <v>92</v>
      </c>
      <c r="E2277" s="245">
        <v>1</v>
      </c>
      <c r="F2277" s="277"/>
      <c r="G2277" s="375"/>
      <c r="H2277" s="245"/>
    </row>
    <row r="2278" s="247" customFormat="1" spans="1:8">
      <c r="A2278" s="258">
        <v>469</v>
      </c>
      <c r="B2278" s="245" t="s">
        <v>3378</v>
      </c>
      <c r="C2278" s="261" t="s">
        <v>1988</v>
      </c>
      <c r="D2278" s="245" t="s">
        <v>92</v>
      </c>
      <c r="E2278" s="245">
        <v>1</v>
      </c>
      <c r="F2278" s="273"/>
      <c r="G2278" s="375"/>
      <c r="H2278" s="245"/>
    </row>
    <row r="2279" s="247" customFormat="1" spans="1:8">
      <c r="A2279" s="258">
        <v>470</v>
      </c>
      <c r="B2279" s="245" t="s">
        <v>1989</v>
      </c>
      <c r="C2279" s="261" t="s">
        <v>1990</v>
      </c>
      <c r="D2279" s="245" t="s">
        <v>92</v>
      </c>
      <c r="E2279" s="245">
        <v>1</v>
      </c>
      <c r="F2279" s="277"/>
      <c r="G2279" s="375"/>
      <c r="H2279" s="245"/>
    </row>
    <row r="2280" s="247" customFormat="1" spans="1:8">
      <c r="A2280" s="258">
        <v>471</v>
      </c>
      <c r="B2280" s="245" t="s">
        <v>1117</v>
      </c>
      <c r="C2280" s="261" t="s">
        <v>1991</v>
      </c>
      <c r="D2280" s="245" t="s">
        <v>75</v>
      </c>
      <c r="E2280" s="245">
        <v>1</v>
      </c>
      <c r="F2280" s="277"/>
      <c r="G2280" s="375"/>
      <c r="H2280" s="245"/>
    </row>
    <row r="2281" s="247" customFormat="1" spans="1:8">
      <c r="A2281" s="258">
        <v>472</v>
      </c>
      <c r="B2281" s="245" t="s">
        <v>1992</v>
      </c>
      <c r="C2281" s="261" t="s">
        <v>1993</v>
      </c>
      <c r="D2281" s="245" t="s">
        <v>92</v>
      </c>
      <c r="E2281" s="245">
        <v>2</v>
      </c>
      <c r="F2281" s="277"/>
      <c r="G2281" s="375"/>
      <c r="H2281" s="245"/>
    </row>
    <row r="2282" s="247" customFormat="1" spans="1:8">
      <c r="A2282" s="258">
        <v>473</v>
      </c>
      <c r="B2282" s="245" t="s">
        <v>3379</v>
      </c>
      <c r="C2282" s="261" t="s">
        <v>3380</v>
      </c>
      <c r="D2282" s="245" t="s">
        <v>92</v>
      </c>
      <c r="E2282" s="245">
        <v>1</v>
      </c>
      <c r="F2282" s="273"/>
      <c r="G2282" s="375"/>
      <c r="H2282" s="245"/>
    </row>
    <row r="2283" s="247" customFormat="1" spans="1:8">
      <c r="A2283" s="258">
        <v>474</v>
      </c>
      <c r="B2283" s="245" t="s">
        <v>3381</v>
      </c>
      <c r="C2283" s="261" t="s">
        <v>1903</v>
      </c>
      <c r="D2283" s="245" t="s">
        <v>92</v>
      </c>
      <c r="E2283" s="245">
        <v>1</v>
      </c>
      <c r="F2283" s="273"/>
      <c r="G2283" s="375"/>
      <c r="H2283" s="245"/>
    </row>
    <row r="2284" s="247" customFormat="1" spans="1:8">
      <c r="A2284" s="258">
        <v>475</v>
      </c>
      <c r="B2284" s="245" t="s">
        <v>1995</v>
      </c>
      <c r="C2284" s="261" t="s">
        <v>1996</v>
      </c>
      <c r="D2284" s="245" t="s">
        <v>973</v>
      </c>
      <c r="E2284" s="245">
        <v>2</v>
      </c>
      <c r="F2284" s="277"/>
      <c r="G2284" s="375"/>
      <c r="H2284" s="245"/>
    </row>
    <row r="2285" s="247" customFormat="1" spans="1:8">
      <c r="A2285" s="258">
        <v>476</v>
      </c>
      <c r="B2285" s="245" t="s">
        <v>900</v>
      </c>
      <c r="C2285" s="261" t="s">
        <v>1997</v>
      </c>
      <c r="D2285" s="245" t="s">
        <v>92</v>
      </c>
      <c r="E2285" s="245">
        <v>1</v>
      </c>
      <c r="F2285" s="277"/>
      <c r="G2285" s="375"/>
      <c r="H2285" s="245"/>
    </row>
    <row r="2286" s="247" customFormat="1" spans="1:8">
      <c r="A2286" s="258">
        <v>477</v>
      </c>
      <c r="B2286" s="245" t="s">
        <v>1054</v>
      </c>
      <c r="C2286" s="261" t="s">
        <v>3382</v>
      </c>
      <c r="D2286" s="245" t="s">
        <v>138</v>
      </c>
      <c r="E2286" s="245">
        <v>1</v>
      </c>
      <c r="F2286" s="277"/>
      <c r="G2286" s="375"/>
      <c r="H2286" s="245"/>
    </row>
    <row r="2287" s="247" customFormat="1" spans="1:8">
      <c r="A2287" s="258">
        <v>478</v>
      </c>
      <c r="B2287" s="245" t="s">
        <v>1999</v>
      </c>
      <c r="C2287" s="261" t="s">
        <v>1998</v>
      </c>
      <c r="D2287" s="245" t="s">
        <v>138</v>
      </c>
      <c r="E2287" s="245">
        <v>1</v>
      </c>
      <c r="F2287" s="277"/>
      <c r="G2287" s="375"/>
      <c r="H2287" s="245"/>
    </row>
    <row r="2288" s="247" customFormat="1" spans="1:8">
      <c r="A2288" s="258">
        <v>479</v>
      </c>
      <c r="B2288" s="245" t="s">
        <v>990</v>
      </c>
      <c r="C2288" s="261" t="s">
        <v>1998</v>
      </c>
      <c r="D2288" s="245" t="s">
        <v>75</v>
      </c>
      <c r="E2288" s="245">
        <v>2</v>
      </c>
      <c r="F2288" s="277"/>
      <c r="G2288" s="375"/>
      <c r="H2288" s="245"/>
    </row>
    <row r="2289" s="247" customFormat="1" spans="1:8">
      <c r="A2289" s="258">
        <v>480</v>
      </c>
      <c r="B2289" s="245" t="s">
        <v>2000</v>
      </c>
      <c r="C2289" s="261" t="s">
        <v>2001</v>
      </c>
      <c r="D2289" s="245" t="s">
        <v>138</v>
      </c>
      <c r="E2289" s="245">
        <v>1</v>
      </c>
      <c r="F2289" s="277"/>
      <c r="G2289" s="375"/>
      <c r="H2289" s="245"/>
    </row>
    <row r="2290" s="247" customFormat="1" spans="1:8">
      <c r="A2290" s="258">
        <v>481</v>
      </c>
      <c r="B2290" s="245" t="s">
        <v>2002</v>
      </c>
      <c r="C2290" s="261" t="s">
        <v>2003</v>
      </c>
      <c r="D2290" s="245" t="s">
        <v>138</v>
      </c>
      <c r="E2290" s="245">
        <v>1</v>
      </c>
      <c r="F2290" s="277"/>
      <c r="G2290" s="375"/>
      <c r="H2290" s="245"/>
    </row>
    <row r="2291" s="247" customFormat="1" spans="1:8">
      <c r="A2291" s="258">
        <v>482</v>
      </c>
      <c r="B2291" s="245" t="s">
        <v>3383</v>
      </c>
      <c r="C2291" s="296" t="s">
        <v>2943</v>
      </c>
      <c r="D2291" s="245" t="s">
        <v>92</v>
      </c>
      <c r="E2291" s="245">
        <v>1</v>
      </c>
      <c r="F2291" s="273"/>
      <c r="G2291" s="375"/>
      <c r="H2291" s="245"/>
    </row>
    <row r="2292" s="247" customFormat="1" spans="1:8">
      <c r="A2292" s="258">
        <v>483</v>
      </c>
      <c r="B2292" s="245" t="s">
        <v>3384</v>
      </c>
      <c r="C2292" s="296" t="s">
        <v>2943</v>
      </c>
      <c r="D2292" s="245" t="s">
        <v>92</v>
      </c>
      <c r="E2292" s="245">
        <v>2</v>
      </c>
      <c r="F2292" s="273"/>
      <c r="G2292" s="375"/>
      <c r="H2292" s="245"/>
    </row>
    <row r="2293" s="247" customFormat="1" spans="1:8">
      <c r="A2293" s="258">
        <v>484</v>
      </c>
      <c r="B2293" s="245" t="s">
        <v>3385</v>
      </c>
      <c r="C2293" s="261" t="s">
        <v>3386</v>
      </c>
      <c r="D2293" s="245" t="s">
        <v>92</v>
      </c>
      <c r="E2293" s="245">
        <v>2</v>
      </c>
      <c r="F2293" s="273"/>
      <c r="G2293" s="375"/>
      <c r="H2293" s="245"/>
    </row>
    <row r="2294" s="247" customFormat="1" spans="1:8">
      <c r="A2294" s="258">
        <v>485</v>
      </c>
      <c r="B2294" s="245" t="s">
        <v>3387</v>
      </c>
      <c r="C2294" s="296" t="s">
        <v>2943</v>
      </c>
      <c r="D2294" s="245" t="s">
        <v>92</v>
      </c>
      <c r="E2294" s="245">
        <v>1</v>
      </c>
      <c r="F2294" s="273"/>
      <c r="G2294" s="375"/>
      <c r="H2294" s="245"/>
    </row>
    <row r="2295" s="247" customFormat="1" spans="1:8">
      <c r="A2295" s="258">
        <v>486</v>
      </c>
      <c r="B2295" s="245" t="s">
        <v>3388</v>
      </c>
      <c r="C2295" s="261" t="s">
        <v>3389</v>
      </c>
      <c r="D2295" s="245" t="s">
        <v>92</v>
      </c>
      <c r="E2295" s="245">
        <v>1</v>
      </c>
      <c r="F2295" s="273"/>
      <c r="G2295" s="375"/>
      <c r="H2295" s="245"/>
    </row>
    <row r="2296" s="247" customFormat="1" spans="1:8">
      <c r="A2296" s="258">
        <v>487</v>
      </c>
      <c r="B2296" s="245" t="s">
        <v>3390</v>
      </c>
      <c r="C2296" s="261"/>
      <c r="D2296" s="245"/>
      <c r="E2296" s="245"/>
      <c r="F2296" s="277"/>
      <c r="G2296" s="375"/>
      <c r="H2296" s="245"/>
    </row>
    <row r="2297" s="247" customFormat="1" spans="1:8">
      <c r="A2297" s="258">
        <v>488</v>
      </c>
      <c r="B2297" s="245" t="s">
        <v>857</v>
      </c>
      <c r="C2297" s="392" t="s">
        <v>3391</v>
      </c>
      <c r="D2297" s="245" t="s">
        <v>1108</v>
      </c>
      <c r="E2297" s="245">
        <v>2</v>
      </c>
      <c r="F2297" s="277"/>
      <c r="G2297" s="375"/>
      <c r="H2297" s="245"/>
    </row>
    <row r="2298" s="247" customFormat="1" spans="1:8">
      <c r="A2298" s="258">
        <v>489</v>
      </c>
      <c r="B2298" s="245" t="s">
        <v>1225</v>
      </c>
      <c r="C2298" s="261" t="s">
        <v>3392</v>
      </c>
      <c r="D2298" s="245" t="s">
        <v>92</v>
      </c>
      <c r="E2298" s="245">
        <v>2</v>
      </c>
      <c r="F2298" s="277"/>
      <c r="G2298" s="375"/>
      <c r="H2298" s="245"/>
    </row>
    <row r="2299" s="247" customFormat="1" spans="1:8">
      <c r="A2299" s="258">
        <v>490</v>
      </c>
      <c r="B2299" s="245" t="s">
        <v>1225</v>
      </c>
      <c r="C2299" s="261" t="s">
        <v>3393</v>
      </c>
      <c r="D2299" s="245" t="s">
        <v>92</v>
      </c>
      <c r="E2299" s="245">
        <v>2</v>
      </c>
      <c r="F2299" s="277"/>
      <c r="G2299" s="375"/>
      <c r="H2299" s="245"/>
    </row>
    <row r="2300" s="247" customFormat="1" spans="1:8">
      <c r="A2300" s="258">
        <v>491</v>
      </c>
      <c r="B2300" s="245" t="s">
        <v>2006</v>
      </c>
      <c r="C2300" s="261" t="s">
        <v>3394</v>
      </c>
      <c r="D2300" s="245" t="s">
        <v>2008</v>
      </c>
      <c r="E2300" s="245">
        <v>2</v>
      </c>
      <c r="F2300" s="277"/>
      <c r="G2300" s="375"/>
      <c r="H2300" s="245"/>
    </row>
    <row r="2301" s="247" customFormat="1" spans="1:8">
      <c r="A2301" s="258">
        <v>492</v>
      </c>
      <c r="B2301" s="245" t="s">
        <v>3395</v>
      </c>
      <c r="C2301" s="261" t="s">
        <v>3396</v>
      </c>
      <c r="D2301" s="245" t="s">
        <v>92</v>
      </c>
      <c r="E2301" s="245">
        <v>1</v>
      </c>
      <c r="F2301" s="277"/>
      <c r="G2301" s="375"/>
      <c r="H2301" s="245"/>
    </row>
    <row r="2302" s="247" customFormat="1" spans="1:8">
      <c r="A2302" s="258">
        <v>1</v>
      </c>
      <c r="B2302" s="245" t="s">
        <v>1402</v>
      </c>
      <c r="C2302" s="261" t="s">
        <v>3397</v>
      </c>
      <c r="D2302" s="245" t="s">
        <v>363</v>
      </c>
      <c r="E2302" s="245">
        <v>1</v>
      </c>
      <c r="F2302" s="277"/>
      <c r="G2302" s="375"/>
      <c r="H2302" s="245"/>
    </row>
    <row r="2303" s="247" customFormat="1" ht="45" spans="1:8">
      <c r="A2303" s="258">
        <v>2</v>
      </c>
      <c r="B2303" s="245" t="s">
        <v>1404</v>
      </c>
      <c r="C2303" s="261" t="s">
        <v>3398</v>
      </c>
      <c r="D2303" s="245" t="s">
        <v>75</v>
      </c>
      <c r="E2303" s="245">
        <v>2</v>
      </c>
      <c r="F2303" s="273"/>
      <c r="G2303" s="375"/>
      <c r="H2303" s="245"/>
    </row>
    <row r="2304" s="247" customFormat="1" ht="33.75" spans="1:8">
      <c r="A2304" s="258">
        <v>3</v>
      </c>
      <c r="B2304" s="245" t="s">
        <v>2010</v>
      </c>
      <c r="C2304" s="261" t="s">
        <v>3399</v>
      </c>
      <c r="D2304" s="245" t="s">
        <v>92</v>
      </c>
      <c r="E2304" s="245">
        <v>1</v>
      </c>
      <c r="F2304" s="273"/>
      <c r="G2304" s="375"/>
      <c r="H2304" s="245"/>
    </row>
    <row r="2305" s="247" customFormat="1" spans="1:8">
      <c r="A2305" s="258">
        <v>4</v>
      </c>
      <c r="B2305" s="245" t="s">
        <v>2012</v>
      </c>
      <c r="C2305" s="261" t="s">
        <v>3400</v>
      </c>
      <c r="D2305" s="245" t="s">
        <v>92</v>
      </c>
      <c r="E2305" s="245">
        <v>1</v>
      </c>
      <c r="F2305" s="273"/>
      <c r="G2305" s="375"/>
      <c r="H2305" s="245"/>
    </row>
    <row r="2306" s="247" customFormat="1" ht="146.25" spans="1:8">
      <c r="A2306" s="258">
        <v>5</v>
      </c>
      <c r="B2306" s="245" t="s">
        <v>2014</v>
      </c>
      <c r="C2306" s="261" t="s">
        <v>2015</v>
      </c>
      <c r="D2306" s="245" t="s">
        <v>138</v>
      </c>
      <c r="E2306" s="245">
        <v>1</v>
      </c>
      <c r="F2306" s="273"/>
      <c r="G2306" s="375"/>
      <c r="H2306" s="245"/>
    </row>
    <row r="2307" s="247" customFormat="1" ht="22.5" spans="1:8">
      <c r="A2307" s="258">
        <v>6</v>
      </c>
      <c r="B2307" s="245" t="s">
        <v>2016</v>
      </c>
      <c r="C2307" s="261" t="s">
        <v>2017</v>
      </c>
      <c r="D2307" s="245" t="s">
        <v>138</v>
      </c>
      <c r="E2307" s="245">
        <v>1</v>
      </c>
      <c r="F2307" s="258"/>
      <c r="G2307" s="375"/>
      <c r="H2307" s="245"/>
    </row>
    <row r="2308" s="247" customFormat="1" ht="78.75" spans="1:8">
      <c r="A2308" s="258">
        <v>7</v>
      </c>
      <c r="B2308" s="245" t="s">
        <v>1420</v>
      </c>
      <c r="C2308" s="261" t="s">
        <v>2757</v>
      </c>
      <c r="D2308" s="245" t="s">
        <v>242</v>
      </c>
      <c r="E2308" s="245">
        <v>2</v>
      </c>
      <c r="F2308" s="245"/>
      <c r="G2308" s="375"/>
      <c r="H2308" s="245"/>
    </row>
    <row r="2309" s="247" customFormat="1" spans="1:8">
      <c r="A2309" s="258">
        <v>8</v>
      </c>
      <c r="B2309" s="245" t="s">
        <v>2019</v>
      </c>
      <c r="C2309" s="261" t="s">
        <v>3401</v>
      </c>
      <c r="D2309" s="245" t="s">
        <v>138</v>
      </c>
      <c r="E2309" s="245">
        <v>1</v>
      </c>
      <c r="F2309" s="258"/>
      <c r="G2309" s="375"/>
      <c r="H2309" s="245"/>
    </row>
    <row r="2310" s="247" customFormat="1" ht="78.75" spans="1:8">
      <c r="A2310" s="258">
        <v>9</v>
      </c>
      <c r="B2310" s="245" t="s">
        <v>2021</v>
      </c>
      <c r="C2310" s="261" t="s">
        <v>2022</v>
      </c>
      <c r="D2310" s="245" t="s">
        <v>138</v>
      </c>
      <c r="E2310" s="245">
        <v>1</v>
      </c>
      <c r="F2310" s="273"/>
      <c r="G2310" s="375"/>
      <c r="H2310" s="245"/>
    </row>
    <row r="2311" s="247" customFormat="1" ht="33.75" spans="1:8">
      <c r="A2311" s="258">
        <v>10</v>
      </c>
      <c r="B2311" s="245" t="s">
        <v>2023</v>
      </c>
      <c r="C2311" s="261" t="s">
        <v>3402</v>
      </c>
      <c r="D2311" s="245" t="s">
        <v>138</v>
      </c>
      <c r="E2311" s="245">
        <v>25</v>
      </c>
      <c r="F2311" s="258"/>
      <c r="G2311" s="375"/>
      <c r="H2311" s="245"/>
    </row>
    <row r="2312" s="247" customFormat="1" spans="1:8">
      <c r="A2312" s="258">
        <v>11</v>
      </c>
      <c r="B2312" s="245" t="s">
        <v>3403</v>
      </c>
      <c r="C2312" s="261" t="s">
        <v>3404</v>
      </c>
      <c r="D2312" s="245" t="s">
        <v>92</v>
      </c>
      <c r="E2312" s="245">
        <v>8</v>
      </c>
      <c r="F2312" s="273"/>
      <c r="G2312" s="375"/>
      <c r="H2312" s="245"/>
    </row>
    <row r="2313" s="247" customFormat="1" ht="101.25" spans="1:8">
      <c r="A2313" s="258">
        <v>12</v>
      </c>
      <c r="B2313" s="245" t="s">
        <v>2024</v>
      </c>
      <c r="C2313" s="261" t="s">
        <v>3405</v>
      </c>
      <c r="D2313" s="245" t="s">
        <v>92</v>
      </c>
      <c r="E2313" s="245">
        <v>4</v>
      </c>
      <c r="F2313" s="258"/>
      <c r="G2313" s="375"/>
      <c r="H2313" s="245"/>
    </row>
    <row r="2314" s="247" customFormat="1" spans="1:8">
      <c r="A2314" s="258">
        <v>13</v>
      </c>
      <c r="B2314" s="245" t="s">
        <v>2025</v>
      </c>
      <c r="C2314" s="261" t="s">
        <v>3406</v>
      </c>
      <c r="D2314" s="245" t="s">
        <v>92</v>
      </c>
      <c r="E2314" s="245">
        <v>1</v>
      </c>
      <c r="F2314" s="273"/>
      <c r="G2314" s="375"/>
      <c r="H2314" s="245"/>
    </row>
    <row r="2315" s="247" customFormat="1" ht="22.5" spans="1:8">
      <c r="A2315" s="258">
        <v>14</v>
      </c>
      <c r="B2315" s="245" t="s">
        <v>2027</v>
      </c>
      <c r="C2315" s="261" t="s">
        <v>2028</v>
      </c>
      <c r="D2315" s="245" t="s">
        <v>138</v>
      </c>
      <c r="E2315" s="245">
        <v>1</v>
      </c>
      <c r="F2315" s="258"/>
      <c r="G2315" s="375"/>
      <c r="H2315" s="245"/>
    </row>
    <row r="2316" s="247" customFormat="1" ht="22.5" spans="1:8">
      <c r="A2316" s="258">
        <v>15</v>
      </c>
      <c r="B2316" s="245" t="s">
        <v>2027</v>
      </c>
      <c r="C2316" s="261" t="s">
        <v>3407</v>
      </c>
      <c r="D2316" s="245" t="s">
        <v>138</v>
      </c>
      <c r="E2316" s="245">
        <v>1</v>
      </c>
      <c r="F2316" s="258"/>
      <c r="G2316" s="375"/>
      <c r="H2316" s="245"/>
    </row>
    <row r="2317" s="247" customFormat="1" ht="33.75" spans="1:8">
      <c r="A2317" s="258">
        <v>16</v>
      </c>
      <c r="B2317" s="245" t="s">
        <v>2029</v>
      </c>
      <c r="C2317" s="261" t="s">
        <v>3408</v>
      </c>
      <c r="D2317" s="245" t="s">
        <v>138</v>
      </c>
      <c r="E2317" s="245">
        <v>1</v>
      </c>
      <c r="F2317" s="273"/>
      <c r="G2317" s="375"/>
      <c r="H2317" s="245"/>
    </row>
    <row r="2318" s="247" customFormat="1" ht="33.75" spans="1:8">
      <c r="A2318" s="258">
        <v>17</v>
      </c>
      <c r="B2318" s="245" t="s">
        <v>2031</v>
      </c>
      <c r="C2318" s="261" t="s">
        <v>3409</v>
      </c>
      <c r="D2318" s="245" t="s">
        <v>138</v>
      </c>
      <c r="E2318" s="245">
        <v>1</v>
      </c>
      <c r="F2318" s="258"/>
      <c r="G2318" s="375"/>
      <c r="H2318" s="245"/>
    </row>
    <row r="2319" s="247" customFormat="1" spans="1:8">
      <c r="A2319" s="258">
        <v>18</v>
      </c>
      <c r="B2319" s="245" t="s">
        <v>3410</v>
      </c>
      <c r="C2319" s="261" t="s">
        <v>3411</v>
      </c>
      <c r="D2319" s="245" t="s">
        <v>138</v>
      </c>
      <c r="E2319" s="245">
        <v>1</v>
      </c>
      <c r="F2319" s="273"/>
      <c r="G2319" s="375"/>
      <c r="H2319" s="245"/>
    </row>
    <row r="2320" s="247" customFormat="1" spans="1:8">
      <c r="A2320" s="258">
        <v>19</v>
      </c>
      <c r="B2320" s="245" t="s">
        <v>3412</v>
      </c>
      <c r="C2320" s="261" t="s">
        <v>3413</v>
      </c>
      <c r="D2320" s="245" t="s">
        <v>92</v>
      </c>
      <c r="E2320" s="245">
        <v>1</v>
      </c>
      <c r="F2320" s="273"/>
      <c r="G2320" s="375"/>
      <c r="H2320" s="245"/>
    </row>
    <row r="2321" s="247" customFormat="1" spans="1:8">
      <c r="A2321" s="258">
        <v>20</v>
      </c>
      <c r="B2321" s="245" t="s">
        <v>3414</v>
      </c>
      <c r="C2321" s="261" t="s">
        <v>3415</v>
      </c>
      <c r="D2321" s="245" t="s">
        <v>92</v>
      </c>
      <c r="E2321" s="245">
        <v>2</v>
      </c>
      <c r="F2321" s="273"/>
      <c r="G2321" s="375"/>
      <c r="H2321" s="245"/>
    </row>
    <row r="2322" s="247" customFormat="1" spans="1:8">
      <c r="A2322" s="258">
        <v>21</v>
      </c>
      <c r="B2322" s="245" t="s">
        <v>1435</v>
      </c>
      <c r="C2322" s="261" t="s">
        <v>2033</v>
      </c>
      <c r="D2322" s="245" t="s">
        <v>92</v>
      </c>
      <c r="E2322" s="245">
        <v>50</v>
      </c>
      <c r="F2322" s="273"/>
      <c r="G2322" s="375"/>
      <c r="H2322" s="245"/>
    </row>
    <row r="2323" s="247" customFormat="1" spans="1:8">
      <c r="A2323" s="258">
        <v>22</v>
      </c>
      <c r="B2323" s="245" t="s">
        <v>1435</v>
      </c>
      <c r="C2323" s="261" t="s">
        <v>3416</v>
      </c>
      <c r="D2323" s="245" t="s">
        <v>81</v>
      </c>
      <c r="E2323" s="245">
        <v>25</v>
      </c>
      <c r="F2323" s="273"/>
      <c r="G2323" s="375"/>
      <c r="H2323" s="245"/>
    </row>
    <row r="2324" s="247" customFormat="1" spans="1:8">
      <c r="A2324" s="258">
        <v>23</v>
      </c>
      <c r="B2324" s="245" t="s">
        <v>1435</v>
      </c>
      <c r="C2324" s="261" t="s">
        <v>3417</v>
      </c>
      <c r="D2324" s="245" t="s">
        <v>81</v>
      </c>
      <c r="E2324" s="245">
        <v>5</v>
      </c>
      <c r="F2324" s="273"/>
      <c r="G2324" s="375"/>
      <c r="H2324" s="245"/>
    </row>
    <row r="2325" s="247" customFormat="1" ht="67.5" spans="1:8">
      <c r="A2325" s="258">
        <v>24</v>
      </c>
      <c r="B2325" s="245" t="s">
        <v>2034</v>
      </c>
      <c r="C2325" s="261" t="s">
        <v>3418</v>
      </c>
      <c r="D2325" s="245" t="s">
        <v>92</v>
      </c>
      <c r="E2325" s="245">
        <v>50</v>
      </c>
      <c r="F2325" s="273"/>
      <c r="G2325" s="375"/>
      <c r="H2325" s="245"/>
    </row>
    <row r="2326" s="247" customFormat="1" spans="1:8">
      <c r="A2326" s="258">
        <v>25</v>
      </c>
      <c r="B2326" s="245" t="s">
        <v>2036</v>
      </c>
      <c r="C2326" s="393" t="s">
        <v>2037</v>
      </c>
      <c r="D2326" s="245" t="s">
        <v>92</v>
      </c>
      <c r="E2326" s="245">
        <v>80</v>
      </c>
      <c r="F2326" s="273"/>
      <c r="G2326" s="375"/>
      <c r="H2326" s="245"/>
    </row>
    <row r="2327" s="247" customFormat="1" spans="1:8">
      <c r="A2327" s="258">
        <v>26</v>
      </c>
      <c r="B2327" s="245" t="s">
        <v>3419</v>
      </c>
      <c r="C2327" s="261" t="s">
        <v>2039</v>
      </c>
      <c r="D2327" s="245" t="s">
        <v>92</v>
      </c>
      <c r="E2327" s="245">
        <v>13</v>
      </c>
      <c r="F2327" s="273"/>
      <c r="G2327" s="375"/>
      <c r="H2327" s="245"/>
    </row>
    <row r="2328" s="247" customFormat="1" spans="1:8">
      <c r="A2328" s="258">
        <v>27</v>
      </c>
      <c r="B2328" s="245" t="s">
        <v>2040</v>
      </c>
      <c r="C2328" s="261" t="s">
        <v>2041</v>
      </c>
      <c r="D2328" s="245" t="s">
        <v>92</v>
      </c>
      <c r="E2328" s="245">
        <v>50</v>
      </c>
      <c r="F2328" s="245"/>
      <c r="G2328" s="375"/>
      <c r="H2328" s="245"/>
    </row>
    <row r="2329" s="247" customFormat="1" spans="1:8">
      <c r="A2329" s="258">
        <v>28</v>
      </c>
      <c r="B2329" s="245" t="s">
        <v>1441</v>
      </c>
      <c r="C2329" s="261" t="s">
        <v>1442</v>
      </c>
      <c r="D2329" s="245" t="s">
        <v>92</v>
      </c>
      <c r="E2329" s="245">
        <v>50</v>
      </c>
      <c r="F2329" s="273"/>
      <c r="G2329" s="375"/>
      <c r="H2329" s="245"/>
    </row>
    <row r="2330" s="247" customFormat="1" spans="1:8">
      <c r="A2330" s="258">
        <v>29</v>
      </c>
      <c r="B2330" s="245" t="s">
        <v>3420</v>
      </c>
      <c r="C2330" s="261" t="s">
        <v>3421</v>
      </c>
      <c r="D2330" s="245" t="s">
        <v>973</v>
      </c>
      <c r="E2330" s="245">
        <v>50</v>
      </c>
      <c r="F2330" s="273"/>
      <c r="G2330" s="375"/>
      <c r="H2330" s="245"/>
    </row>
    <row r="2331" s="247" customFormat="1" spans="1:8">
      <c r="A2331" s="258">
        <v>30</v>
      </c>
      <c r="B2331" s="245" t="s">
        <v>2766</v>
      </c>
      <c r="C2331" s="261"/>
      <c r="D2331" s="245"/>
      <c r="E2331" s="245"/>
      <c r="F2331" s="245"/>
      <c r="G2331" s="375"/>
      <c r="H2331" s="245"/>
    </row>
    <row r="2332" s="247" customFormat="1" ht="90" spans="1:8">
      <c r="A2332" s="258">
        <v>31</v>
      </c>
      <c r="B2332" s="245" t="s">
        <v>1445</v>
      </c>
      <c r="C2332" s="261" t="s">
        <v>2768</v>
      </c>
      <c r="D2332" s="245" t="s">
        <v>75</v>
      </c>
      <c r="E2332" s="245">
        <v>50</v>
      </c>
      <c r="F2332" s="273"/>
      <c r="G2332" s="375"/>
      <c r="H2332" s="245"/>
    </row>
    <row r="2333" s="247" customFormat="1" spans="1:8">
      <c r="A2333" s="258">
        <v>32</v>
      </c>
      <c r="B2333" s="245" t="s">
        <v>2043</v>
      </c>
      <c r="C2333" s="261" t="s">
        <v>3422</v>
      </c>
      <c r="D2333" s="245" t="s">
        <v>92</v>
      </c>
      <c r="E2333" s="245">
        <v>5</v>
      </c>
      <c r="F2333" s="273"/>
      <c r="G2333" s="375"/>
      <c r="H2333" s="245"/>
    </row>
    <row r="2334" s="247" customFormat="1" ht="45" spans="1:8">
      <c r="A2334" s="258">
        <v>33</v>
      </c>
      <c r="B2334" s="245" t="s">
        <v>1451</v>
      </c>
      <c r="C2334" s="261" t="s">
        <v>3423</v>
      </c>
      <c r="D2334" s="245" t="s">
        <v>92</v>
      </c>
      <c r="E2334" s="245">
        <v>50</v>
      </c>
      <c r="F2334" s="273"/>
      <c r="G2334" s="375"/>
      <c r="H2334" s="245"/>
    </row>
    <row r="2335" s="247" customFormat="1" ht="22.5" spans="1:8">
      <c r="A2335" s="258">
        <v>34</v>
      </c>
      <c r="B2335" s="245" t="s">
        <v>1453</v>
      </c>
      <c r="C2335" s="261" t="s">
        <v>1454</v>
      </c>
      <c r="D2335" s="245" t="s">
        <v>92</v>
      </c>
      <c r="E2335" s="245">
        <v>25</v>
      </c>
      <c r="F2335" s="273"/>
      <c r="G2335" s="375"/>
      <c r="H2335" s="245"/>
    </row>
    <row r="2336" s="247" customFormat="1" ht="56.25" spans="1:8">
      <c r="A2336" s="258">
        <v>35</v>
      </c>
      <c r="B2336" s="245" t="s">
        <v>2046</v>
      </c>
      <c r="C2336" s="261" t="s">
        <v>3424</v>
      </c>
      <c r="D2336" s="245" t="s">
        <v>92</v>
      </c>
      <c r="E2336" s="245">
        <v>50</v>
      </c>
      <c r="F2336" s="273"/>
      <c r="G2336" s="375"/>
      <c r="H2336" s="245"/>
    </row>
    <row r="2337" s="247" customFormat="1" ht="56.25" spans="1:8">
      <c r="A2337" s="258">
        <v>36</v>
      </c>
      <c r="B2337" s="245" t="s">
        <v>2048</v>
      </c>
      <c r="C2337" s="261" t="s">
        <v>3425</v>
      </c>
      <c r="D2337" s="245" t="s">
        <v>92</v>
      </c>
      <c r="E2337" s="245">
        <v>1</v>
      </c>
      <c r="F2337" s="273"/>
      <c r="G2337" s="375"/>
      <c r="H2337" s="245"/>
    </row>
    <row r="2338" s="247" customFormat="1" ht="22.5" spans="1:8">
      <c r="A2338" s="258">
        <v>37</v>
      </c>
      <c r="B2338" s="245" t="s">
        <v>2050</v>
      </c>
      <c r="C2338" s="261" t="s">
        <v>3426</v>
      </c>
      <c r="D2338" s="245" t="s">
        <v>92</v>
      </c>
      <c r="E2338" s="245">
        <v>50</v>
      </c>
      <c r="F2338" s="273"/>
      <c r="G2338" s="375"/>
      <c r="H2338" s="245"/>
    </row>
    <row r="2339" s="247" customFormat="1" ht="22.5" spans="1:8">
      <c r="A2339" s="258">
        <v>38</v>
      </c>
      <c r="B2339" s="245" t="s">
        <v>2052</v>
      </c>
      <c r="C2339" s="261" t="s">
        <v>3427</v>
      </c>
      <c r="D2339" s="245" t="s">
        <v>92</v>
      </c>
      <c r="E2339" s="245">
        <v>50</v>
      </c>
      <c r="F2339" s="273"/>
      <c r="G2339" s="375"/>
      <c r="H2339" s="245"/>
    </row>
    <row r="2340" s="247" customFormat="1" spans="1:8">
      <c r="A2340" s="258">
        <v>39</v>
      </c>
      <c r="B2340" s="245" t="s">
        <v>2054</v>
      </c>
      <c r="C2340" s="261" t="s">
        <v>3428</v>
      </c>
      <c r="D2340" s="245" t="s">
        <v>92</v>
      </c>
      <c r="E2340" s="245">
        <v>50</v>
      </c>
      <c r="F2340" s="273"/>
      <c r="G2340" s="375"/>
      <c r="H2340" s="245"/>
    </row>
    <row r="2341" s="247" customFormat="1" spans="1:8">
      <c r="A2341" s="258">
        <v>40</v>
      </c>
      <c r="B2341" s="245" t="s">
        <v>3429</v>
      </c>
      <c r="C2341" s="261" t="s">
        <v>3430</v>
      </c>
      <c r="D2341" s="245" t="s">
        <v>92</v>
      </c>
      <c r="E2341" s="245">
        <v>13</v>
      </c>
      <c r="F2341" s="273"/>
      <c r="G2341" s="375"/>
      <c r="H2341" s="245"/>
    </row>
    <row r="2342" s="247" customFormat="1" spans="1:8">
      <c r="A2342" s="258">
        <v>41</v>
      </c>
      <c r="B2342" s="245" t="s">
        <v>3431</v>
      </c>
      <c r="C2342" s="261" t="s">
        <v>3432</v>
      </c>
      <c r="D2342" s="245" t="s">
        <v>92</v>
      </c>
      <c r="E2342" s="245">
        <v>25</v>
      </c>
      <c r="F2342" s="273"/>
      <c r="G2342" s="375"/>
      <c r="H2342" s="245"/>
    </row>
    <row r="2343" s="247" customFormat="1" ht="22.5" spans="1:8">
      <c r="A2343" s="258">
        <v>42</v>
      </c>
      <c r="B2343" s="245" t="s">
        <v>3433</v>
      </c>
      <c r="C2343" s="261" t="s">
        <v>3434</v>
      </c>
      <c r="D2343" s="245" t="s">
        <v>92</v>
      </c>
      <c r="E2343" s="245">
        <v>2</v>
      </c>
      <c r="F2343" s="273"/>
      <c r="G2343" s="375"/>
      <c r="H2343" s="245"/>
    </row>
    <row r="2344" s="247" customFormat="1" spans="1:8">
      <c r="A2344" s="258">
        <v>43</v>
      </c>
      <c r="B2344" s="245" t="s">
        <v>2772</v>
      </c>
      <c r="C2344" s="261"/>
      <c r="D2344" s="245"/>
      <c r="E2344" s="245"/>
      <c r="F2344" s="245"/>
      <c r="G2344" s="375"/>
      <c r="H2344" s="245"/>
    </row>
    <row r="2345" s="247" customFormat="1" spans="1:8">
      <c r="A2345" s="258">
        <v>44</v>
      </c>
      <c r="B2345" s="245" t="s">
        <v>2773</v>
      </c>
      <c r="C2345" s="261" t="s">
        <v>3435</v>
      </c>
      <c r="D2345" s="245" t="s">
        <v>138</v>
      </c>
      <c r="E2345" s="245">
        <v>25</v>
      </c>
      <c r="F2345" s="277"/>
      <c r="G2345" s="375"/>
      <c r="H2345" s="245"/>
    </row>
    <row r="2346" s="247" customFormat="1" ht="22.5" spans="1:8">
      <c r="A2346" s="258">
        <v>45</v>
      </c>
      <c r="B2346" s="245" t="s">
        <v>2775</v>
      </c>
      <c r="C2346" s="261" t="s">
        <v>3436</v>
      </c>
      <c r="D2346" s="245" t="s">
        <v>138</v>
      </c>
      <c r="E2346" s="245">
        <v>1</v>
      </c>
      <c r="F2346" s="245"/>
      <c r="G2346" s="375"/>
      <c r="H2346" s="245"/>
    </row>
    <row r="2347" s="247" customFormat="1" spans="1:8">
      <c r="A2347" s="258">
        <v>46</v>
      </c>
      <c r="B2347" s="245" t="s">
        <v>2785</v>
      </c>
      <c r="C2347" s="261"/>
      <c r="D2347" s="245"/>
      <c r="E2347" s="245"/>
      <c r="F2347" s="245"/>
      <c r="G2347" s="375"/>
      <c r="H2347" s="245"/>
    </row>
    <row r="2348" s="247" customFormat="1" spans="1:8">
      <c r="A2348" s="258">
        <v>47</v>
      </c>
      <c r="B2348" s="245" t="s">
        <v>2794</v>
      </c>
      <c r="C2348" s="261"/>
      <c r="D2348" s="245"/>
      <c r="E2348" s="245"/>
      <c r="F2348" s="245"/>
      <c r="G2348" s="375"/>
      <c r="H2348" s="245"/>
    </row>
    <row r="2349" s="247" customFormat="1" ht="45" spans="1:8">
      <c r="A2349" s="258">
        <v>48</v>
      </c>
      <c r="B2349" s="245" t="s">
        <v>942</v>
      </c>
      <c r="C2349" s="261" t="s">
        <v>3437</v>
      </c>
      <c r="D2349" s="245" t="s">
        <v>138</v>
      </c>
      <c r="E2349" s="245">
        <v>50</v>
      </c>
      <c r="F2349" s="273"/>
      <c r="G2349" s="375"/>
      <c r="H2349" s="245"/>
    </row>
    <row r="2350" s="247" customFormat="1" ht="45" spans="1:8">
      <c r="A2350" s="258">
        <v>49</v>
      </c>
      <c r="B2350" s="245" t="s">
        <v>942</v>
      </c>
      <c r="C2350" s="261" t="s">
        <v>2798</v>
      </c>
      <c r="D2350" s="245" t="s">
        <v>138</v>
      </c>
      <c r="E2350" s="245">
        <v>1</v>
      </c>
      <c r="F2350" s="245"/>
      <c r="G2350" s="375"/>
      <c r="H2350" s="245"/>
    </row>
    <row r="2351" s="247" customFormat="1" spans="1:8">
      <c r="A2351" s="258">
        <v>50</v>
      </c>
      <c r="B2351" s="245" t="s">
        <v>940</v>
      </c>
      <c r="C2351" s="261" t="s">
        <v>3438</v>
      </c>
      <c r="D2351" s="245" t="s">
        <v>138</v>
      </c>
      <c r="E2351" s="245">
        <v>25</v>
      </c>
      <c r="F2351" s="273"/>
      <c r="G2351" s="375"/>
      <c r="H2351" s="245"/>
    </row>
    <row r="2352" s="247" customFormat="1" spans="1:8">
      <c r="A2352" s="258">
        <v>51</v>
      </c>
      <c r="B2352" s="245" t="s">
        <v>940</v>
      </c>
      <c r="C2352" s="261" t="s">
        <v>3439</v>
      </c>
      <c r="D2352" s="245" t="s">
        <v>138</v>
      </c>
      <c r="E2352" s="245">
        <v>1</v>
      </c>
      <c r="F2352" s="273"/>
      <c r="G2352" s="375"/>
      <c r="H2352" s="245"/>
    </row>
    <row r="2353" s="247" customFormat="1" spans="1:8">
      <c r="A2353" s="258">
        <v>52</v>
      </c>
      <c r="B2353" s="245" t="s">
        <v>940</v>
      </c>
      <c r="C2353" s="261" t="s">
        <v>2057</v>
      </c>
      <c r="D2353" s="245" t="s">
        <v>138</v>
      </c>
      <c r="E2353" s="245">
        <v>1</v>
      </c>
      <c r="F2353" s="273"/>
      <c r="G2353" s="375"/>
      <c r="H2353" s="245"/>
    </row>
    <row r="2354" s="247" customFormat="1" spans="1:8">
      <c r="A2354" s="258">
        <v>53</v>
      </c>
      <c r="B2354" s="245" t="s">
        <v>940</v>
      </c>
      <c r="C2354" s="261" t="s">
        <v>3440</v>
      </c>
      <c r="D2354" s="245" t="s">
        <v>138</v>
      </c>
      <c r="E2354" s="245">
        <v>1</v>
      </c>
      <c r="F2354" s="273"/>
      <c r="G2354" s="375"/>
      <c r="H2354" s="245"/>
    </row>
    <row r="2355" s="247" customFormat="1" spans="1:8">
      <c r="A2355" s="258">
        <v>54</v>
      </c>
      <c r="B2355" s="245" t="s">
        <v>2804</v>
      </c>
      <c r="C2355" s="261"/>
      <c r="D2355" s="245"/>
      <c r="E2355" s="245"/>
      <c r="F2355" s="245"/>
      <c r="G2355" s="375"/>
      <c r="H2355" s="245"/>
    </row>
    <row r="2356" s="247" customFormat="1" spans="1:8">
      <c r="A2356" s="258">
        <v>55</v>
      </c>
      <c r="B2356" s="245" t="s">
        <v>1504</v>
      </c>
      <c r="C2356" s="261" t="s">
        <v>3441</v>
      </c>
      <c r="D2356" s="245" t="s">
        <v>81</v>
      </c>
      <c r="E2356" s="245">
        <v>1</v>
      </c>
      <c r="F2356" s="245"/>
      <c r="G2356" s="375"/>
      <c r="H2356" s="245"/>
    </row>
    <row r="2357" s="247" customFormat="1" spans="1:8">
      <c r="A2357" s="258">
        <v>56</v>
      </c>
      <c r="B2357" s="245" t="s">
        <v>2814</v>
      </c>
      <c r="C2357" s="261"/>
      <c r="D2357" s="245"/>
      <c r="E2357" s="245"/>
      <c r="F2357" s="245"/>
      <c r="G2357" s="375"/>
      <c r="H2357" s="245"/>
    </row>
    <row r="2358" s="247" customFormat="1" ht="22.5" spans="1:8">
      <c r="A2358" s="258">
        <v>57</v>
      </c>
      <c r="B2358" s="245" t="s">
        <v>1514</v>
      </c>
      <c r="C2358" s="261" t="s">
        <v>1515</v>
      </c>
      <c r="D2358" s="245" t="s">
        <v>973</v>
      </c>
      <c r="E2358" s="245">
        <v>50</v>
      </c>
      <c r="F2358" s="245"/>
      <c r="G2358" s="375"/>
      <c r="H2358" s="245"/>
    </row>
    <row r="2359" s="247" customFormat="1" ht="78.75" spans="1:8">
      <c r="A2359" s="258">
        <v>58</v>
      </c>
      <c r="B2359" s="245" t="s">
        <v>1514</v>
      </c>
      <c r="C2359" s="261" t="s">
        <v>1516</v>
      </c>
      <c r="D2359" s="245" t="s">
        <v>973</v>
      </c>
      <c r="E2359" s="245">
        <v>2</v>
      </c>
      <c r="F2359" s="245"/>
      <c r="G2359" s="375"/>
      <c r="H2359" s="245"/>
    </row>
    <row r="2360" s="247" customFormat="1" ht="56.25" spans="1:8">
      <c r="A2360" s="258">
        <v>59</v>
      </c>
      <c r="B2360" s="245" t="s">
        <v>2815</v>
      </c>
      <c r="C2360" s="261" t="s">
        <v>3442</v>
      </c>
      <c r="D2360" s="245" t="s">
        <v>138</v>
      </c>
      <c r="E2360" s="245">
        <v>1</v>
      </c>
      <c r="F2360" s="245"/>
      <c r="G2360" s="375"/>
      <c r="H2360" s="245"/>
    </row>
    <row r="2361" s="247" customFormat="1" spans="1:8">
      <c r="A2361" s="258">
        <v>60</v>
      </c>
      <c r="B2361" s="245" t="s">
        <v>2832</v>
      </c>
      <c r="C2361" s="261"/>
      <c r="D2361" s="245"/>
      <c r="E2361" s="245"/>
      <c r="F2361" s="245"/>
      <c r="G2361" s="375"/>
      <c r="H2361" s="245"/>
    </row>
    <row r="2362" s="247" customFormat="1" spans="1:8">
      <c r="A2362" s="258">
        <v>61</v>
      </c>
      <c r="B2362" s="245" t="s">
        <v>1561</v>
      </c>
      <c r="C2362" s="261" t="s">
        <v>3443</v>
      </c>
      <c r="D2362" s="245" t="s">
        <v>81</v>
      </c>
      <c r="E2362" s="245">
        <v>25</v>
      </c>
      <c r="F2362" s="273"/>
      <c r="G2362" s="375"/>
      <c r="H2362" s="245"/>
    </row>
    <row r="2363" s="247" customFormat="1" spans="1:8">
      <c r="A2363" s="258">
        <v>62</v>
      </c>
      <c r="B2363" s="245" t="s">
        <v>1565</v>
      </c>
      <c r="C2363" s="261" t="s">
        <v>3444</v>
      </c>
      <c r="D2363" s="245" t="s">
        <v>81</v>
      </c>
      <c r="E2363" s="245">
        <v>25</v>
      </c>
      <c r="F2363" s="273"/>
      <c r="G2363" s="375"/>
      <c r="H2363" s="245"/>
    </row>
    <row r="2364" s="247" customFormat="1" ht="33.75" spans="1:8">
      <c r="A2364" s="258">
        <v>63</v>
      </c>
      <c r="B2364" s="245" t="s">
        <v>1567</v>
      </c>
      <c r="C2364" s="261" t="s">
        <v>3445</v>
      </c>
      <c r="D2364" s="245" t="s">
        <v>92</v>
      </c>
      <c r="E2364" s="245">
        <v>1</v>
      </c>
      <c r="F2364" s="245"/>
      <c r="G2364" s="375"/>
      <c r="H2364" s="245"/>
    </row>
    <row r="2365" s="247" customFormat="1" ht="45" spans="1:8">
      <c r="A2365" s="258">
        <v>64</v>
      </c>
      <c r="B2365" s="245" t="s">
        <v>2843</v>
      </c>
      <c r="C2365" s="261" t="s">
        <v>3446</v>
      </c>
      <c r="D2365" s="245" t="s">
        <v>138</v>
      </c>
      <c r="E2365" s="245">
        <v>1</v>
      </c>
      <c r="F2365" s="273"/>
      <c r="G2365" s="375"/>
      <c r="H2365" s="245"/>
    </row>
    <row r="2366" s="247" customFormat="1" spans="1:8">
      <c r="A2366" s="258">
        <v>65</v>
      </c>
      <c r="B2366" s="245" t="s">
        <v>2861</v>
      </c>
      <c r="C2366" s="261"/>
      <c r="D2366" s="245"/>
      <c r="E2366" s="245"/>
      <c r="F2366" s="245"/>
      <c r="G2366" s="375"/>
      <c r="H2366" s="245"/>
    </row>
    <row r="2367" s="247" customFormat="1" ht="22.5" spans="1:8">
      <c r="A2367" s="258">
        <v>66</v>
      </c>
      <c r="B2367" s="245" t="s">
        <v>1579</v>
      </c>
      <c r="C2367" s="261" t="s">
        <v>3447</v>
      </c>
      <c r="D2367" s="245" t="s">
        <v>973</v>
      </c>
      <c r="E2367" s="245">
        <v>1</v>
      </c>
      <c r="F2367" s="245"/>
      <c r="G2367" s="375"/>
      <c r="H2367" s="245"/>
    </row>
    <row r="2368" s="247" customFormat="1" ht="22.5" spans="1:8">
      <c r="A2368" s="258">
        <v>67</v>
      </c>
      <c r="B2368" s="245" t="s">
        <v>1579</v>
      </c>
      <c r="C2368" s="261" t="s">
        <v>3448</v>
      </c>
      <c r="D2368" s="245" t="s">
        <v>973</v>
      </c>
      <c r="E2368" s="245">
        <v>1</v>
      </c>
      <c r="F2368" s="245"/>
      <c r="G2368" s="375"/>
      <c r="H2368" s="245"/>
    </row>
    <row r="2369" s="247" customFormat="1" spans="1:8">
      <c r="A2369" s="258">
        <v>68</v>
      </c>
      <c r="B2369" s="245" t="s">
        <v>2062</v>
      </c>
      <c r="C2369" s="261" t="s">
        <v>3449</v>
      </c>
      <c r="D2369" s="245" t="s">
        <v>138</v>
      </c>
      <c r="E2369" s="245">
        <v>25</v>
      </c>
      <c r="F2369" s="245"/>
      <c r="G2369" s="375"/>
      <c r="H2369" s="245"/>
    </row>
    <row r="2370" s="247" customFormat="1" spans="1:8">
      <c r="A2370" s="258">
        <v>69</v>
      </c>
      <c r="B2370" s="245" t="s">
        <v>2869</v>
      </c>
      <c r="C2370" s="261"/>
      <c r="D2370" s="245"/>
      <c r="E2370" s="245"/>
      <c r="F2370" s="245"/>
      <c r="G2370" s="375"/>
      <c r="H2370" s="245"/>
    </row>
    <row r="2371" s="247" customFormat="1" spans="1:8">
      <c r="A2371" s="258">
        <v>70</v>
      </c>
      <c r="B2371" s="245" t="s">
        <v>3450</v>
      </c>
      <c r="C2371" s="261"/>
      <c r="D2371" s="245"/>
      <c r="E2371" s="245"/>
      <c r="F2371" s="245"/>
      <c r="G2371" s="375"/>
      <c r="H2371" s="245"/>
    </row>
    <row r="2372" s="247" customFormat="1" spans="1:8">
      <c r="A2372" s="258">
        <v>71</v>
      </c>
      <c r="B2372" s="245" t="s">
        <v>2068</v>
      </c>
      <c r="C2372" s="261" t="s">
        <v>3451</v>
      </c>
      <c r="D2372" s="245" t="s">
        <v>92</v>
      </c>
      <c r="E2372" s="245">
        <v>50</v>
      </c>
      <c r="F2372" s="273"/>
      <c r="G2372" s="375"/>
      <c r="H2372" s="245"/>
    </row>
    <row r="2373" s="247" customFormat="1" ht="22.5" spans="1:8">
      <c r="A2373" s="258">
        <v>72</v>
      </c>
      <c r="B2373" s="245" t="s">
        <v>2070</v>
      </c>
      <c r="C2373" s="261" t="s">
        <v>3452</v>
      </c>
      <c r="D2373" s="245" t="s">
        <v>138</v>
      </c>
      <c r="E2373" s="245">
        <v>2</v>
      </c>
      <c r="F2373" s="273"/>
      <c r="G2373" s="375"/>
      <c r="H2373" s="245"/>
    </row>
    <row r="2374" s="247" customFormat="1" ht="22.5" spans="1:8">
      <c r="A2374" s="258">
        <v>73</v>
      </c>
      <c r="B2374" s="245" t="s">
        <v>3453</v>
      </c>
      <c r="C2374" s="261" t="s">
        <v>3454</v>
      </c>
      <c r="D2374" s="245" t="s">
        <v>92</v>
      </c>
      <c r="E2374" s="245">
        <v>25</v>
      </c>
      <c r="F2374" s="273"/>
      <c r="G2374" s="375"/>
      <c r="H2374" s="245"/>
    </row>
    <row r="2375" s="247" customFormat="1" spans="1:8">
      <c r="A2375" s="258">
        <v>74</v>
      </c>
      <c r="B2375" s="245" t="s">
        <v>2076</v>
      </c>
      <c r="C2375" s="261" t="s">
        <v>2077</v>
      </c>
      <c r="D2375" s="245" t="s">
        <v>138</v>
      </c>
      <c r="E2375" s="245">
        <v>1</v>
      </c>
      <c r="F2375" s="273"/>
      <c r="G2375" s="375"/>
      <c r="H2375" s="245"/>
    </row>
    <row r="2376" s="247" customFormat="1" ht="45" spans="1:8">
      <c r="A2376" s="258">
        <v>75</v>
      </c>
      <c r="B2376" s="245" t="s">
        <v>2078</v>
      </c>
      <c r="C2376" s="261" t="s">
        <v>3455</v>
      </c>
      <c r="D2376" s="245" t="s">
        <v>75</v>
      </c>
      <c r="E2376" s="245">
        <v>50</v>
      </c>
      <c r="F2376" s="273"/>
      <c r="G2376" s="375"/>
      <c r="H2376" s="245"/>
    </row>
    <row r="2377" s="247" customFormat="1" spans="1:8">
      <c r="A2377" s="258">
        <v>76</v>
      </c>
      <c r="B2377" s="245" t="s">
        <v>3456</v>
      </c>
      <c r="C2377" s="261" t="s">
        <v>3457</v>
      </c>
      <c r="D2377" s="245" t="s">
        <v>75</v>
      </c>
      <c r="E2377" s="245">
        <v>50</v>
      </c>
      <c r="F2377" s="273"/>
      <c r="G2377" s="375"/>
      <c r="H2377" s="245"/>
    </row>
    <row r="2378" s="247" customFormat="1" ht="22.5" spans="1:8">
      <c r="A2378" s="258">
        <v>77</v>
      </c>
      <c r="B2378" s="245" t="s">
        <v>3458</v>
      </c>
      <c r="C2378" s="261" t="s">
        <v>3459</v>
      </c>
      <c r="D2378" s="245" t="s">
        <v>75</v>
      </c>
      <c r="E2378" s="245">
        <v>2</v>
      </c>
      <c r="F2378" s="273"/>
      <c r="G2378" s="375"/>
      <c r="H2378" s="245"/>
    </row>
    <row r="2379" s="247" customFormat="1" ht="22.5" spans="1:8">
      <c r="A2379" s="258">
        <v>78</v>
      </c>
      <c r="B2379" s="245" t="s">
        <v>3460</v>
      </c>
      <c r="C2379" s="261" t="s">
        <v>3461</v>
      </c>
      <c r="D2379" s="245" t="s">
        <v>75</v>
      </c>
      <c r="E2379" s="245">
        <v>25</v>
      </c>
      <c r="F2379" s="273"/>
      <c r="G2379" s="375"/>
      <c r="H2379" s="245"/>
    </row>
    <row r="2380" s="247" customFormat="1" spans="1:8">
      <c r="A2380" s="258">
        <v>79</v>
      </c>
      <c r="B2380" s="245" t="s">
        <v>3462</v>
      </c>
      <c r="C2380" s="261" t="s">
        <v>3463</v>
      </c>
      <c r="D2380" s="245" t="s">
        <v>75</v>
      </c>
      <c r="E2380" s="245">
        <v>1</v>
      </c>
      <c r="F2380" s="273"/>
      <c r="G2380" s="375"/>
      <c r="H2380" s="245"/>
    </row>
    <row r="2381" s="247" customFormat="1" spans="1:8">
      <c r="A2381" s="258">
        <v>80</v>
      </c>
      <c r="B2381" s="245" t="s">
        <v>3464</v>
      </c>
      <c r="C2381" s="261" t="s">
        <v>3465</v>
      </c>
      <c r="D2381" s="245" t="s">
        <v>75</v>
      </c>
      <c r="E2381" s="245">
        <v>13</v>
      </c>
      <c r="F2381" s="273"/>
      <c r="G2381" s="375"/>
      <c r="H2381" s="245"/>
    </row>
    <row r="2382" s="247" customFormat="1" spans="1:8">
      <c r="A2382" s="258">
        <v>81</v>
      </c>
      <c r="B2382" s="245" t="s">
        <v>3466</v>
      </c>
      <c r="C2382" s="261" t="s">
        <v>3467</v>
      </c>
      <c r="D2382" s="245" t="s">
        <v>138</v>
      </c>
      <c r="E2382" s="245">
        <v>1</v>
      </c>
      <c r="F2382" s="273"/>
      <c r="G2382" s="375"/>
      <c r="H2382" s="245"/>
    </row>
    <row r="2383" s="247" customFormat="1" spans="1:8">
      <c r="A2383" s="258">
        <v>82</v>
      </c>
      <c r="B2383" s="245" t="s">
        <v>3468</v>
      </c>
      <c r="C2383" s="261" t="s">
        <v>3469</v>
      </c>
      <c r="D2383" s="245" t="s">
        <v>973</v>
      </c>
      <c r="E2383" s="245">
        <v>50</v>
      </c>
      <c r="F2383" s="273"/>
      <c r="G2383" s="375"/>
      <c r="H2383" s="245"/>
    </row>
    <row r="2384" s="247" customFormat="1" spans="1:8">
      <c r="A2384" s="258">
        <v>83</v>
      </c>
      <c r="B2384" s="245" t="s">
        <v>3470</v>
      </c>
      <c r="C2384" s="261" t="s">
        <v>3471</v>
      </c>
      <c r="D2384" s="245" t="s">
        <v>138</v>
      </c>
      <c r="E2384" s="245">
        <v>1</v>
      </c>
      <c r="F2384" s="273"/>
      <c r="G2384" s="375"/>
      <c r="H2384" s="245"/>
    </row>
    <row r="2385" s="247" customFormat="1" spans="1:8">
      <c r="A2385" s="258">
        <v>84</v>
      </c>
      <c r="B2385" s="245" t="s">
        <v>3472</v>
      </c>
      <c r="C2385" s="261" t="s">
        <v>3473</v>
      </c>
      <c r="D2385" s="245" t="s">
        <v>138</v>
      </c>
      <c r="E2385" s="245">
        <v>50</v>
      </c>
      <c r="F2385" s="273"/>
      <c r="G2385" s="375"/>
      <c r="H2385" s="245"/>
    </row>
    <row r="2386" s="247" customFormat="1" ht="13.5" spans="1:8">
      <c r="A2386" s="258">
        <v>85</v>
      </c>
      <c r="B2386" s="245" t="s">
        <v>3474</v>
      </c>
      <c r="C2386" s="261" t="s">
        <v>3475</v>
      </c>
      <c r="D2386" s="245" t="s">
        <v>75</v>
      </c>
      <c r="E2386" s="245">
        <v>50</v>
      </c>
      <c r="F2386" s="273"/>
      <c r="G2386" s="375"/>
      <c r="H2386" s="245"/>
    </row>
    <row r="2387" s="247" customFormat="1" spans="1:8">
      <c r="A2387" s="258">
        <v>86</v>
      </c>
      <c r="B2387" s="245" t="s">
        <v>3476</v>
      </c>
      <c r="C2387" s="261" t="s">
        <v>3477</v>
      </c>
      <c r="D2387" s="245" t="s">
        <v>75</v>
      </c>
      <c r="E2387" s="245">
        <v>50</v>
      </c>
      <c r="F2387" s="273"/>
      <c r="G2387" s="375"/>
      <c r="H2387" s="245"/>
    </row>
    <row r="2388" s="247" customFormat="1" spans="1:8">
      <c r="A2388" s="258">
        <v>87</v>
      </c>
      <c r="B2388" s="245" t="s">
        <v>3478</v>
      </c>
      <c r="C2388" s="261" t="s">
        <v>3479</v>
      </c>
      <c r="D2388" s="245" t="s">
        <v>75</v>
      </c>
      <c r="E2388" s="245">
        <v>13</v>
      </c>
      <c r="F2388" s="273"/>
      <c r="G2388" s="375"/>
      <c r="H2388" s="245"/>
    </row>
    <row r="2389" s="247" customFormat="1" spans="1:8">
      <c r="A2389" s="258">
        <v>88</v>
      </c>
      <c r="B2389" s="245" t="s">
        <v>3480</v>
      </c>
      <c r="C2389" s="261" t="s">
        <v>3481</v>
      </c>
      <c r="D2389" s="245" t="s">
        <v>138</v>
      </c>
      <c r="E2389" s="245">
        <v>1</v>
      </c>
      <c r="F2389" s="273"/>
      <c r="G2389" s="375"/>
      <c r="H2389" s="245"/>
    </row>
    <row r="2390" s="247" customFormat="1" spans="1:8">
      <c r="A2390" s="258">
        <v>89</v>
      </c>
      <c r="B2390" s="245" t="s">
        <v>3480</v>
      </c>
      <c r="C2390" s="393" t="s">
        <v>3482</v>
      </c>
      <c r="D2390" s="245" t="s">
        <v>75</v>
      </c>
      <c r="E2390" s="245">
        <v>1</v>
      </c>
      <c r="F2390" s="273"/>
      <c r="G2390" s="375"/>
      <c r="H2390" s="245"/>
    </row>
    <row r="2391" s="247" customFormat="1" spans="1:8">
      <c r="A2391" s="258">
        <v>90</v>
      </c>
      <c r="B2391" s="245" t="s">
        <v>3215</v>
      </c>
      <c r="C2391" s="261"/>
      <c r="D2391" s="245"/>
      <c r="E2391" s="245"/>
      <c r="F2391" s="245"/>
      <c r="G2391" s="375"/>
      <c r="H2391" s="245"/>
    </row>
    <row r="2392" s="247" customFormat="1" spans="1:8">
      <c r="A2392" s="258">
        <v>91</v>
      </c>
      <c r="B2392" s="245" t="s">
        <v>3450</v>
      </c>
      <c r="C2392" s="261"/>
      <c r="D2392" s="245"/>
      <c r="E2392" s="245"/>
      <c r="F2392" s="245"/>
      <c r="G2392" s="375"/>
      <c r="H2392" s="245"/>
    </row>
    <row r="2393" s="247" customFormat="1" spans="1:8">
      <c r="A2393" s="258">
        <v>92</v>
      </c>
      <c r="B2393" s="245" t="s">
        <v>2083</v>
      </c>
      <c r="C2393" s="261" t="s">
        <v>3483</v>
      </c>
      <c r="D2393" s="245" t="s">
        <v>92</v>
      </c>
      <c r="E2393" s="245">
        <v>1</v>
      </c>
      <c r="F2393" s="273"/>
      <c r="G2393" s="375"/>
      <c r="H2393" s="245"/>
    </row>
    <row r="2394" s="247" customFormat="1" spans="1:8">
      <c r="A2394" s="258">
        <v>93</v>
      </c>
      <c r="B2394" s="245" t="s">
        <v>3484</v>
      </c>
      <c r="C2394" s="261" t="s">
        <v>3485</v>
      </c>
      <c r="D2394" s="245" t="s">
        <v>75</v>
      </c>
      <c r="E2394" s="245">
        <v>3</v>
      </c>
      <c r="F2394" s="273"/>
      <c r="G2394" s="375"/>
      <c r="H2394" s="245"/>
    </row>
    <row r="2395" s="247" customFormat="1" spans="1:8">
      <c r="A2395" s="258">
        <v>94</v>
      </c>
      <c r="B2395" s="245" t="s">
        <v>3484</v>
      </c>
      <c r="C2395" s="261" t="s">
        <v>3486</v>
      </c>
      <c r="D2395" s="245" t="s">
        <v>75</v>
      </c>
      <c r="E2395" s="245">
        <v>50</v>
      </c>
      <c r="F2395" s="273"/>
      <c r="G2395" s="375"/>
      <c r="H2395" s="245"/>
    </row>
    <row r="2396" s="247" customFormat="1" ht="22.5" spans="1:8">
      <c r="A2396" s="258">
        <v>95</v>
      </c>
      <c r="B2396" s="245" t="s">
        <v>2087</v>
      </c>
      <c r="C2396" s="261" t="s">
        <v>3487</v>
      </c>
      <c r="D2396" s="245" t="s">
        <v>75</v>
      </c>
      <c r="E2396" s="245">
        <v>1</v>
      </c>
      <c r="F2396" s="273"/>
      <c r="G2396" s="375"/>
      <c r="H2396" s="245"/>
    </row>
    <row r="2397" s="247" customFormat="1" ht="22.5" spans="1:8">
      <c r="A2397" s="258">
        <v>96</v>
      </c>
      <c r="B2397" s="245" t="s">
        <v>2089</v>
      </c>
      <c r="C2397" s="261" t="s">
        <v>3488</v>
      </c>
      <c r="D2397" s="245" t="s">
        <v>75</v>
      </c>
      <c r="E2397" s="245">
        <v>1</v>
      </c>
      <c r="F2397" s="273"/>
      <c r="G2397" s="375"/>
      <c r="H2397" s="245"/>
    </row>
    <row r="2398" s="247" customFormat="1" ht="33.75" spans="1:8">
      <c r="A2398" s="258">
        <v>97</v>
      </c>
      <c r="B2398" s="245" t="s">
        <v>2091</v>
      </c>
      <c r="C2398" s="261" t="s">
        <v>2092</v>
      </c>
      <c r="D2398" s="245" t="s">
        <v>75</v>
      </c>
      <c r="E2398" s="245">
        <v>1</v>
      </c>
      <c r="F2398" s="273"/>
      <c r="G2398" s="375"/>
      <c r="H2398" s="245"/>
    </row>
    <row r="2399" s="247" customFormat="1" ht="33.75" spans="1:8">
      <c r="A2399" s="258">
        <v>98</v>
      </c>
      <c r="B2399" s="245" t="s">
        <v>2093</v>
      </c>
      <c r="C2399" s="261" t="s">
        <v>2094</v>
      </c>
      <c r="D2399" s="245" t="s">
        <v>75</v>
      </c>
      <c r="E2399" s="245">
        <v>1</v>
      </c>
      <c r="F2399" s="273"/>
      <c r="G2399" s="375"/>
      <c r="H2399" s="245"/>
    </row>
    <row r="2400" s="247" customFormat="1" ht="22.5" spans="1:8">
      <c r="A2400" s="258">
        <v>99</v>
      </c>
      <c r="B2400" s="245" t="s">
        <v>2095</v>
      </c>
      <c r="C2400" s="261" t="s">
        <v>2096</v>
      </c>
      <c r="D2400" s="245" t="s">
        <v>75</v>
      </c>
      <c r="E2400" s="245">
        <v>13</v>
      </c>
      <c r="F2400" s="273"/>
      <c r="G2400" s="375"/>
      <c r="H2400" s="245"/>
    </row>
    <row r="2401" s="247" customFormat="1" ht="22.5" spans="1:8">
      <c r="A2401" s="258">
        <v>100</v>
      </c>
      <c r="B2401" s="245" t="s">
        <v>3489</v>
      </c>
      <c r="C2401" s="261" t="s">
        <v>3490</v>
      </c>
      <c r="D2401" s="245" t="s">
        <v>75</v>
      </c>
      <c r="E2401" s="245">
        <v>1</v>
      </c>
      <c r="F2401" s="273"/>
      <c r="G2401" s="375"/>
      <c r="H2401" s="245"/>
    </row>
    <row r="2402" s="247" customFormat="1" ht="22.5" spans="1:8">
      <c r="A2402" s="258">
        <v>101</v>
      </c>
      <c r="B2402" s="245" t="s">
        <v>3491</v>
      </c>
      <c r="C2402" s="261" t="s">
        <v>3492</v>
      </c>
      <c r="D2402" s="245" t="s">
        <v>75</v>
      </c>
      <c r="E2402" s="245">
        <v>1</v>
      </c>
      <c r="F2402" s="273"/>
      <c r="G2402" s="375"/>
      <c r="H2402" s="245"/>
    </row>
    <row r="2403" s="247" customFormat="1" ht="22.5" spans="1:8">
      <c r="A2403" s="258">
        <v>102</v>
      </c>
      <c r="B2403" s="245" t="s">
        <v>3493</v>
      </c>
      <c r="C2403" s="261" t="s">
        <v>3492</v>
      </c>
      <c r="D2403" s="245" t="s">
        <v>75</v>
      </c>
      <c r="E2403" s="245">
        <v>1</v>
      </c>
      <c r="F2403" s="273"/>
      <c r="G2403" s="375"/>
      <c r="H2403" s="245"/>
    </row>
    <row r="2404" s="247" customFormat="1" spans="1:8">
      <c r="A2404" s="258">
        <v>103</v>
      </c>
      <c r="B2404" s="245" t="s">
        <v>3494</v>
      </c>
      <c r="C2404" s="261" t="s">
        <v>3490</v>
      </c>
      <c r="D2404" s="245" t="s">
        <v>75</v>
      </c>
      <c r="E2404" s="245">
        <v>1</v>
      </c>
      <c r="F2404" s="273"/>
      <c r="G2404" s="375"/>
      <c r="H2404" s="245"/>
    </row>
    <row r="2405" s="247" customFormat="1" ht="22.5" spans="1:8">
      <c r="A2405" s="258">
        <v>104</v>
      </c>
      <c r="B2405" s="245" t="s">
        <v>3495</v>
      </c>
      <c r="C2405" s="261" t="s">
        <v>3496</v>
      </c>
      <c r="D2405" s="245" t="s">
        <v>75</v>
      </c>
      <c r="E2405" s="245">
        <v>1</v>
      </c>
      <c r="F2405" s="273"/>
      <c r="G2405" s="375"/>
      <c r="H2405" s="245"/>
    </row>
    <row r="2406" s="247" customFormat="1" spans="1:8">
      <c r="A2406" s="258">
        <v>105</v>
      </c>
      <c r="B2406" s="245" t="s">
        <v>3497</v>
      </c>
      <c r="C2406" s="261" t="s">
        <v>3498</v>
      </c>
      <c r="D2406" s="245" t="s">
        <v>92</v>
      </c>
      <c r="E2406" s="245">
        <v>1</v>
      </c>
      <c r="F2406" s="273"/>
      <c r="G2406" s="375"/>
      <c r="H2406" s="245"/>
    </row>
    <row r="2407" s="247" customFormat="1" spans="1:8">
      <c r="A2407" s="258">
        <v>106</v>
      </c>
      <c r="B2407" s="245" t="s">
        <v>3499</v>
      </c>
      <c r="C2407" s="261" t="s">
        <v>3500</v>
      </c>
      <c r="D2407" s="245" t="s">
        <v>92</v>
      </c>
      <c r="E2407" s="245">
        <v>1</v>
      </c>
      <c r="F2407" s="273"/>
      <c r="G2407" s="375"/>
      <c r="H2407" s="245"/>
    </row>
    <row r="2408" s="247" customFormat="1" spans="1:8">
      <c r="A2408" s="258">
        <v>107</v>
      </c>
      <c r="B2408" s="245" t="s">
        <v>3501</v>
      </c>
      <c r="C2408" s="261" t="s">
        <v>3502</v>
      </c>
      <c r="D2408" s="245" t="s">
        <v>92</v>
      </c>
      <c r="E2408" s="245">
        <v>1</v>
      </c>
      <c r="F2408" s="273"/>
      <c r="G2408" s="375"/>
      <c r="H2408" s="245"/>
    </row>
    <row r="2409" s="247" customFormat="1" spans="1:8">
      <c r="A2409" s="258">
        <v>108</v>
      </c>
      <c r="B2409" s="245" t="s">
        <v>3503</v>
      </c>
      <c r="C2409" s="261" t="s">
        <v>3504</v>
      </c>
      <c r="D2409" s="245" t="s">
        <v>92</v>
      </c>
      <c r="E2409" s="245">
        <v>1</v>
      </c>
      <c r="F2409" s="273"/>
      <c r="G2409" s="375"/>
      <c r="H2409" s="245"/>
    </row>
    <row r="2410" s="247" customFormat="1" spans="1:8">
      <c r="A2410" s="258">
        <v>109</v>
      </c>
      <c r="B2410" s="245" t="s">
        <v>3505</v>
      </c>
      <c r="C2410" s="261" t="s">
        <v>3506</v>
      </c>
      <c r="D2410" s="245" t="s">
        <v>92</v>
      </c>
      <c r="E2410" s="245">
        <v>1</v>
      </c>
      <c r="F2410" s="273"/>
      <c r="G2410" s="375"/>
      <c r="H2410" s="245"/>
    </row>
    <row r="2411" s="247" customFormat="1" spans="1:8">
      <c r="A2411" s="258">
        <v>110</v>
      </c>
      <c r="B2411" s="245" t="s">
        <v>3507</v>
      </c>
      <c r="C2411" s="261"/>
      <c r="D2411" s="245"/>
      <c r="E2411" s="245"/>
      <c r="F2411" s="245"/>
      <c r="G2411" s="375"/>
      <c r="H2411" s="245"/>
    </row>
    <row r="2412" s="247" customFormat="1" spans="1:8">
      <c r="A2412" s="258">
        <v>111</v>
      </c>
      <c r="B2412" s="245" t="s">
        <v>3450</v>
      </c>
      <c r="C2412" s="261"/>
      <c r="D2412" s="245"/>
      <c r="E2412" s="245"/>
      <c r="F2412" s="245"/>
      <c r="G2412" s="375"/>
      <c r="H2412" s="245"/>
    </row>
    <row r="2413" s="247" customFormat="1" ht="22.5" spans="1:8">
      <c r="A2413" s="258">
        <v>112</v>
      </c>
      <c r="B2413" s="245" t="s">
        <v>2097</v>
      </c>
      <c r="C2413" s="261" t="s">
        <v>3508</v>
      </c>
      <c r="D2413" s="245" t="s">
        <v>422</v>
      </c>
      <c r="E2413" s="245">
        <v>1</v>
      </c>
      <c r="F2413" s="273"/>
      <c r="G2413" s="375"/>
      <c r="H2413" s="245"/>
    </row>
    <row r="2414" s="247" customFormat="1" spans="1:8">
      <c r="A2414" s="258">
        <v>113</v>
      </c>
      <c r="B2414" s="245" t="s">
        <v>2099</v>
      </c>
      <c r="C2414" s="261" t="s">
        <v>3509</v>
      </c>
      <c r="D2414" s="245" t="s">
        <v>422</v>
      </c>
      <c r="E2414" s="245">
        <v>1</v>
      </c>
      <c r="F2414" s="273"/>
      <c r="G2414" s="375"/>
      <c r="H2414" s="245"/>
    </row>
    <row r="2415" s="247" customFormat="1" ht="22.5" spans="1:8">
      <c r="A2415" s="258">
        <v>114</v>
      </c>
      <c r="B2415" s="245" t="s">
        <v>2101</v>
      </c>
      <c r="C2415" s="261" t="s">
        <v>3510</v>
      </c>
      <c r="D2415" s="245" t="s">
        <v>422</v>
      </c>
      <c r="E2415" s="245">
        <v>1</v>
      </c>
      <c r="F2415" s="273"/>
      <c r="G2415" s="375"/>
      <c r="H2415" s="245"/>
    </row>
    <row r="2416" s="247" customFormat="1" ht="22.5" spans="1:8">
      <c r="A2416" s="258">
        <v>115</v>
      </c>
      <c r="B2416" s="245" t="s">
        <v>2103</v>
      </c>
      <c r="C2416" s="261" t="s">
        <v>2104</v>
      </c>
      <c r="D2416" s="245" t="s">
        <v>422</v>
      </c>
      <c r="E2416" s="245">
        <v>1</v>
      </c>
      <c r="F2416" s="273"/>
      <c r="G2416" s="375"/>
      <c r="H2416" s="245"/>
    </row>
    <row r="2417" s="247" customFormat="1" spans="1:8">
      <c r="A2417" s="258">
        <v>116</v>
      </c>
      <c r="B2417" s="245" t="s">
        <v>3511</v>
      </c>
      <c r="C2417" s="261" t="s">
        <v>3512</v>
      </c>
      <c r="D2417" s="245" t="s">
        <v>422</v>
      </c>
      <c r="E2417" s="245">
        <v>1</v>
      </c>
      <c r="F2417" s="273"/>
      <c r="G2417" s="375"/>
      <c r="H2417" s="245"/>
    </row>
    <row r="2418" s="247" customFormat="1" spans="1:8">
      <c r="A2418" s="258">
        <v>117</v>
      </c>
      <c r="B2418" s="245" t="s">
        <v>3241</v>
      </c>
      <c r="C2418" s="261"/>
      <c r="D2418" s="245"/>
      <c r="E2418" s="245"/>
      <c r="F2418" s="245"/>
      <c r="G2418" s="375"/>
      <c r="H2418" s="245"/>
    </row>
    <row r="2419" s="247" customFormat="1" spans="1:8">
      <c r="A2419" s="258">
        <v>118</v>
      </c>
      <c r="B2419" s="245" t="s">
        <v>3450</v>
      </c>
      <c r="C2419" s="261"/>
      <c r="D2419" s="245"/>
      <c r="E2419" s="245"/>
      <c r="F2419" s="245"/>
      <c r="G2419" s="375"/>
      <c r="H2419" s="245"/>
    </row>
    <row r="2420" s="247" customFormat="1" spans="1:8">
      <c r="A2420" s="258">
        <v>119</v>
      </c>
      <c r="B2420" s="245" t="s">
        <v>3242</v>
      </c>
      <c r="C2420" s="261"/>
      <c r="D2420" s="245"/>
      <c r="E2420" s="245"/>
      <c r="F2420" s="245"/>
      <c r="G2420" s="375"/>
      <c r="H2420" s="245"/>
    </row>
    <row r="2421" s="247" customFormat="1" spans="1:8">
      <c r="A2421" s="258">
        <v>120</v>
      </c>
      <c r="B2421" s="245" t="s">
        <v>3513</v>
      </c>
      <c r="C2421" s="261" t="s">
        <v>3252</v>
      </c>
      <c r="D2421" s="245" t="s">
        <v>75</v>
      </c>
      <c r="E2421" s="245">
        <v>1</v>
      </c>
      <c r="F2421" s="273"/>
      <c r="G2421" s="375"/>
      <c r="H2421" s="245"/>
    </row>
    <row r="2422" s="247" customFormat="1" spans="1:8">
      <c r="A2422" s="258">
        <v>121</v>
      </c>
      <c r="B2422" s="245" t="s">
        <v>3514</v>
      </c>
      <c r="C2422" s="261" t="s">
        <v>3252</v>
      </c>
      <c r="D2422" s="245" t="s">
        <v>75</v>
      </c>
      <c r="E2422" s="245">
        <v>1</v>
      </c>
      <c r="F2422" s="273"/>
      <c r="G2422" s="375"/>
      <c r="H2422" s="245"/>
    </row>
    <row r="2423" s="247" customFormat="1" ht="22.5" spans="1:8">
      <c r="A2423" s="258">
        <v>122</v>
      </c>
      <c r="B2423" s="245" t="s">
        <v>3515</v>
      </c>
      <c r="C2423" s="261" t="s">
        <v>3252</v>
      </c>
      <c r="D2423" s="245" t="s">
        <v>75</v>
      </c>
      <c r="E2423" s="245">
        <v>1</v>
      </c>
      <c r="F2423" s="273"/>
      <c r="G2423" s="375"/>
      <c r="H2423" s="245"/>
    </row>
    <row r="2424" s="247" customFormat="1" ht="22.5" spans="1:8">
      <c r="A2424" s="258">
        <v>123</v>
      </c>
      <c r="B2424" s="245" t="s">
        <v>3516</v>
      </c>
      <c r="C2424" s="261" t="s">
        <v>3252</v>
      </c>
      <c r="D2424" s="245" t="s">
        <v>75</v>
      </c>
      <c r="E2424" s="245">
        <v>1</v>
      </c>
      <c r="F2424" s="273"/>
      <c r="G2424" s="375"/>
      <c r="H2424" s="245"/>
    </row>
    <row r="2425" s="247" customFormat="1" ht="22.5" spans="1:8">
      <c r="A2425" s="258">
        <v>124</v>
      </c>
      <c r="B2425" s="245" t="s">
        <v>3517</v>
      </c>
      <c r="C2425" s="261" t="s">
        <v>3252</v>
      </c>
      <c r="D2425" s="245" t="s">
        <v>75</v>
      </c>
      <c r="E2425" s="245">
        <v>1</v>
      </c>
      <c r="F2425" s="273"/>
      <c r="G2425" s="375"/>
      <c r="H2425" s="245"/>
    </row>
    <row r="2426" s="247" customFormat="1" ht="22.5" spans="1:8">
      <c r="A2426" s="258">
        <v>125</v>
      </c>
      <c r="B2426" s="245" t="s">
        <v>3518</v>
      </c>
      <c r="C2426" s="261" t="s">
        <v>3252</v>
      </c>
      <c r="D2426" s="245" t="s">
        <v>75</v>
      </c>
      <c r="E2426" s="245">
        <v>1</v>
      </c>
      <c r="F2426" s="273"/>
      <c r="G2426" s="375"/>
      <c r="H2426" s="245"/>
    </row>
    <row r="2427" s="247" customFormat="1" ht="22.5" spans="1:8">
      <c r="A2427" s="258">
        <v>126</v>
      </c>
      <c r="B2427" s="245" t="s">
        <v>3519</v>
      </c>
      <c r="C2427" s="261" t="s">
        <v>3252</v>
      </c>
      <c r="D2427" s="245" t="s">
        <v>75</v>
      </c>
      <c r="E2427" s="245">
        <v>1</v>
      </c>
      <c r="F2427" s="273"/>
      <c r="G2427" s="375"/>
      <c r="H2427" s="245"/>
    </row>
    <row r="2428" s="247" customFormat="1" ht="22.5" spans="1:8">
      <c r="A2428" s="258">
        <v>127</v>
      </c>
      <c r="B2428" s="245" t="s">
        <v>3520</v>
      </c>
      <c r="C2428" s="261" t="s">
        <v>3252</v>
      </c>
      <c r="D2428" s="245" t="s">
        <v>75</v>
      </c>
      <c r="E2428" s="245">
        <v>1</v>
      </c>
      <c r="F2428" s="273"/>
      <c r="G2428" s="375"/>
      <c r="H2428" s="245"/>
    </row>
    <row r="2429" s="247" customFormat="1" spans="1:8">
      <c r="A2429" s="258">
        <v>128</v>
      </c>
      <c r="B2429" s="245" t="s">
        <v>2113</v>
      </c>
      <c r="C2429" s="261" t="s">
        <v>2114</v>
      </c>
      <c r="D2429" s="245" t="s">
        <v>1108</v>
      </c>
      <c r="E2429" s="245">
        <v>1</v>
      </c>
      <c r="F2429" s="273"/>
      <c r="G2429" s="375"/>
      <c r="H2429" s="245"/>
    </row>
    <row r="2430" s="247" customFormat="1" spans="1:8">
      <c r="A2430" s="258">
        <v>129</v>
      </c>
      <c r="B2430" s="245" t="s">
        <v>2113</v>
      </c>
      <c r="C2430" s="261" t="s">
        <v>3521</v>
      </c>
      <c r="D2430" s="245" t="s">
        <v>1108</v>
      </c>
      <c r="E2430" s="245">
        <v>1</v>
      </c>
      <c r="F2430" s="273"/>
      <c r="G2430" s="375"/>
      <c r="H2430" s="245"/>
    </row>
    <row r="2431" s="247" customFormat="1" ht="22.5" spans="1:8">
      <c r="A2431" s="258">
        <v>130</v>
      </c>
      <c r="B2431" s="245" t="s">
        <v>3522</v>
      </c>
      <c r="C2431" s="261" t="s">
        <v>3523</v>
      </c>
      <c r="D2431" s="245" t="s">
        <v>78</v>
      </c>
      <c r="E2431" s="245">
        <v>3</v>
      </c>
      <c r="F2431" s="273"/>
      <c r="G2431" s="375"/>
      <c r="H2431" s="245"/>
    </row>
    <row r="2432" s="247" customFormat="1" ht="22.5" spans="1:8">
      <c r="A2432" s="258">
        <v>131</v>
      </c>
      <c r="B2432" s="245" t="s">
        <v>3524</v>
      </c>
      <c r="C2432" s="261" t="s">
        <v>3252</v>
      </c>
      <c r="D2432" s="245" t="s">
        <v>75</v>
      </c>
      <c r="E2432" s="245">
        <v>1</v>
      </c>
      <c r="F2432" s="273"/>
      <c r="G2432" s="375"/>
      <c r="H2432" s="245"/>
    </row>
    <row r="2433" s="247" customFormat="1" spans="1:8">
      <c r="A2433" s="258">
        <v>132</v>
      </c>
      <c r="B2433" s="245" t="s">
        <v>3525</v>
      </c>
      <c r="C2433" s="261" t="s">
        <v>3252</v>
      </c>
      <c r="D2433" s="245" t="s">
        <v>75</v>
      </c>
      <c r="E2433" s="245">
        <v>1</v>
      </c>
      <c r="F2433" s="273"/>
      <c r="G2433" s="375"/>
      <c r="H2433" s="245"/>
    </row>
    <row r="2434" s="247" customFormat="1" spans="1:8">
      <c r="A2434" s="258">
        <v>133</v>
      </c>
      <c r="B2434" s="245" t="s">
        <v>3254</v>
      </c>
      <c r="C2434" s="261"/>
      <c r="D2434" s="245"/>
      <c r="E2434" s="245"/>
      <c r="F2434" s="258"/>
      <c r="G2434" s="375"/>
      <c r="H2434" s="245"/>
    </row>
    <row r="2435" s="247" customFormat="1" spans="1:8">
      <c r="A2435" s="258">
        <v>134</v>
      </c>
      <c r="B2435" s="245" t="s">
        <v>3526</v>
      </c>
      <c r="C2435" s="261" t="s">
        <v>3527</v>
      </c>
      <c r="D2435" s="245" t="s">
        <v>75</v>
      </c>
      <c r="E2435" s="245">
        <v>1</v>
      </c>
      <c r="F2435" s="245"/>
      <c r="G2435" s="375"/>
      <c r="H2435" s="245"/>
    </row>
    <row r="2436" s="247" customFormat="1" spans="1:8">
      <c r="A2436" s="258">
        <v>135</v>
      </c>
      <c r="B2436" s="245" t="s">
        <v>3528</v>
      </c>
      <c r="C2436" s="261" t="s">
        <v>3527</v>
      </c>
      <c r="D2436" s="245" t="s">
        <v>75</v>
      </c>
      <c r="E2436" s="245">
        <v>1</v>
      </c>
      <c r="F2436" s="245"/>
      <c r="G2436" s="375"/>
      <c r="H2436" s="245"/>
    </row>
    <row r="2437" s="247" customFormat="1" ht="22.5" spans="1:8">
      <c r="A2437" s="258">
        <v>136</v>
      </c>
      <c r="B2437" s="245" t="s">
        <v>3529</v>
      </c>
      <c r="C2437" s="261" t="s">
        <v>3527</v>
      </c>
      <c r="D2437" s="245" t="s">
        <v>75</v>
      </c>
      <c r="E2437" s="245">
        <v>1</v>
      </c>
      <c r="F2437" s="245"/>
      <c r="G2437" s="375"/>
      <c r="H2437" s="245"/>
    </row>
    <row r="2438" s="247" customFormat="1" ht="22.5" spans="1:8">
      <c r="A2438" s="258">
        <v>137</v>
      </c>
      <c r="B2438" s="245" t="s">
        <v>3530</v>
      </c>
      <c r="C2438" s="261" t="s">
        <v>3527</v>
      </c>
      <c r="D2438" s="245" t="s">
        <v>75</v>
      </c>
      <c r="E2438" s="245">
        <v>1</v>
      </c>
      <c r="F2438" s="245"/>
      <c r="G2438" s="375"/>
      <c r="H2438" s="245"/>
    </row>
    <row r="2439" s="247" customFormat="1" ht="22.5" spans="1:8">
      <c r="A2439" s="258">
        <v>138</v>
      </c>
      <c r="B2439" s="245" t="s">
        <v>3531</v>
      </c>
      <c r="C2439" s="261" t="s">
        <v>3527</v>
      </c>
      <c r="D2439" s="245" t="s">
        <v>75</v>
      </c>
      <c r="E2439" s="245">
        <v>1</v>
      </c>
      <c r="F2439" s="245"/>
      <c r="G2439" s="375"/>
      <c r="H2439" s="245"/>
    </row>
    <row r="2440" s="247" customFormat="1" ht="22.5" spans="1:8">
      <c r="A2440" s="258">
        <v>139</v>
      </c>
      <c r="B2440" s="245" t="s">
        <v>3532</v>
      </c>
      <c r="C2440" s="261" t="s">
        <v>3527</v>
      </c>
      <c r="D2440" s="245" t="s">
        <v>75</v>
      </c>
      <c r="E2440" s="245">
        <v>1</v>
      </c>
      <c r="F2440" s="245"/>
      <c r="G2440" s="375"/>
      <c r="H2440" s="245"/>
    </row>
    <row r="2441" s="247" customFormat="1" ht="22.5" spans="1:8">
      <c r="A2441" s="258">
        <v>140</v>
      </c>
      <c r="B2441" s="245" t="s">
        <v>3533</v>
      </c>
      <c r="C2441" s="261" t="s">
        <v>3527</v>
      </c>
      <c r="D2441" s="245" t="s">
        <v>75</v>
      </c>
      <c r="E2441" s="245">
        <v>1</v>
      </c>
      <c r="F2441" s="245"/>
      <c r="G2441" s="375"/>
      <c r="H2441" s="245"/>
    </row>
    <row r="2442" s="247" customFormat="1" ht="22.5" spans="1:8">
      <c r="A2442" s="258">
        <v>141</v>
      </c>
      <c r="B2442" s="245" t="s">
        <v>3534</v>
      </c>
      <c r="C2442" s="261" t="s">
        <v>3527</v>
      </c>
      <c r="D2442" s="245" t="s">
        <v>75</v>
      </c>
      <c r="E2442" s="245">
        <v>1</v>
      </c>
      <c r="F2442" s="245"/>
      <c r="G2442" s="375"/>
      <c r="H2442" s="245"/>
    </row>
    <row r="2443" s="247" customFormat="1" spans="1:8">
      <c r="A2443" s="258">
        <v>142</v>
      </c>
      <c r="B2443" s="245" t="s">
        <v>2117</v>
      </c>
      <c r="C2443" s="261" t="s">
        <v>3527</v>
      </c>
      <c r="D2443" s="245" t="s">
        <v>75</v>
      </c>
      <c r="E2443" s="245">
        <v>1</v>
      </c>
      <c r="F2443" s="245"/>
      <c r="G2443" s="375"/>
      <c r="H2443" s="245"/>
    </row>
    <row r="2444" s="247" customFormat="1" spans="1:8">
      <c r="A2444" s="258">
        <v>143</v>
      </c>
      <c r="B2444" s="245" t="s">
        <v>3535</v>
      </c>
      <c r="C2444" s="261"/>
      <c r="D2444" s="245"/>
      <c r="E2444" s="245"/>
      <c r="F2444" s="245"/>
      <c r="G2444" s="375"/>
      <c r="H2444" s="245"/>
    </row>
    <row r="2445" s="247" customFormat="1" spans="1:8">
      <c r="A2445" s="258">
        <v>144</v>
      </c>
      <c r="B2445" s="245" t="s">
        <v>3536</v>
      </c>
      <c r="C2445" s="261" t="s">
        <v>3537</v>
      </c>
      <c r="D2445" s="245" t="s">
        <v>75</v>
      </c>
      <c r="E2445" s="245">
        <v>5</v>
      </c>
      <c r="F2445" s="273"/>
      <c r="G2445" s="375"/>
      <c r="H2445" s="245"/>
    </row>
    <row r="2446" s="247" customFormat="1" spans="1:8">
      <c r="A2446" s="258">
        <v>145</v>
      </c>
      <c r="B2446" s="245" t="s">
        <v>3538</v>
      </c>
      <c r="C2446" s="261"/>
      <c r="D2446" s="245"/>
      <c r="E2446" s="245"/>
      <c r="F2446" s="245"/>
      <c r="G2446" s="375"/>
      <c r="H2446" s="245"/>
    </row>
    <row r="2447" s="247" customFormat="1" ht="22.5" spans="1:8">
      <c r="A2447" s="258">
        <v>146</v>
      </c>
      <c r="B2447" s="245" t="s">
        <v>3539</v>
      </c>
      <c r="C2447" s="261" t="s">
        <v>3537</v>
      </c>
      <c r="D2447" s="245" t="s">
        <v>75</v>
      </c>
      <c r="E2447" s="245">
        <v>5</v>
      </c>
      <c r="F2447" s="273"/>
      <c r="G2447" s="375"/>
      <c r="H2447" s="245"/>
    </row>
    <row r="2448" s="247" customFormat="1" ht="22.5" spans="1:8">
      <c r="A2448" s="258">
        <v>147</v>
      </c>
      <c r="B2448" s="245" t="s">
        <v>3540</v>
      </c>
      <c r="C2448" s="261" t="s">
        <v>3537</v>
      </c>
      <c r="D2448" s="245" t="s">
        <v>75</v>
      </c>
      <c r="E2448" s="245">
        <v>1</v>
      </c>
      <c r="F2448" s="273"/>
      <c r="G2448" s="375"/>
      <c r="H2448" s="245"/>
    </row>
    <row r="2449" s="247" customFormat="1" spans="1:8">
      <c r="A2449" s="258">
        <v>148</v>
      </c>
      <c r="B2449" s="245" t="s">
        <v>3541</v>
      </c>
      <c r="C2449" s="261" t="s">
        <v>3542</v>
      </c>
      <c r="D2449" s="245" t="s">
        <v>75</v>
      </c>
      <c r="E2449" s="245">
        <v>1</v>
      </c>
      <c r="F2449" s="273"/>
      <c r="G2449" s="375"/>
      <c r="H2449" s="245"/>
    </row>
    <row r="2450" s="247" customFormat="1" spans="1:8">
      <c r="A2450" s="258">
        <v>149</v>
      </c>
      <c r="B2450" s="245" t="s">
        <v>3266</v>
      </c>
      <c r="C2450" s="261"/>
      <c r="D2450" s="245"/>
      <c r="E2450" s="245"/>
      <c r="F2450" s="245"/>
      <c r="G2450" s="375"/>
      <c r="H2450" s="245"/>
    </row>
    <row r="2451" s="247" customFormat="1" spans="1:8">
      <c r="A2451" s="258">
        <v>150</v>
      </c>
      <c r="B2451" s="245" t="s">
        <v>3267</v>
      </c>
      <c r="C2451" s="261"/>
      <c r="D2451" s="245"/>
      <c r="E2451" s="245"/>
      <c r="F2451" s="245"/>
      <c r="G2451" s="375"/>
      <c r="H2451" s="245"/>
    </row>
    <row r="2452" s="247" customFormat="1" spans="1:8">
      <c r="A2452" s="258">
        <v>151</v>
      </c>
      <c r="B2452" s="245" t="s">
        <v>1879</v>
      </c>
      <c r="C2452" s="261" t="s">
        <v>2659</v>
      </c>
      <c r="D2452" s="245" t="s">
        <v>92</v>
      </c>
      <c r="E2452" s="245">
        <v>50</v>
      </c>
      <c r="F2452" s="258"/>
      <c r="G2452" s="375"/>
      <c r="H2452" s="245"/>
    </row>
    <row r="2453" s="247" customFormat="1" spans="1:8">
      <c r="A2453" s="258">
        <v>152</v>
      </c>
      <c r="B2453" s="245" t="s">
        <v>1879</v>
      </c>
      <c r="C2453" s="261" t="s">
        <v>3543</v>
      </c>
      <c r="D2453" s="245" t="s">
        <v>92</v>
      </c>
      <c r="E2453" s="245">
        <v>50</v>
      </c>
      <c r="F2453" s="258"/>
      <c r="G2453" s="375"/>
      <c r="H2453" s="245"/>
    </row>
    <row r="2454" s="247" customFormat="1" spans="1:8">
      <c r="A2454" s="258">
        <v>153</v>
      </c>
      <c r="B2454" s="245" t="s">
        <v>1879</v>
      </c>
      <c r="C2454" s="261" t="s">
        <v>3268</v>
      </c>
      <c r="D2454" s="245" t="s">
        <v>92</v>
      </c>
      <c r="E2454" s="245">
        <v>50</v>
      </c>
      <c r="F2454" s="258"/>
      <c r="G2454" s="375"/>
      <c r="H2454" s="245"/>
    </row>
    <row r="2455" s="247" customFormat="1" spans="1:8">
      <c r="A2455" s="258">
        <v>154</v>
      </c>
      <c r="B2455" s="245" t="s">
        <v>1879</v>
      </c>
      <c r="C2455" s="261" t="s">
        <v>2660</v>
      </c>
      <c r="D2455" s="245" t="s">
        <v>92</v>
      </c>
      <c r="E2455" s="245">
        <v>2</v>
      </c>
      <c r="F2455" s="258"/>
      <c r="G2455" s="375"/>
      <c r="H2455" s="245"/>
    </row>
    <row r="2456" s="247" customFormat="1" spans="1:8">
      <c r="A2456" s="258">
        <v>155</v>
      </c>
      <c r="B2456" s="245" t="s">
        <v>1879</v>
      </c>
      <c r="C2456" s="261" t="s">
        <v>2661</v>
      </c>
      <c r="D2456" s="245" t="s">
        <v>92</v>
      </c>
      <c r="E2456" s="245">
        <v>2</v>
      </c>
      <c r="F2456" s="258"/>
      <c r="G2456" s="375"/>
      <c r="H2456" s="245"/>
    </row>
    <row r="2457" s="247" customFormat="1" spans="1:8">
      <c r="A2457" s="258">
        <v>156</v>
      </c>
      <c r="B2457" s="245" t="s">
        <v>1879</v>
      </c>
      <c r="C2457" s="261" t="s">
        <v>3544</v>
      </c>
      <c r="D2457" s="245" t="s">
        <v>92</v>
      </c>
      <c r="E2457" s="245">
        <v>2</v>
      </c>
      <c r="F2457" s="258"/>
      <c r="G2457" s="375"/>
      <c r="H2457" s="245"/>
    </row>
    <row r="2458" s="247" customFormat="1" spans="1:8">
      <c r="A2458" s="258">
        <v>157</v>
      </c>
      <c r="B2458" s="245" t="s">
        <v>1883</v>
      </c>
      <c r="C2458" s="261" t="s">
        <v>3269</v>
      </c>
      <c r="D2458" s="245" t="s">
        <v>92</v>
      </c>
      <c r="E2458" s="245">
        <v>2</v>
      </c>
      <c r="F2458" s="245"/>
      <c r="G2458" s="375"/>
      <c r="H2458" s="245"/>
    </row>
    <row r="2459" s="247" customFormat="1" spans="1:8">
      <c r="A2459" s="258">
        <v>158</v>
      </c>
      <c r="B2459" s="245" t="s">
        <v>2123</v>
      </c>
      <c r="C2459" s="261" t="s">
        <v>3268</v>
      </c>
      <c r="D2459" s="245" t="s">
        <v>92</v>
      </c>
      <c r="E2459" s="245">
        <v>2</v>
      </c>
      <c r="F2459" s="245"/>
      <c r="G2459" s="375"/>
      <c r="H2459" s="245"/>
    </row>
    <row r="2460" s="247" customFormat="1" spans="1:8">
      <c r="A2460" s="258">
        <v>159</v>
      </c>
      <c r="B2460" s="245" t="s">
        <v>2123</v>
      </c>
      <c r="C2460" s="261" t="s">
        <v>2660</v>
      </c>
      <c r="D2460" s="245" t="s">
        <v>92</v>
      </c>
      <c r="E2460" s="245">
        <v>50</v>
      </c>
      <c r="F2460" s="245"/>
      <c r="G2460" s="375"/>
      <c r="H2460" s="245"/>
    </row>
    <row r="2461" s="247" customFormat="1" spans="1:8">
      <c r="A2461" s="258">
        <v>160</v>
      </c>
      <c r="B2461" s="245" t="s">
        <v>2123</v>
      </c>
      <c r="C2461" s="261" t="s">
        <v>3269</v>
      </c>
      <c r="D2461" s="245" t="s">
        <v>92</v>
      </c>
      <c r="E2461" s="245">
        <v>4</v>
      </c>
      <c r="F2461" s="245"/>
      <c r="G2461" s="375"/>
      <c r="H2461" s="245"/>
    </row>
    <row r="2462" s="247" customFormat="1" spans="1:8">
      <c r="A2462" s="258">
        <v>161</v>
      </c>
      <c r="B2462" s="245" t="s">
        <v>2123</v>
      </c>
      <c r="C2462" s="261" t="s">
        <v>2661</v>
      </c>
      <c r="D2462" s="245" t="s">
        <v>92</v>
      </c>
      <c r="E2462" s="245">
        <v>30</v>
      </c>
      <c r="F2462" s="258"/>
      <c r="G2462" s="375"/>
      <c r="H2462" s="245"/>
    </row>
    <row r="2463" s="247" customFormat="1" spans="1:8">
      <c r="A2463" s="258">
        <v>162</v>
      </c>
      <c r="B2463" s="245" t="s">
        <v>2123</v>
      </c>
      <c r="C2463" s="261" t="s">
        <v>3544</v>
      </c>
      <c r="D2463" s="245" t="s">
        <v>92</v>
      </c>
      <c r="E2463" s="245">
        <v>2</v>
      </c>
      <c r="F2463" s="245"/>
      <c r="G2463" s="375"/>
      <c r="H2463" s="245"/>
    </row>
    <row r="2464" s="247" customFormat="1" spans="1:8">
      <c r="A2464" s="258">
        <v>163</v>
      </c>
      <c r="B2464" s="245" t="s">
        <v>2126</v>
      </c>
      <c r="C2464" s="261" t="s">
        <v>3545</v>
      </c>
      <c r="D2464" s="245" t="s">
        <v>973</v>
      </c>
      <c r="E2464" s="245">
        <v>50</v>
      </c>
      <c r="F2464" s="245"/>
      <c r="G2464" s="375"/>
      <c r="H2464" s="245"/>
    </row>
    <row r="2465" s="247" customFormat="1" spans="1:8">
      <c r="A2465" s="258">
        <v>164</v>
      </c>
      <c r="B2465" s="245" t="s">
        <v>2126</v>
      </c>
      <c r="C2465" s="261" t="s">
        <v>3546</v>
      </c>
      <c r="D2465" s="245" t="s">
        <v>973</v>
      </c>
      <c r="E2465" s="245">
        <v>25</v>
      </c>
      <c r="F2465" s="245"/>
      <c r="G2465" s="375"/>
      <c r="H2465" s="245"/>
    </row>
    <row r="2466" s="247" customFormat="1" spans="1:8">
      <c r="A2466" s="258">
        <v>165</v>
      </c>
      <c r="B2466" s="245" t="s">
        <v>2126</v>
      </c>
      <c r="C2466" s="261" t="s">
        <v>3547</v>
      </c>
      <c r="D2466" s="245" t="s">
        <v>973</v>
      </c>
      <c r="E2466" s="245">
        <v>50</v>
      </c>
      <c r="F2466" s="245"/>
      <c r="G2466" s="375"/>
      <c r="H2466" s="245"/>
    </row>
    <row r="2467" s="247" customFormat="1" spans="1:8">
      <c r="A2467" s="258">
        <v>166</v>
      </c>
      <c r="B2467" s="245" t="s">
        <v>2126</v>
      </c>
      <c r="C2467" s="261" t="s">
        <v>3548</v>
      </c>
      <c r="D2467" s="245" t="s">
        <v>973</v>
      </c>
      <c r="E2467" s="245">
        <v>25</v>
      </c>
      <c r="F2467" s="245"/>
      <c r="G2467" s="375"/>
      <c r="H2467" s="245"/>
    </row>
    <row r="2468" s="247" customFormat="1" spans="1:8">
      <c r="A2468" s="258">
        <v>167</v>
      </c>
      <c r="B2468" s="245" t="s">
        <v>2126</v>
      </c>
      <c r="C2468" s="261" t="s">
        <v>3549</v>
      </c>
      <c r="D2468" s="245" t="s">
        <v>973</v>
      </c>
      <c r="E2468" s="245">
        <v>1</v>
      </c>
      <c r="F2468" s="245"/>
      <c r="G2468" s="375"/>
      <c r="H2468" s="245"/>
    </row>
    <row r="2469" s="247" customFormat="1" spans="1:8">
      <c r="A2469" s="258">
        <v>168</v>
      </c>
      <c r="B2469" s="245" t="s">
        <v>3550</v>
      </c>
      <c r="C2469" s="261" t="s">
        <v>3551</v>
      </c>
      <c r="D2469" s="245" t="s">
        <v>973</v>
      </c>
      <c r="E2469" s="245">
        <v>25</v>
      </c>
      <c r="F2469" s="245"/>
      <c r="G2469" s="375"/>
      <c r="H2469" s="245"/>
    </row>
    <row r="2470" s="247" customFormat="1" spans="1:8">
      <c r="A2470" s="258">
        <v>169</v>
      </c>
      <c r="B2470" s="245" t="s">
        <v>3550</v>
      </c>
      <c r="C2470" s="261" t="s">
        <v>3552</v>
      </c>
      <c r="D2470" s="245" t="s">
        <v>973</v>
      </c>
      <c r="E2470" s="245">
        <v>25</v>
      </c>
      <c r="F2470" s="245"/>
      <c r="G2470" s="375"/>
      <c r="H2470" s="245"/>
    </row>
    <row r="2471" s="247" customFormat="1" spans="1:8">
      <c r="A2471" s="258">
        <v>170</v>
      </c>
      <c r="B2471" s="245" t="s">
        <v>3550</v>
      </c>
      <c r="C2471" s="261" t="s">
        <v>3553</v>
      </c>
      <c r="D2471" s="245" t="s">
        <v>973</v>
      </c>
      <c r="E2471" s="245">
        <v>25</v>
      </c>
      <c r="F2471" s="245"/>
      <c r="G2471" s="375"/>
      <c r="H2471" s="245"/>
    </row>
    <row r="2472" s="247" customFormat="1" spans="1:8">
      <c r="A2472" s="258">
        <v>171</v>
      </c>
      <c r="B2472" s="245" t="s">
        <v>3550</v>
      </c>
      <c r="C2472" s="261" t="s">
        <v>3543</v>
      </c>
      <c r="D2472" s="245" t="s">
        <v>973</v>
      </c>
      <c r="E2472" s="245">
        <v>25</v>
      </c>
      <c r="F2472" s="245"/>
      <c r="G2472" s="375"/>
      <c r="H2472" s="245"/>
    </row>
    <row r="2473" s="247" customFormat="1" spans="1:8">
      <c r="A2473" s="258">
        <v>172</v>
      </c>
      <c r="B2473" s="245" t="s">
        <v>3270</v>
      </c>
      <c r="C2473" s="261"/>
      <c r="D2473" s="245"/>
      <c r="E2473" s="245"/>
      <c r="F2473" s="245"/>
      <c r="G2473" s="375"/>
      <c r="H2473" s="245"/>
    </row>
    <row r="2474" s="247" customFormat="1" spans="1:8">
      <c r="A2474" s="258">
        <v>173</v>
      </c>
      <c r="B2474" s="245" t="s">
        <v>1885</v>
      </c>
      <c r="C2474" s="261" t="s">
        <v>3554</v>
      </c>
      <c r="D2474" s="245" t="s">
        <v>973</v>
      </c>
      <c r="E2474" s="245">
        <v>500</v>
      </c>
      <c r="F2474" s="245"/>
      <c r="G2474" s="375"/>
      <c r="H2474" s="245"/>
    </row>
    <row r="2475" s="247" customFormat="1" spans="1:8">
      <c r="A2475" s="258">
        <v>174</v>
      </c>
      <c r="B2475" s="245" t="s">
        <v>1885</v>
      </c>
      <c r="C2475" s="261" t="s">
        <v>3271</v>
      </c>
      <c r="D2475" s="245" t="s">
        <v>973</v>
      </c>
      <c r="E2475" s="245">
        <v>500</v>
      </c>
      <c r="F2475" s="245"/>
      <c r="G2475" s="375"/>
      <c r="H2475" s="245"/>
    </row>
    <row r="2476" s="247" customFormat="1" spans="1:8">
      <c r="A2476" s="258">
        <v>175</v>
      </c>
      <c r="B2476" s="245" t="s">
        <v>1885</v>
      </c>
      <c r="C2476" s="261" t="s">
        <v>3555</v>
      </c>
      <c r="D2476" s="245" t="s">
        <v>973</v>
      </c>
      <c r="E2476" s="245">
        <v>150</v>
      </c>
      <c r="F2476" s="245"/>
      <c r="G2476" s="375"/>
      <c r="H2476" s="245"/>
    </row>
    <row r="2477" s="247" customFormat="1" spans="1:8">
      <c r="A2477" s="258">
        <v>176</v>
      </c>
      <c r="B2477" s="245" t="s">
        <v>1885</v>
      </c>
      <c r="C2477" s="261" t="s">
        <v>3556</v>
      </c>
      <c r="D2477" s="245" t="s">
        <v>973</v>
      </c>
      <c r="E2477" s="245">
        <v>150</v>
      </c>
      <c r="F2477" s="245"/>
      <c r="G2477" s="375"/>
      <c r="H2477" s="245"/>
    </row>
    <row r="2478" s="247" customFormat="1" spans="1:8">
      <c r="A2478" s="258">
        <v>177</v>
      </c>
      <c r="B2478" s="245" t="s">
        <v>1885</v>
      </c>
      <c r="C2478" s="261" t="s">
        <v>3557</v>
      </c>
      <c r="D2478" s="245" t="s">
        <v>973</v>
      </c>
      <c r="E2478" s="245">
        <v>30</v>
      </c>
      <c r="F2478" s="245"/>
      <c r="G2478" s="375"/>
      <c r="H2478" s="245"/>
    </row>
    <row r="2479" s="247" customFormat="1" spans="1:8">
      <c r="A2479" s="258">
        <v>178</v>
      </c>
      <c r="B2479" s="245" t="s">
        <v>1885</v>
      </c>
      <c r="C2479" s="261" t="s">
        <v>3558</v>
      </c>
      <c r="D2479" s="245" t="s">
        <v>973</v>
      </c>
      <c r="E2479" s="245">
        <v>30</v>
      </c>
      <c r="F2479" s="245"/>
      <c r="G2479" s="375"/>
      <c r="H2479" s="245"/>
    </row>
    <row r="2480" s="247" customFormat="1" spans="1:8">
      <c r="A2480" s="258">
        <v>179</v>
      </c>
      <c r="B2480" s="245" t="s">
        <v>2132</v>
      </c>
      <c r="C2480" s="261" t="s">
        <v>3555</v>
      </c>
      <c r="D2480" s="245" t="s">
        <v>973</v>
      </c>
      <c r="E2480" s="245">
        <v>20</v>
      </c>
      <c r="F2480" s="245"/>
      <c r="G2480" s="375"/>
      <c r="H2480" s="245"/>
    </row>
    <row r="2481" s="247" customFormat="1" spans="1:8">
      <c r="A2481" s="258">
        <v>180</v>
      </c>
      <c r="B2481" s="245" t="s">
        <v>2132</v>
      </c>
      <c r="C2481" s="261" t="s">
        <v>3556</v>
      </c>
      <c r="D2481" s="245" t="s">
        <v>973</v>
      </c>
      <c r="E2481" s="245">
        <v>20</v>
      </c>
      <c r="F2481" s="245"/>
      <c r="G2481" s="375"/>
      <c r="H2481" s="245"/>
    </row>
    <row r="2482" s="247" customFormat="1" spans="1:8">
      <c r="A2482" s="258">
        <v>181</v>
      </c>
      <c r="B2482" s="245" t="s">
        <v>2134</v>
      </c>
      <c r="C2482" s="261" t="s">
        <v>3271</v>
      </c>
      <c r="D2482" s="245" t="s">
        <v>973</v>
      </c>
      <c r="E2482" s="245">
        <v>30</v>
      </c>
      <c r="F2482" s="245"/>
      <c r="G2482" s="375"/>
      <c r="H2482" s="245"/>
    </row>
    <row r="2483" s="247" customFormat="1" spans="1:8">
      <c r="A2483" s="258">
        <v>182</v>
      </c>
      <c r="B2483" s="245" t="s">
        <v>2134</v>
      </c>
      <c r="C2483" s="261" t="s">
        <v>3559</v>
      </c>
      <c r="D2483" s="245" t="s">
        <v>973</v>
      </c>
      <c r="E2483" s="245">
        <v>10</v>
      </c>
      <c r="F2483" s="245"/>
      <c r="G2483" s="375"/>
      <c r="H2483" s="245"/>
    </row>
    <row r="2484" s="247" customFormat="1" spans="1:8">
      <c r="A2484" s="258">
        <v>183</v>
      </c>
      <c r="B2484" s="245" t="s">
        <v>3560</v>
      </c>
      <c r="C2484" s="261" t="s">
        <v>3561</v>
      </c>
      <c r="D2484" s="245" t="s">
        <v>973</v>
      </c>
      <c r="E2484" s="245">
        <v>2</v>
      </c>
      <c r="F2484" s="245"/>
      <c r="G2484" s="375"/>
      <c r="H2484" s="245"/>
    </row>
    <row r="2485" s="247" customFormat="1" spans="1:8">
      <c r="A2485" s="258">
        <v>184</v>
      </c>
      <c r="B2485" s="245" t="s">
        <v>3562</v>
      </c>
      <c r="C2485" s="261" t="s">
        <v>3563</v>
      </c>
      <c r="D2485" s="245" t="s">
        <v>973</v>
      </c>
      <c r="E2485" s="245">
        <v>3</v>
      </c>
      <c r="F2485" s="245"/>
      <c r="G2485" s="375"/>
      <c r="H2485" s="245"/>
    </row>
    <row r="2486" s="247" customFormat="1" spans="1:8">
      <c r="A2486" s="258">
        <v>185</v>
      </c>
      <c r="B2486" s="245" t="s">
        <v>1888</v>
      </c>
      <c r="C2486" s="261" t="s">
        <v>3553</v>
      </c>
      <c r="D2486" s="245" t="s">
        <v>92</v>
      </c>
      <c r="E2486" s="245">
        <v>50</v>
      </c>
      <c r="F2486" s="245"/>
      <c r="G2486" s="375"/>
      <c r="H2486" s="245"/>
    </row>
    <row r="2487" s="247" customFormat="1" spans="1:8">
      <c r="A2487" s="258">
        <v>186</v>
      </c>
      <c r="B2487" s="245" t="s">
        <v>1888</v>
      </c>
      <c r="C2487" s="261" t="s">
        <v>2659</v>
      </c>
      <c r="D2487" s="245" t="s">
        <v>92</v>
      </c>
      <c r="E2487" s="245">
        <v>50</v>
      </c>
      <c r="F2487" s="245"/>
      <c r="G2487" s="375"/>
      <c r="H2487" s="245"/>
    </row>
    <row r="2488" s="247" customFormat="1" spans="1:8">
      <c r="A2488" s="258">
        <v>187</v>
      </c>
      <c r="B2488" s="245" t="s">
        <v>1888</v>
      </c>
      <c r="C2488" s="261" t="s">
        <v>3543</v>
      </c>
      <c r="D2488" s="245" t="s">
        <v>92</v>
      </c>
      <c r="E2488" s="245">
        <v>100</v>
      </c>
      <c r="F2488" s="245"/>
      <c r="G2488" s="375"/>
      <c r="H2488" s="245"/>
    </row>
    <row r="2489" s="247" customFormat="1" spans="1:8">
      <c r="A2489" s="258">
        <v>188</v>
      </c>
      <c r="B2489" s="245" t="s">
        <v>1888</v>
      </c>
      <c r="C2489" s="261" t="s">
        <v>3268</v>
      </c>
      <c r="D2489" s="245" t="s">
        <v>92</v>
      </c>
      <c r="E2489" s="245">
        <v>50</v>
      </c>
      <c r="F2489" s="258"/>
      <c r="G2489" s="375"/>
      <c r="H2489" s="245"/>
    </row>
    <row r="2490" s="247" customFormat="1" spans="1:8">
      <c r="A2490" s="258">
        <v>189</v>
      </c>
      <c r="B2490" s="245" t="s">
        <v>1888</v>
      </c>
      <c r="C2490" s="261" t="s">
        <v>2660</v>
      </c>
      <c r="D2490" s="245" t="s">
        <v>92</v>
      </c>
      <c r="E2490" s="245">
        <v>100</v>
      </c>
      <c r="F2490" s="245"/>
      <c r="G2490" s="375"/>
      <c r="H2490" s="245"/>
    </row>
    <row r="2491" s="247" customFormat="1" spans="1:8">
      <c r="A2491" s="258">
        <v>190</v>
      </c>
      <c r="B2491" s="245" t="s">
        <v>1888</v>
      </c>
      <c r="C2491" s="261" t="s">
        <v>3269</v>
      </c>
      <c r="D2491" s="245" t="s">
        <v>92</v>
      </c>
      <c r="E2491" s="245">
        <v>100</v>
      </c>
      <c r="F2491" s="245"/>
      <c r="G2491" s="375"/>
      <c r="H2491" s="245"/>
    </row>
    <row r="2492" s="247" customFormat="1" spans="1:8">
      <c r="A2492" s="258">
        <v>191</v>
      </c>
      <c r="B2492" s="245" t="s">
        <v>1888</v>
      </c>
      <c r="C2492" s="261" t="s">
        <v>2661</v>
      </c>
      <c r="D2492" s="245" t="s">
        <v>92</v>
      </c>
      <c r="E2492" s="245">
        <v>20</v>
      </c>
      <c r="F2492" s="245"/>
      <c r="G2492" s="375"/>
      <c r="H2492" s="245"/>
    </row>
    <row r="2493" s="247" customFormat="1" spans="1:8">
      <c r="A2493" s="258">
        <v>192</v>
      </c>
      <c r="B2493" s="245" t="s">
        <v>1888</v>
      </c>
      <c r="C2493" s="261" t="s">
        <v>3544</v>
      </c>
      <c r="D2493" s="245" t="s">
        <v>92</v>
      </c>
      <c r="E2493" s="245">
        <v>10</v>
      </c>
      <c r="F2493" s="245"/>
      <c r="G2493" s="375"/>
      <c r="H2493" s="245"/>
    </row>
    <row r="2494" s="247" customFormat="1" spans="1:8">
      <c r="A2494" s="258">
        <v>193</v>
      </c>
      <c r="B2494" s="245" t="s">
        <v>1891</v>
      </c>
      <c r="C2494" s="261" t="s">
        <v>3564</v>
      </c>
      <c r="D2494" s="245" t="s">
        <v>92</v>
      </c>
      <c r="E2494" s="245">
        <v>50</v>
      </c>
      <c r="F2494" s="245"/>
      <c r="G2494" s="375"/>
      <c r="H2494" s="245"/>
    </row>
    <row r="2495" s="247" customFormat="1" spans="1:8">
      <c r="A2495" s="258">
        <v>194</v>
      </c>
      <c r="B2495" s="245" t="s">
        <v>1891</v>
      </c>
      <c r="C2495" s="261" t="s">
        <v>3565</v>
      </c>
      <c r="D2495" s="245" t="s">
        <v>92</v>
      </c>
      <c r="E2495" s="245">
        <v>30</v>
      </c>
      <c r="F2495" s="245"/>
      <c r="G2495" s="375"/>
      <c r="H2495" s="245"/>
    </row>
    <row r="2496" s="247" customFormat="1" spans="1:8">
      <c r="A2496" s="258">
        <v>195</v>
      </c>
      <c r="B2496" s="245" t="s">
        <v>1891</v>
      </c>
      <c r="C2496" s="261" t="s">
        <v>3566</v>
      </c>
      <c r="D2496" s="245" t="s">
        <v>92</v>
      </c>
      <c r="E2496" s="245">
        <v>50</v>
      </c>
      <c r="F2496" s="245"/>
      <c r="G2496" s="375"/>
      <c r="H2496" s="245"/>
    </row>
    <row r="2497" s="247" customFormat="1" spans="1:8">
      <c r="A2497" s="258">
        <v>196</v>
      </c>
      <c r="B2497" s="245" t="s">
        <v>1891</v>
      </c>
      <c r="C2497" s="261" t="s">
        <v>3567</v>
      </c>
      <c r="D2497" s="245" t="s">
        <v>92</v>
      </c>
      <c r="E2497" s="245">
        <v>5</v>
      </c>
      <c r="F2497" s="245"/>
      <c r="G2497" s="375"/>
      <c r="H2497" s="245"/>
    </row>
    <row r="2498" s="247" customFormat="1" spans="1:8">
      <c r="A2498" s="258">
        <v>197</v>
      </c>
      <c r="B2498" s="245" t="s">
        <v>2143</v>
      </c>
      <c r="C2498" s="261" t="s">
        <v>2660</v>
      </c>
      <c r="D2498" s="245" t="s">
        <v>92</v>
      </c>
      <c r="E2498" s="245">
        <v>50</v>
      </c>
      <c r="F2498" s="258"/>
      <c r="G2498" s="375"/>
      <c r="H2498" s="245"/>
    </row>
    <row r="2499" s="247" customFormat="1" spans="1:8">
      <c r="A2499" s="258">
        <v>198</v>
      </c>
      <c r="B2499" s="245" t="s">
        <v>2143</v>
      </c>
      <c r="C2499" s="261" t="s">
        <v>3269</v>
      </c>
      <c r="D2499" s="245" t="s">
        <v>92</v>
      </c>
      <c r="E2499" s="245">
        <v>15</v>
      </c>
      <c r="F2499" s="258"/>
      <c r="G2499" s="375"/>
      <c r="H2499" s="245"/>
    </row>
    <row r="2500" s="247" customFormat="1" spans="1:8">
      <c r="A2500" s="258">
        <v>199</v>
      </c>
      <c r="B2500" s="245" t="s">
        <v>2146</v>
      </c>
      <c r="C2500" s="261" t="s">
        <v>3269</v>
      </c>
      <c r="D2500" s="245" t="s">
        <v>92</v>
      </c>
      <c r="E2500" s="245">
        <v>50</v>
      </c>
      <c r="F2500" s="245"/>
      <c r="G2500" s="375"/>
      <c r="H2500" s="245"/>
    </row>
    <row r="2501" s="247" customFormat="1" spans="1:8">
      <c r="A2501" s="258">
        <v>200</v>
      </c>
      <c r="B2501" s="245" t="s">
        <v>3568</v>
      </c>
      <c r="C2501" s="261" t="s">
        <v>3269</v>
      </c>
      <c r="D2501" s="245" t="s">
        <v>92</v>
      </c>
      <c r="E2501" s="245">
        <v>5</v>
      </c>
      <c r="F2501" s="245"/>
      <c r="G2501" s="375"/>
      <c r="H2501" s="245"/>
    </row>
    <row r="2502" s="247" customFormat="1" spans="1:8">
      <c r="A2502" s="258">
        <v>201</v>
      </c>
      <c r="B2502" s="245" t="s">
        <v>3273</v>
      </c>
      <c r="C2502" s="261"/>
      <c r="D2502" s="245"/>
      <c r="E2502" s="245"/>
      <c r="F2502" s="245"/>
      <c r="G2502" s="375"/>
      <c r="H2502" s="245"/>
    </row>
    <row r="2503" s="247" customFormat="1" spans="1:8">
      <c r="A2503" s="258">
        <v>202</v>
      </c>
      <c r="B2503" s="245" t="s">
        <v>1894</v>
      </c>
      <c r="C2503" s="261" t="s">
        <v>3569</v>
      </c>
      <c r="D2503" s="245" t="s">
        <v>92</v>
      </c>
      <c r="E2503" s="245">
        <v>50</v>
      </c>
      <c r="F2503" s="245"/>
      <c r="G2503" s="375"/>
      <c r="H2503" s="245"/>
    </row>
    <row r="2504" s="247" customFormat="1" spans="1:8">
      <c r="A2504" s="258">
        <v>203</v>
      </c>
      <c r="B2504" s="245" t="s">
        <v>1894</v>
      </c>
      <c r="C2504" s="261" t="s">
        <v>3570</v>
      </c>
      <c r="D2504" s="245" t="s">
        <v>92</v>
      </c>
      <c r="E2504" s="245">
        <v>2</v>
      </c>
      <c r="F2504" s="245"/>
      <c r="G2504" s="375"/>
      <c r="H2504" s="245"/>
    </row>
    <row r="2505" s="247" customFormat="1" spans="1:8">
      <c r="A2505" s="258">
        <v>204</v>
      </c>
      <c r="B2505" s="245" t="s">
        <v>1894</v>
      </c>
      <c r="C2505" s="261" t="s">
        <v>3571</v>
      </c>
      <c r="D2505" s="245" t="s">
        <v>92</v>
      </c>
      <c r="E2505" s="245">
        <v>2</v>
      </c>
      <c r="F2505" s="245"/>
      <c r="G2505" s="375"/>
      <c r="H2505" s="245"/>
    </row>
    <row r="2506" s="247" customFormat="1" spans="1:8">
      <c r="A2506" s="258">
        <v>205</v>
      </c>
      <c r="B2506" s="245" t="s">
        <v>3572</v>
      </c>
      <c r="C2506" s="261" t="s">
        <v>3269</v>
      </c>
      <c r="D2506" s="245" t="s">
        <v>92</v>
      </c>
      <c r="E2506" s="245">
        <v>2</v>
      </c>
      <c r="F2506" s="245"/>
      <c r="G2506" s="375"/>
      <c r="H2506" s="245"/>
    </row>
    <row r="2507" s="247" customFormat="1" spans="1:8">
      <c r="A2507" s="258">
        <v>206</v>
      </c>
      <c r="B2507" s="245" t="s">
        <v>3573</v>
      </c>
      <c r="C2507" s="261" t="s">
        <v>3269</v>
      </c>
      <c r="D2507" s="245" t="s">
        <v>92</v>
      </c>
      <c r="E2507" s="245">
        <v>2</v>
      </c>
      <c r="F2507" s="245"/>
      <c r="G2507" s="375"/>
      <c r="H2507" s="245"/>
    </row>
    <row r="2508" s="247" customFormat="1" spans="1:8">
      <c r="A2508" s="258">
        <v>207</v>
      </c>
      <c r="B2508" s="245" t="s">
        <v>2148</v>
      </c>
      <c r="C2508" s="261" t="s">
        <v>2661</v>
      </c>
      <c r="D2508" s="245" t="s">
        <v>92</v>
      </c>
      <c r="E2508" s="245">
        <v>2</v>
      </c>
      <c r="F2508" s="245"/>
      <c r="G2508" s="375"/>
      <c r="H2508" s="245"/>
    </row>
    <row r="2509" s="247" customFormat="1" spans="1:8">
      <c r="A2509" s="258">
        <v>208</v>
      </c>
      <c r="B2509" s="245" t="s">
        <v>2150</v>
      </c>
      <c r="C2509" s="261" t="s">
        <v>3574</v>
      </c>
      <c r="D2509" s="245" t="s">
        <v>92</v>
      </c>
      <c r="E2509" s="245">
        <v>2</v>
      </c>
      <c r="F2509" s="245"/>
      <c r="G2509" s="375"/>
      <c r="H2509" s="245"/>
    </row>
    <row r="2510" s="247" customFormat="1" spans="1:8">
      <c r="A2510" s="258">
        <v>209</v>
      </c>
      <c r="B2510" s="245" t="s">
        <v>2152</v>
      </c>
      <c r="C2510" s="261" t="s">
        <v>3575</v>
      </c>
      <c r="D2510" s="245" t="s">
        <v>92</v>
      </c>
      <c r="E2510" s="245">
        <v>4</v>
      </c>
      <c r="F2510" s="258"/>
      <c r="G2510" s="375"/>
      <c r="H2510" s="245"/>
    </row>
    <row r="2511" s="247" customFormat="1" spans="1:8">
      <c r="A2511" s="258">
        <v>210</v>
      </c>
      <c r="B2511" s="245" t="s">
        <v>2154</v>
      </c>
      <c r="C2511" s="261" t="s">
        <v>3269</v>
      </c>
      <c r="D2511" s="245" t="s">
        <v>92</v>
      </c>
      <c r="E2511" s="245">
        <v>4</v>
      </c>
      <c r="F2511" s="245"/>
      <c r="G2511" s="375"/>
      <c r="H2511" s="245"/>
    </row>
    <row r="2512" s="247" customFormat="1" spans="1:8">
      <c r="A2512" s="258">
        <v>211</v>
      </c>
      <c r="B2512" s="245" t="s">
        <v>2156</v>
      </c>
      <c r="C2512" s="261" t="s">
        <v>3576</v>
      </c>
      <c r="D2512" s="245" t="s">
        <v>973</v>
      </c>
      <c r="E2512" s="245">
        <v>25</v>
      </c>
      <c r="F2512" s="245"/>
      <c r="G2512" s="375"/>
      <c r="H2512" s="245"/>
    </row>
    <row r="2513" s="247" customFormat="1" spans="1:8">
      <c r="A2513" s="258">
        <v>212</v>
      </c>
      <c r="B2513" s="245" t="s">
        <v>2156</v>
      </c>
      <c r="C2513" s="261" t="s">
        <v>3577</v>
      </c>
      <c r="D2513" s="245" t="s">
        <v>973</v>
      </c>
      <c r="E2513" s="245">
        <v>1</v>
      </c>
      <c r="F2513" s="245"/>
      <c r="G2513" s="375"/>
      <c r="H2513" s="245"/>
    </row>
    <row r="2514" s="247" customFormat="1" spans="1:8">
      <c r="A2514" s="258">
        <v>213</v>
      </c>
      <c r="B2514" s="245" t="s">
        <v>2158</v>
      </c>
      <c r="C2514" s="261" t="s">
        <v>3578</v>
      </c>
      <c r="D2514" s="245" t="s">
        <v>973</v>
      </c>
      <c r="E2514" s="245">
        <v>2</v>
      </c>
      <c r="F2514" s="245"/>
      <c r="G2514" s="375"/>
      <c r="H2514" s="245"/>
    </row>
    <row r="2515" s="247" customFormat="1" spans="1:8">
      <c r="A2515" s="258">
        <v>214</v>
      </c>
      <c r="B2515" s="245" t="s">
        <v>1896</v>
      </c>
      <c r="C2515" s="261" t="s">
        <v>3579</v>
      </c>
      <c r="D2515" s="245" t="s">
        <v>92</v>
      </c>
      <c r="E2515" s="245">
        <v>50</v>
      </c>
      <c r="F2515" s="245"/>
      <c r="G2515" s="375"/>
      <c r="H2515" s="245"/>
    </row>
    <row r="2516" s="247" customFormat="1" spans="1:8">
      <c r="A2516" s="258">
        <v>215</v>
      </c>
      <c r="B2516" s="245" t="s">
        <v>1896</v>
      </c>
      <c r="C2516" s="261" t="s">
        <v>3275</v>
      </c>
      <c r="D2516" s="245" t="s">
        <v>92</v>
      </c>
      <c r="E2516" s="245">
        <v>6</v>
      </c>
      <c r="F2516" s="245"/>
      <c r="G2516" s="375"/>
      <c r="H2516" s="245"/>
    </row>
    <row r="2517" s="247" customFormat="1" spans="1:8">
      <c r="A2517" s="258">
        <v>216</v>
      </c>
      <c r="B2517" s="245" t="s">
        <v>2162</v>
      </c>
      <c r="C2517" s="261" t="s">
        <v>3580</v>
      </c>
      <c r="D2517" s="245" t="s">
        <v>92</v>
      </c>
      <c r="E2517" s="245">
        <v>5</v>
      </c>
      <c r="F2517" s="245"/>
      <c r="G2517" s="375"/>
      <c r="H2517" s="245"/>
    </row>
    <row r="2518" s="247" customFormat="1" spans="1:8">
      <c r="A2518" s="258">
        <v>217</v>
      </c>
      <c r="B2518" s="245" t="s">
        <v>2162</v>
      </c>
      <c r="C2518" s="261" t="s">
        <v>3581</v>
      </c>
      <c r="D2518" s="245" t="s">
        <v>92</v>
      </c>
      <c r="E2518" s="245">
        <v>2</v>
      </c>
      <c r="F2518" s="245"/>
      <c r="G2518" s="375"/>
      <c r="H2518" s="245"/>
    </row>
    <row r="2519" s="247" customFormat="1" spans="1:8">
      <c r="A2519" s="258">
        <v>218</v>
      </c>
      <c r="B2519" s="245" t="s">
        <v>2165</v>
      </c>
      <c r="C2519" s="261" t="s">
        <v>3582</v>
      </c>
      <c r="D2519" s="245" t="s">
        <v>92</v>
      </c>
      <c r="E2519" s="245">
        <v>25</v>
      </c>
      <c r="F2519" s="245"/>
      <c r="G2519" s="375"/>
      <c r="H2519" s="245"/>
    </row>
    <row r="2520" s="247" customFormat="1" spans="1:8">
      <c r="A2520" s="258">
        <v>219</v>
      </c>
      <c r="B2520" s="245" t="s">
        <v>2165</v>
      </c>
      <c r="C2520" s="261" t="s">
        <v>3583</v>
      </c>
      <c r="D2520" s="245" t="s">
        <v>92</v>
      </c>
      <c r="E2520" s="245">
        <v>25</v>
      </c>
      <c r="F2520" s="245"/>
      <c r="G2520" s="375"/>
      <c r="H2520" s="245"/>
    </row>
    <row r="2521" s="247" customFormat="1" spans="1:8">
      <c r="A2521" s="258">
        <v>220</v>
      </c>
      <c r="B2521" s="245" t="s">
        <v>2168</v>
      </c>
      <c r="C2521" s="261" t="s">
        <v>3584</v>
      </c>
      <c r="D2521" s="245" t="s">
        <v>92</v>
      </c>
      <c r="E2521" s="245">
        <v>2</v>
      </c>
      <c r="F2521" s="245"/>
      <c r="G2521" s="375"/>
      <c r="H2521" s="245"/>
    </row>
    <row r="2522" s="247" customFormat="1" spans="1:8">
      <c r="A2522" s="258">
        <v>221</v>
      </c>
      <c r="B2522" s="245" t="s">
        <v>1900</v>
      </c>
      <c r="C2522" s="261" t="s">
        <v>3585</v>
      </c>
      <c r="D2522" s="245" t="s">
        <v>92</v>
      </c>
      <c r="E2522" s="245">
        <v>25</v>
      </c>
      <c r="F2522" s="245"/>
      <c r="G2522" s="375"/>
      <c r="H2522" s="245"/>
    </row>
    <row r="2523" s="247" customFormat="1" spans="1:8">
      <c r="A2523" s="258">
        <v>222</v>
      </c>
      <c r="B2523" s="245" t="s">
        <v>2171</v>
      </c>
      <c r="C2523" s="261" t="s">
        <v>3585</v>
      </c>
      <c r="D2523" s="245" t="s">
        <v>92</v>
      </c>
      <c r="E2523" s="245">
        <v>25</v>
      </c>
      <c r="F2523" s="245"/>
      <c r="G2523" s="375"/>
      <c r="H2523" s="245"/>
    </row>
    <row r="2524" s="247" customFormat="1" spans="1:8">
      <c r="A2524" s="258">
        <v>223</v>
      </c>
      <c r="B2524" s="245" t="s">
        <v>1900</v>
      </c>
      <c r="C2524" s="261" t="s">
        <v>3277</v>
      </c>
      <c r="D2524" s="245" t="s">
        <v>92</v>
      </c>
      <c r="E2524" s="245">
        <v>25</v>
      </c>
      <c r="F2524" s="245"/>
      <c r="G2524" s="375"/>
      <c r="H2524" s="245"/>
    </row>
    <row r="2525" s="247" customFormat="1" spans="1:8">
      <c r="A2525" s="258">
        <v>224</v>
      </c>
      <c r="B2525" s="245" t="s">
        <v>2171</v>
      </c>
      <c r="C2525" s="261" t="s">
        <v>3277</v>
      </c>
      <c r="D2525" s="245" t="s">
        <v>92</v>
      </c>
      <c r="E2525" s="245">
        <v>25</v>
      </c>
      <c r="F2525" s="245"/>
      <c r="G2525" s="375"/>
      <c r="H2525" s="245"/>
    </row>
    <row r="2526" s="247" customFormat="1" spans="1:8">
      <c r="A2526" s="258">
        <v>225</v>
      </c>
      <c r="B2526" s="245" t="s">
        <v>2175</v>
      </c>
      <c r="C2526" s="261" t="s">
        <v>2659</v>
      </c>
      <c r="D2526" s="245" t="s">
        <v>973</v>
      </c>
      <c r="E2526" s="245">
        <v>10</v>
      </c>
      <c r="F2526" s="245"/>
      <c r="G2526" s="375"/>
      <c r="H2526" s="245"/>
    </row>
    <row r="2527" s="247" customFormat="1" spans="1:8">
      <c r="A2527" s="258">
        <v>226</v>
      </c>
      <c r="B2527" s="245" t="s">
        <v>2177</v>
      </c>
      <c r="C2527" s="261" t="s">
        <v>3586</v>
      </c>
      <c r="D2527" s="245" t="s">
        <v>973</v>
      </c>
      <c r="E2527" s="245">
        <v>50</v>
      </c>
      <c r="F2527" s="245"/>
      <c r="G2527" s="375"/>
      <c r="H2527" s="245"/>
    </row>
    <row r="2528" s="247" customFormat="1" spans="1:8">
      <c r="A2528" s="258">
        <v>227</v>
      </c>
      <c r="B2528" s="245" t="s">
        <v>2177</v>
      </c>
      <c r="C2528" s="261" t="s">
        <v>3587</v>
      </c>
      <c r="D2528" s="245" t="s">
        <v>973</v>
      </c>
      <c r="E2528" s="245">
        <v>50</v>
      </c>
      <c r="F2528" s="245"/>
      <c r="G2528" s="375"/>
      <c r="H2528" s="245"/>
    </row>
    <row r="2529" s="247" customFormat="1" spans="1:8">
      <c r="A2529" s="258">
        <v>228</v>
      </c>
      <c r="B2529" s="245" t="s">
        <v>2177</v>
      </c>
      <c r="C2529" s="261" t="s">
        <v>3588</v>
      </c>
      <c r="D2529" s="245" t="s">
        <v>973</v>
      </c>
      <c r="E2529" s="245">
        <v>3</v>
      </c>
      <c r="F2529" s="245"/>
      <c r="G2529" s="375"/>
      <c r="H2529" s="245"/>
    </row>
    <row r="2530" s="247" customFormat="1" spans="1:8">
      <c r="A2530" s="258">
        <v>229</v>
      </c>
      <c r="B2530" s="245" t="s">
        <v>2177</v>
      </c>
      <c r="C2530" s="261" t="s">
        <v>3589</v>
      </c>
      <c r="D2530" s="245" t="s">
        <v>973</v>
      </c>
      <c r="E2530" s="245">
        <v>3</v>
      </c>
      <c r="F2530" s="245"/>
      <c r="G2530" s="375"/>
      <c r="H2530" s="245"/>
    </row>
    <row r="2531" s="247" customFormat="1" spans="1:8">
      <c r="A2531" s="258">
        <v>230</v>
      </c>
      <c r="B2531" s="245" t="s">
        <v>3590</v>
      </c>
      <c r="C2531" s="261" t="s">
        <v>3543</v>
      </c>
      <c r="D2531" s="245" t="s">
        <v>973</v>
      </c>
      <c r="E2531" s="245">
        <v>125</v>
      </c>
      <c r="F2531" s="245"/>
      <c r="G2531" s="375"/>
      <c r="H2531" s="245"/>
    </row>
    <row r="2532" s="247" customFormat="1" spans="1:8">
      <c r="A2532" s="258">
        <v>231</v>
      </c>
      <c r="B2532" s="245" t="s">
        <v>2180</v>
      </c>
      <c r="C2532" s="261" t="s">
        <v>3580</v>
      </c>
      <c r="D2532" s="245" t="s">
        <v>973</v>
      </c>
      <c r="E2532" s="245">
        <v>5</v>
      </c>
      <c r="F2532" s="245"/>
      <c r="G2532" s="375"/>
      <c r="H2532" s="245"/>
    </row>
    <row r="2533" s="247" customFormat="1" spans="1:8">
      <c r="A2533" s="258">
        <v>232</v>
      </c>
      <c r="B2533" s="245" t="s">
        <v>2180</v>
      </c>
      <c r="C2533" s="261" t="s">
        <v>3591</v>
      </c>
      <c r="D2533" s="245" t="s">
        <v>973</v>
      </c>
      <c r="E2533" s="245">
        <v>2</v>
      </c>
      <c r="F2533" s="245"/>
      <c r="G2533" s="375"/>
      <c r="H2533" s="245"/>
    </row>
    <row r="2534" s="247" customFormat="1" spans="1:8">
      <c r="A2534" s="258">
        <v>233</v>
      </c>
      <c r="B2534" s="245" t="s">
        <v>2182</v>
      </c>
      <c r="C2534" s="261" t="s">
        <v>3592</v>
      </c>
      <c r="D2534" s="245" t="s">
        <v>92</v>
      </c>
      <c r="E2534" s="245">
        <v>8</v>
      </c>
      <c r="F2534" s="245"/>
      <c r="G2534" s="375"/>
      <c r="H2534" s="245"/>
    </row>
    <row r="2535" s="247" customFormat="1" spans="1:8">
      <c r="A2535" s="258">
        <v>234</v>
      </c>
      <c r="B2535" s="245" t="s">
        <v>2182</v>
      </c>
      <c r="C2535" s="261" t="s">
        <v>3593</v>
      </c>
      <c r="D2535" s="245" t="s">
        <v>92</v>
      </c>
      <c r="E2535" s="245">
        <v>4</v>
      </c>
      <c r="F2535" s="245"/>
      <c r="G2535" s="375"/>
      <c r="H2535" s="245"/>
    </row>
    <row r="2536" s="247" customFormat="1" spans="1:8">
      <c r="A2536" s="258">
        <v>235</v>
      </c>
      <c r="B2536" s="245" t="s">
        <v>2185</v>
      </c>
      <c r="C2536" s="261" t="s">
        <v>3594</v>
      </c>
      <c r="D2536" s="245" t="s">
        <v>92</v>
      </c>
      <c r="E2536" s="245">
        <v>2</v>
      </c>
      <c r="F2536" s="245"/>
      <c r="G2536" s="375"/>
      <c r="H2536" s="245"/>
    </row>
    <row r="2537" s="247" customFormat="1" spans="1:8">
      <c r="A2537" s="258">
        <v>236</v>
      </c>
      <c r="B2537" s="245" t="s">
        <v>3595</v>
      </c>
      <c r="C2537" s="261" t="s">
        <v>3277</v>
      </c>
      <c r="D2537" s="245" t="s">
        <v>92</v>
      </c>
      <c r="E2537" s="245">
        <v>50</v>
      </c>
      <c r="F2537" s="245"/>
      <c r="G2537" s="375"/>
      <c r="H2537" s="245"/>
    </row>
    <row r="2538" s="247" customFormat="1" spans="1:8">
      <c r="A2538" s="258">
        <v>237</v>
      </c>
      <c r="B2538" s="245" t="s">
        <v>3596</v>
      </c>
      <c r="C2538" s="261"/>
      <c r="D2538" s="245"/>
      <c r="E2538" s="245"/>
      <c r="F2538" s="245"/>
      <c r="G2538" s="375"/>
      <c r="H2538" s="245"/>
    </row>
    <row r="2539" s="247" customFormat="1" spans="1:8">
      <c r="A2539" s="258">
        <v>238</v>
      </c>
      <c r="B2539" s="245" t="s">
        <v>2187</v>
      </c>
      <c r="C2539" s="261" t="s">
        <v>3597</v>
      </c>
      <c r="D2539" s="245" t="s">
        <v>92</v>
      </c>
      <c r="E2539" s="245">
        <v>150</v>
      </c>
      <c r="F2539" s="245"/>
      <c r="G2539" s="375"/>
      <c r="H2539" s="245"/>
    </row>
    <row r="2540" s="247" customFormat="1" spans="1:8">
      <c r="A2540" s="258">
        <v>239</v>
      </c>
      <c r="B2540" s="245" t="s">
        <v>2187</v>
      </c>
      <c r="C2540" s="261" t="s">
        <v>3598</v>
      </c>
      <c r="D2540" s="245" t="s">
        <v>92</v>
      </c>
      <c r="E2540" s="245">
        <v>20</v>
      </c>
      <c r="F2540" s="245"/>
      <c r="G2540" s="375"/>
      <c r="H2540" s="245"/>
    </row>
    <row r="2541" s="247" customFormat="1" spans="1:8">
      <c r="A2541" s="258">
        <v>240</v>
      </c>
      <c r="B2541" s="245" t="s">
        <v>2187</v>
      </c>
      <c r="C2541" s="261" t="s">
        <v>3599</v>
      </c>
      <c r="D2541" s="245" t="s">
        <v>92</v>
      </c>
      <c r="E2541" s="245">
        <v>5</v>
      </c>
      <c r="F2541" s="245"/>
      <c r="G2541" s="375"/>
      <c r="H2541" s="245"/>
    </row>
    <row r="2542" s="247" customFormat="1" spans="1:8">
      <c r="A2542" s="258">
        <v>241</v>
      </c>
      <c r="B2542" s="245" t="s">
        <v>2190</v>
      </c>
      <c r="C2542" s="261" t="s">
        <v>3269</v>
      </c>
      <c r="D2542" s="245" t="s">
        <v>92</v>
      </c>
      <c r="E2542" s="245">
        <v>5</v>
      </c>
      <c r="F2542" s="245"/>
      <c r="G2542" s="375"/>
      <c r="H2542" s="245"/>
    </row>
    <row r="2543" s="247" customFormat="1" spans="1:8">
      <c r="A2543" s="258">
        <v>242</v>
      </c>
      <c r="B2543" s="245" t="s">
        <v>2192</v>
      </c>
      <c r="C2543" s="261" t="s">
        <v>3600</v>
      </c>
      <c r="D2543" s="245" t="s">
        <v>92</v>
      </c>
      <c r="E2543" s="245">
        <v>600</v>
      </c>
      <c r="F2543" s="258"/>
      <c r="G2543" s="375"/>
      <c r="H2543" s="245"/>
    </row>
    <row r="2544" s="247" customFormat="1" spans="1:8">
      <c r="A2544" s="258">
        <v>243</v>
      </c>
      <c r="B2544" s="245" t="s">
        <v>2192</v>
      </c>
      <c r="C2544" s="261" t="s">
        <v>3601</v>
      </c>
      <c r="D2544" s="245" t="s">
        <v>92</v>
      </c>
      <c r="E2544" s="245">
        <v>80</v>
      </c>
      <c r="F2544" s="258"/>
      <c r="G2544" s="375"/>
      <c r="H2544" s="245"/>
    </row>
    <row r="2545" s="247" customFormat="1" spans="1:8">
      <c r="A2545" s="258">
        <v>244</v>
      </c>
      <c r="B2545" s="245" t="s">
        <v>2192</v>
      </c>
      <c r="C2545" s="261" t="s">
        <v>3269</v>
      </c>
      <c r="D2545" s="245" t="s">
        <v>92</v>
      </c>
      <c r="E2545" s="245">
        <v>50</v>
      </c>
      <c r="F2545" s="258"/>
      <c r="G2545" s="375"/>
      <c r="H2545" s="245"/>
    </row>
    <row r="2546" s="247" customFormat="1" spans="1:8">
      <c r="A2546" s="258">
        <v>245</v>
      </c>
      <c r="B2546" s="245" t="s">
        <v>2192</v>
      </c>
      <c r="C2546" s="261" t="s">
        <v>2661</v>
      </c>
      <c r="D2546" s="245" t="s">
        <v>92</v>
      </c>
      <c r="E2546" s="245">
        <v>10</v>
      </c>
      <c r="F2546" s="258"/>
      <c r="G2546" s="375"/>
      <c r="H2546" s="245"/>
    </row>
    <row r="2547" s="247" customFormat="1" spans="1:8">
      <c r="A2547" s="258">
        <v>246</v>
      </c>
      <c r="B2547" s="245" t="s">
        <v>2192</v>
      </c>
      <c r="C2547" s="261" t="s">
        <v>3602</v>
      </c>
      <c r="D2547" s="245" t="s">
        <v>92</v>
      </c>
      <c r="E2547" s="245">
        <v>100</v>
      </c>
      <c r="F2547" s="258"/>
      <c r="G2547" s="375"/>
      <c r="H2547" s="245"/>
    </row>
    <row r="2548" s="247" customFormat="1" spans="1:8">
      <c r="A2548" s="258">
        <v>247</v>
      </c>
      <c r="B2548" s="245" t="s">
        <v>2192</v>
      </c>
      <c r="C2548" s="261" t="s">
        <v>3603</v>
      </c>
      <c r="D2548" s="245" t="s">
        <v>92</v>
      </c>
      <c r="E2548" s="245">
        <v>20</v>
      </c>
      <c r="F2548" s="258"/>
      <c r="G2548" s="375"/>
      <c r="H2548" s="245"/>
    </row>
    <row r="2549" s="247" customFormat="1" spans="1:8">
      <c r="A2549" s="258">
        <v>248</v>
      </c>
      <c r="B2549" s="245" t="s">
        <v>2192</v>
      </c>
      <c r="C2549" s="261" t="s">
        <v>3604</v>
      </c>
      <c r="D2549" s="245" t="s">
        <v>92</v>
      </c>
      <c r="E2549" s="245">
        <v>20</v>
      </c>
      <c r="F2549" s="258"/>
      <c r="G2549" s="375"/>
      <c r="H2549" s="245"/>
    </row>
    <row r="2550" s="247" customFormat="1" spans="1:8">
      <c r="A2550" s="258">
        <v>249</v>
      </c>
      <c r="B2550" s="245" t="s">
        <v>2200</v>
      </c>
      <c r="C2550" s="261" t="s">
        <v>3600</v>
      </c>
      <c r="D2550" s="245" t="s">
        <v>92</v>
      </c>
      <c r="E2550" s="245">
        <v>70</v>
      </c>
      <c r="F2550" s="258"/>
      <c r="G2550" s="375"/>
      <c r="H2550" s="245"/>
    </row>
    <row r="2551" s="247" customFormat="1" spans="1:8">
      <c r="A2551" s="258">
        <v>250</v>
      </c>
      <c r="B2551" s="245" t="s">
        <v>2200</v>
      </c>
      <c r="C2551" s="261" t="s">
        <v>3601</v>
      </c>
      <c r="D2551" s="245" t="s">
        <v>92</v>
      </c>
      <c r="E2551" s="245">
        <v>600</v>
      </c>
      <c r="F2551" s="258"/>
      <c r="G2551" s="375"/>
      <c r="H2551" s="245"/>
    </row>
    <row r="2552" s="247" customFormat="1" spans="1:8">
      <c r="A2552" s="258">
        <v>251</v>
      </c>
      <c r="B2552" s="245" t="s">
        <v>2200</v>
      </c>
      <c r="C2552" s="261" t="s">
        <v>3269</v>
      </c>
      <c r="D2552" s="245" t="s">
        <v>92</v>
      </c>
      <c r="E2552" s="245">
        <v>80</v>
      </c>
      <c r="F2552" s="245"/>
      <c r="G2552" s="375"/>
      <c r="H2552" s="245"/>
    </row>
    <row r="2553" s="247" customFormat="1" spans="1:8">
      <c r="A2553" s="258">
        <v>252</v>
      </c>
      <c r="B2553" s="245" t="s">
        <v>2200</v>
      </c>
      <c r="C2553" s="261" t="s">
        <v>2661</v>
      </c>
      <c r="D2553" s="245" t="s">
        <v>92</v>
      </c>
      <c r="E2553" s="245">
        <v>30</v>
      </c>
      <c r="F2553" s="245"/>
      <c r="G2553" s="375"/>
      <c r="H2553" s="245"/>
    </row>
    <row r="2554" s="247" customFormat="1" spans="1:8">
      <c r="A2554" s="258">
        <v>253</v>
      </c>
      <c r="B2554" s="245" t="s">
        <v>2200</v>
      </c>
      <c r="C2554" s="261" t="s">
        <v>3544</v>
      </c>
      <c r="D2554" s="245" t="s">
        <v>92</v>
      </c>
      <c r="E2554" s="245">
        <v>30</v>
      </c>
      <c r="F2554" s="245"/>
      <c r="G2554" s="375"/>
      <c r="H2554" s="245"/>
    </row>
    <row r="2555" s="247" customFormat="1" spans="1:8">
      <c r="A2555" s="258">
        <v>254</v>
      </c>
      <c r="B2555" s="245" t="s">
        <v>2200</v>
      </c>
      <c r="C2555" s="261" t="s">
        <v>3605</v>
      </c>
      <c r="D2555" s="245" t="s">
        <v>92</v>
      </c>
      <c r="E2555" s="245">
        <v>3</v>
      </c>
      <c r="F2555" s="245"/>
      <c r="G2555" s="375"/>
      <c r="H2555" s="245"/>
    </row>
    <row r="2556" s="247" customFormat="1" spans="1:8">
      <c r="A2556" s="258">
        <v>255</v>
      </c>
      <c r="B2556" s="245" t="s">
        <v>2200</v>
      </c>
      <c r="C2556" s="261" t="s">
        <v>3602</v>
      </c>
      <c r="D2556" s="245" t="s">
        <v>92</v>
      </c>
      <c r="E2556" s="245">
        <v>100</v>
      </c>
      <c r="F2556" s="245"/>
      <c r="G2556" s="375"/>
      <c r="H2556" s="245"/>
    </row>
    <row r="2557" s="247" customFormat="1" spans="1:8">
      <c r="A2557" s="258">
        <v>256</v>
      </c>
      <c r="B2557" s="245" t="s">
        <v>2200</v>
      </c>
      <c r="C2557" s="261" t="s">
        <v>3603</v>
      </c>
      <c r="D2557" s="245" t="s">
        <v>92</v>
      </c>
      <c r="E2557" s="245">
        <v>100</v>
      </c>
      <c r="F2557" s="245"/>
      <c r="G2557" s="375"/>
      <c r="H2557" s="245"/>
    </row>
    <row r="2558" s="247" customFormat="1" spans="1:8">
      <c r="A2558" s="258">
        <v>257</v>
      </c>
      <c r="B2558" s="245" t="s">
        <v>2200</v>
      </c>
      <c r="C2558" s="261" t="s">
        <v>3604</v>
      </c>
      <c r="D2558" s="245" t="s">
        <v>92</v>
      </c>
      <c r="E2558" s="245">
        <v>25</v>
      </c>
      <c r="F2558" s="245"/>
      <c r="G2558" s="375"/>
      <c r="H2558" s="245"/>
    </row>
    <row r="2559" s="247" customFormat="1" spans="1:8">
      <c r="A2559" s="258">
        <v>258</v>
      </c>
      <c r="B2559" s="245" t="s">
        <v>2200</v>
      </c>
      <c r="C2559" s="261" t="s">
        <v>3606</v>
      </c>
      <c r="D2559" s="245" t="s">
        <v>92</v>
      </c>
      <c r="E2559" s="245">
        <v>2</v>
      </c>
      <c r="F2559" s="245"/>
      <c r="G2559" s="375"/>
      <c r="H2559" s="245"/>
    </row>
    <row r="2560" s="247" customFormat="1" spans="1:8">
      <c r="A2560" s="258">
        <v>259</v>
      </c>
      <c r="B2560" s="245" t="s">
        <v>2200</v>
      </c>
      <c r="C2560" s="261" t="s">
        <v>3607</v>
      </c>
      <c r="D2560" s="245" t="s">
        <v>92</v>
      </c>
      <c r="E2560" s="245">
        <v>2</v>
      </c>
      <c r="F2560" s="245"/>
      <c r="G2560" s="375"/>
      <c r="H2560" s="245"/>
    </row>
    <row r="2561" s="247" customFormat="1" spans="1:8">
      <c r="A2561" s="258">
        <v>260</v>
      </c>
      <c r="B2561" s="245" t="s">
        <v>2200</v>
      </c>
      <c r="C2561" s="261" t="s">
        <v>3608</v>
      </c>
      <c r="D2561" s="245" t="s">
        <v>92</v>
      </c>
      <c r="E2561" s="245">
        <v>1</v>
      </c>
      <c r="F2561" s="245"/>
      <c r="G2561" s="375"/>
      <c r="H2561" s="245"/>
    </row>
    <row r="2562" s="247" customFormat="1" spans="1:8">
      <c r="A2562" s="258">
        <v>261</v>
      </c>
      <c r="B2562" s="245" t="s">
        <v>3609</v>
      </c>
      <c r="C2562" s="261" t="s">
        <v>3610</v>
      </c>
      <c r="D2562" s="245" t="s">
        <v>92</v>
      </c>
      <c r="E2562" s="245">
        <v>2</v>
      </c>
      <c r="F2562" s="245"/>
      <c r="G2562" s="375"/>
      <c r="H2562" s="245"/>
    </row>
    <row r="2563" s="247" customFormat="1" spans="1:8">
      <c r="A2563" s="258">
        <v>262</v>
      </c>
      <c r="B2563" s="245" t="s">
        <v>2212</v>
      </c>
      <c r="C2563" s="261" t="s">
        <v>3611</v>
      </c>
      <c r="D2563" s="245" t="s">
        <v>92</v>
      </c>
      <c r="E2563" s="245">
        <v>100</v>
      </c>
      <c r="F2563" s="258"/>
      <c r="G2563" s="375"/>
      <c r="H2563" s="245"/>
    </row>
    <row r="2564" s="247" customFormat="1" spans="1:8">
      <c r="A2564" s="258">
        <v>263</v>
      </c>
      <c r="B2564" s="245" t="s">
        <v>2212</v>
      </c>
      <c r="C2564" s="261" t="s">
        <v>3600</v>
      </c>
      <c r="D2564" s="245" t="s">
        <v>92</v>
      </c>
      <c r="E2564" s="245">
        <v>500</v>
      </c>
      <c r="F2564" s="258"/>
      <c r="G2564" s="375"/>
      <c r="H2564" s="245"/>
    </row>
    <row r="2565" s="247" customFormat="1" spans="1:8">
      <c r="A2565" s="258">
        <v>264</v>
      </c>
      <c r="B2565" s="245" t="s">
        <v>2212</v>
      </c>
      <c r="C2565" s="261" t="s">
        <v>3612</v>
      </c>
      <c r="D2565" s="245" t="s">
        <v>92</v>
      </c>
      <c r="E2565" s="245">
        <v>50</v>
      </c>
      <c r="F2565" s="245"/>
      <c r="G2565" s="375"/>
      <c r="H2565" s="245"/>
    </row>
    <row r="2566" s="247" customFormat="1" spans="1:8">
      <c r="A2566" s="258">
        <v>265</v>
      </c>
      <c r="B2566" s="245" t="s">
        <v>2212</v>
      </c>
      <c r="C2566" s="261" t="s">
        <v>3602</v>
      </c>
      <c r="D2566" s="245" t="s">
        <v>92</v>
      </c>
      <c r="E2566" s="245">
        <v>80</v>
      </c>
      <c r="F2566" s="245"/>
      <c r="G2566" s="375"/>
      <c r="H2566" s="245"/>
    </row>
    <row r="2567" s="247" customFormat="1" spans="1:8">
      <c r="A2567" s="258">
        <v>266</v>
      </c>
      <c r="B2567" s="245" t="s">
        <v>3613</v>
      </c>
      <c r="C2567" s="261" t="s">
        <v>3614</v>
      </c>
      <c r="D2567" s="245" t="s">
        <v>92</v>
      </c>
      <c r="E2567" s="245">
        <v>2</v>
      </c>
      <c r="F2567" s="245"/>
      <c r="G2567" s="375"/>
      <c r="H2567" s="245"/>
    </row>
    <row r="2568" s="247" customFormat="1" spans="1:8">
      <c r="A2568" s="258">
        <v>267</v>
      </c>
      <c r="B2568" s="245" t="s">
        <v>3280</v>
      </c>
      <c r="C2568" s="261"/>
      <c r="D2568" s="245"/>
      <c r="E2568" s="245"/>
      <c r="F2568" s="245"/>
      <c r="G2568" s="375"/>
      <c r="H2568" s="245"/>
    </row>
    <row r="2569" s="247" customFormat="1" spans="1:8">
      <c r="A2569" s="258">
        <v>268</v>
      </c>
      <c r="B2569" s="245" t="s">
        <v>2217</v>
      </c>
      <c r="C2569" s="261" t="s">
        <v>3615</v>
      </c>
      <c r="D2569" s="245" t="s">
        <v>92</v>
      </c>
      <c r="E2569" s="245">
        <v>50</v>
      </c>
      <c r="F2569" s="245"/>
      <c r="G2569" s="375"/>
      <c r="H2569" s="245"/>
    </row>
    <row r="2570" s="247" customFormat="1" spans="1:8">
      <c r="A2570" s="258">
        <v>269</v>
      </c>
      <c r="B2570" s="245" t="s">
        <v>2219</v>
      </c>
      <c r="C2570" s="261" t="s">
        <v>3616</v>
      </c>
      <c r="D2570" s="245" t="s">
        <v>92</v>
      </c>
      <c r="E2570" s="245">
        <v>50</v>
      </c>
      <c r="F2570" s="245"/>
      <c r="G2570" s="375"/>
      <c r="H2570" s="245"/>
    </row>
    <row r="2571" s="247" customFormat="1" ht="22.5" spans="1:8">
      <c r="A2571" s="258">
        <v>270</v>
      </c>
      <c r="B2571" s="245" t="s">
        <v>2221</v>
      </c>
      <c r="C2571" s="261" t="s">
        <v>3617</v>
      </c>
      <c r="D2571" s="245" t="s">
        <v>92</v>
      </c>
      <c r="E2571" s="245">
        <v>4</v>
      </c>
      <c r="F2571" s="245"/>
      <c r="G2571" s="375"/>
      <c r="H2571" s="245"/>
    </row>
    <row r="2572" s="247" customFormat="1" spans="1:8">
      <c r="A2572" s="258">
        <v>271</v>
      </c>
      <c r="B2572" s="245" t="s">
        <v>1902</v>
      </c>
      <c r="C2572" s="261" t="s">
        <v>1903</v>
      </c>
      <c r="D2572" s="245" t="s">
        <v>92</v>
      </c>
      <c r="E2572" s="245">
        <v>50</v>
      </c>
      <c r="F2572" s="245"/>
      <c r="G2572" s="375"/>
      <c r="H2572" s="245"/>
    </row>
    <row r="2573" s="247" customFormat="1" ht="45" spans="1:8">
      <c r="A2573" s="258">
        <v>272</v>
      </c>
      <c r="B2573" s="245" t="s">
        <v>2224</v>
      </c>
      <c r="C2573" s="261" t="s">
        <v>3618</v>
      </c>
      <c r="D2573" s="245" t="s">
        <v>92</v>
      </c>
      <c r="E2573" s="245">
        <v>50</v>
      </c>
      <c r="F2573" s="245"/>
      <c r="G2573" s="375"/>
      <c r="H2573" s="245"/>
    </row>
    <row r="2574" s="247" customFormat="1" ht="22.5" spans="1:8">
      <c r="A2574" s="258">
        <v>273</v>
      </c>
      <c r="B2574" s="245" t="s">
        <v>3619</v>
      </c>
      <c r="C2574" s="261" t="s">
        <v>3620</v>
      </c>
      <c r="D2574" s="245" t="s">
        <v>92</v>
      </c>
      <c r="E2574" s="245">
        <v>50</v>
      </c>
      <c r="F2574" s="245"/>
      <c r="G2574" s="375"/>
      <c r="H2574" s="245"/>
    </row>
    <row r="2575" s="247" customFormat="1" ht="22.5" spans="1:8">
      <c r="A2575" s="258">
        <v>274</v>
      </c>
      <c r="B2575" s="245" t="s">
        <v>2228</v>
      </c>
      <c r="C2575" s="261" t="s">
        <v>3621</v>
      </c>
      <c r="D2575" s="245" t="s">
        <v>92</v>
      </c>
      <c r="E2575" s="245">
        <v>5</v>
      </c>
      <c r="F2575" s="245"/>
      <c r="G2575" s="375"/>
      <c r="H2575" s="245"/>
    </row>
    <row r="2576" s="247" customFormat="1" spans="1:8">
      <c r="A2576" s="258">
        <v>275</v>
      </c>
      <c r="B2576" s="245" t="s">
        <v>1904</v>
      </c>
      <c r="C2576" s="261" t="s">
        <v>3281</v>
      </c>
      <c r="D2576" s="245" t="s">
        <v>92</v>
      </c>
      <c r="E2576" s="245">
        <v>50</v>
      </c>
      <c r="F2576" s="245"/>
      <c r="G2576" s="375"/>
      <c r="H2576" s="245"/>
    </row>
    <row r="2577" s="247" customFormat="1" spans="1:8">
      <c r="A2577" s="258">
        <v>276</v>
      </c>
      <c r="B2577" s="245" t="s">
        <v>3622</v>
      </c>
      <c r="C2577" s="261" t="s">
        <v>3623</v>
      </c>
      <c r="D2577" s="245" t="s">
        <v>92</v>
      </c>
      <c r="E2577" s="245">
        <v>50</v>
      </c>
      <c r="F2577" s="245"/>
      <c r="G2577" s="375"/>
      <c r="H2577" s="245"/>
    </row>
    <row r="2578" s="247" customFormat="1" spans="1:8">
      <c r="A2578" s="258">
        <v>277</v>
      </c>
      <c r="B2578" s="245" t="s">
        <v>3624</v>
      </c>
      <c r="C2578" s="261" t="s">
        <v>3625</v>
      </c>
      <c r="D2578" s="245" t="s">
        <v>92</v>
      </c>
      <c r="E2578" s="245">
        <v>2</v>
      </c>
      <c r="F2578" s="245"/>
      <c r="G2578" s="375"/>
      <c r="H2578" s="245"/>
    </row>
    <row r="2579" s="247" customFormat="1" spans="1:8">
      <c r="A2579" s="258">
        <v>278</v>
      </c>
      <c r="B2579" s="245" t="s">
        <v>2230</v>
      </c>
      <c r="C2579" s="261" t="s">
        <v>3626</v>
      </c>
      <c r="D2579" s="245" t="s">
        <v>92</v>
      </c>
      <c r="E2579" s="245">
        <v>50</v>
      </c>
      <c r="F2579" s="245"/>
      <c r="G2579" s="375"/>
      <c r="H2579" s="245"/>
    </row>
    <row r="2580" s="247" customFormat="1" spans="1:8">
      <c r="A2580" s="258">
        <v>279</v>
      </c>
      <c r="B2580" s="245" t="s">
        <v>2232</v>
      </c>
      <c r="C2580" s="261" t="s">
        <v>3627</v>
      </c>
      <c r="D2580" s="245" t="s">
        <v>92</v>
      </c>
      <c r="E2580" s="245">
        <v>100</v>
      </c>
      <c r="F2580" s="245"/>
      <c r="G2580" s="375"/>
      <c r="H2580" s="245"/>
    </row>
    <row r="2581" s="247" customFormat="1" spans="1:8">
      <c r="A2581" s="258">
        <v>280</v>
      </c>
      <c r="B2581" s="245" t="s">
        <v>1906</v>
      </c>
      <c r="C2581" s="261" t="s">
        <v>3628</v>
      </c>
      <c r="D2581" s="245" t="s">
        <v>1908</v>
      </c>
      <c r="E2581" s="245">
        <v>6</v>
      </c>
      <c r="F2581" s="245"/>
      <c r="G2581" s="375"/>
      <c r="H2581" s="245"/>
    </row>
    <row r="2582" s="247" customFormat="1" spans="1:8">
      <c r="A2582" s="258">
        <v>281</v>
      </c>
      <c r="B2582" s="245" t="s">
        <v>1906</v>
      </c>
      <c r="C2582" s="261" t="s">
        <v>3629</v>
      </c>
      <c r="D2582" s="245" t="s">
        <v>1908</v>
      </c>
      <c r="E2582" s="245">
        <v>5</v>
      </c>
      <c r="F2582" s="245"/>
      <c r="G2582" s="375"/>
      <c r="H2582" s="245"/>
    </row>
    <row r="2583" s="247" customFormat="1" spans="1:8">
      <c r="A2583" s="258">
        <v>282</v>
      </c>
      <c r="B2583" s="245" t="s">
        <v>2236</v>
      </c>
      <c r="C2583" s="261" t="s">
        <v>3630</v>
      </c>
      <c r="D2583" s="245" t="s">
        <v>1908</v>
      </c>
      <c r="E2583" s="245">
        <v>4</v>
      </c>
      <c r="F2583" s="258"/>
      <c r="G2583" s="375"/>
      <c r="H2583" s="245"/>
    </row>
    <row r="2584" s="247" customFormat="1" spans="1:8">
      <c r="A2584" s="258">
        <v>283</v>
      </c>
      <c r="B2584" s="245" t="s">
        <v>2236</v>
      </c>
      <c r="C2584" s="261" t="s">
        <v>3628</v>
      </c>
      <c r="D2584" s="245" t="s">
        <v>1908</v>
      </c>
      <c r="E2584" s="245">
        <v>4</v>
      </c>
      <c r="F2584" s="258"/>
      <c r="G2584" s="375"/>
      <c r="H2584" s="245"/>
    </row>
    <row r="2585" s="247" customFormat="1" spans="1:8">
      <c r="A2585" s="258">
        <v>284</v>
      </c>
      <c r="B2585" s="245" t="s">
        <v>2239</v>
      </c>
      <c r="C2585" s="261" t="s">
        <v>3631</v>
      </c>
      <c r="D2585" s="245" t="s">
        <v>1908</v>
      </c>
      <c r="E2585" s="245">
        <v>10</v>
      </c>
      <c r="F2585" s="245"/>
      <c r="G2585" s="375"/>
      <c r="H2585" s="245"/>
    </row>
    <row r="2586" s="247" customFormat="1" spans="1:8">
      <c r="A2586" s="258">
        <v>285</v>
      </c>
      <c r="B2586" s="245" t="s">
        <v>2241</v>
      </c>
      <c r="C2586" s="261" t="s">
        <v>3632</v>
      </c>
      <c r="D2586" s="245" t="s">
        <v>1908</v>
      </c>
      <c r="E2586" s="245">
        <v>4</v>
      </c>
      <c r="F2586" s="245"/>
      <c r="G2586" s="375"/>
      <c r="H2586" s="245"/>
    </row>
    <row r="2587" s="247" customFormat="1" spans="1:8">
      <c r="A2587" s="258">
        <v>286</v>
      </c>
      <c r="B2587" s="245" t="s">
        <v>1909</v>
      </c>
      <c r="C2587" s="261" t="s">
        <v>3633</v>
      </c>
      <c r="D2587" s="245" t="s">
        <v>995</v>
      </c>
      <c r="E2587" s="245">
        <v>60</v>
      </c>
      <c r="F2587" s="245"/>
      <c r="G2587" s="375"/>
      <c r="H2587" s="245"/>
    </row>
    <row r="2588" s="247" customFormat="1" spans="1:8">
      <c r="A2588" s="258">
        <v>287</v>
      </c>
      <c r="B2588" s="245" t="s">
        <v>3634</v>
      </c>
      <c r="C2588" s="261" t="s">
        <v>3600</v>
      </c>
      <c r="D2588" s="245" t="s">
        <v>92</v>
      </c>
      <c r="E2588" s="245">
        <v>25</v>
      </c>
      <c r="F2588" s="245"/>
      <c r="G2588" s="375"/>
      <c r="H2588" s="245"/>
    </row>
    <row r="2589" s="247" customFormat="1" ht="33.75" spans="1:8">
      <c r="A2589" s="258">
        <v>288</v>
      </c>
      <c r="B2589" s="245" t="s">
        <v>2243</v>
      </c>
      <c r="C2589" s="261" t="s">
        <v>3635</v>
      </c>
      <c r="D2589" s="245" t="s">
        <v>92</v>
      </c>
      <c r="E2589" s="245">
        <v>50</v>
      </c>
      <c r="F2589" s="245"/>
      <c r="G2589" s="375"/>
      <c r="H2589" s="245"/>
    </row>
    <row r="2590" s="247" customFormat="1" ht="33.75" spans="1:8">
      <c r="A2590" s="258">
        <v>289</v>
      </c>
      <c r="B2590" s="245" t="s">
        <v>2245</v>
      </c>
      <c r="C2590" s="261" t="s">
        <v>3636</v>
      </c>
      <c r="D2590" s="245" t="s">
        <v>92</v>
      </c>
      <c r="E2590" s="245">
        <v>25</v>
      </c>
      <c r="F2590" s="245"/>
      <c r="G2590" s="375"/>
      <c r="H2590" s="245"/>
    </row>
    <row r="2591" s="247" customFormat="1" spans="1:8">
      <c r="A2591" s="258">
        <v>290</v>
      </c>
      <c r="B2591" s="245" t="s">
        <v>3637</v>
      </c>
      <c r="C2591" s="261" t="s">
        <v>3638</v>
      </c>
      <c r="D2591" s="245" t="s">
        <v>92</v>
      </c>
      <c r="E2591" s="245">
        <v>25</v>
      </c>
      <c r="F2591" s="245"/>
      <c r="G2591" s="375"/>
      <c r="H2591" s="245"/>
    </row>
    <row r="2592" s="247" customFormat="1" spans="1:8">
      <c r="A2592" s="258">
        <v>291</v>
      </c>
      <c r="B2592" s="245" t="s">
        <v>2247</v>
      </c>
      <c r="C2592" s="261" t="s">
        <v>3639</v>
      </c>
      <c r="D2592" s="245" t="s">
        <v>92</v>
      </c>
      <c r="E2592" s="245">
        <v>2</v>
      </c>
      <c r="F2592" s="245"/>
      <c r="G2592" s="375"/>
      <c r="H2592" s="245"/>
    </row>
    <row r="2593" s="247" customFormat="1" spans="1:8">
      <c r="A2593" s="258">
        <v>292</v>
      </c>
      <c r="B2593" s="245" t="s">
        <v>2249</v>
      </c>
      <c r="C2593" s="261" t="s">
        <v>3579</v>
      </c>
      <c r="D2593" s="245" t="s">
        <v>92</v>
      </c>
      <c r="E2593" s="245">
        <v>50</v>
      </c>
      <c r="F2593" s="245"/>
      <c r="G2593" s="375"/>
      <c r="H2593" s="245"/>
    </row>
    <row r="2594" s="247" customFormat="1" spans="1:8">
      <c r="A2594" s="258">
        <v>293</v>
      </c>
      <c r="B2594" s="245" t="s">
        <v>2249</v>
      </c>
      <c r="C2594" s="261" t="s">
        <v>3640</v>
      </c>
      <c r="D2594" s="245" t="s">
        <v>92</v>
      </c>
      <c r="E2594" s="245">
        <v>4</v>
      </c>
      <c r="F2594" s="245"/>
      <c r="G2594" s="375"/>
      <c r="H2594" s="245"/>
    </row>
    <row r="2595" s="247" customFormat="1" spans="1:8">
      <c r="A2595" s="258">
        <v>294</v>
      </c>
      <c r="B2595" s="245" t="s">
        <v>2252</v>
      </c>
      <c r="C2595" s="261" t="s">
        <v>3641</v>
      </c>
      <c r="D2595" s="245" t="s">
        <v>92</v>
      </c>
      <c r="E2595" s="245">
        <v>50</v>
      </c>
      <c r="F2595" s="245"/>
      <c r="G2595" s="375"/>
      <c r="H2595" s="245"/>
    </row>
    <row r="2596" s="247" customFormat="1" spans="1:8">
      <c r="A2596" s="258">
        <v>295</v>
      </c>
      <c r="B2596" s="245" t="s">
        <v>2252</v>
      </c>
      <c r="C2596" s="261" t="s">
        <v>3642</v>
      </c>
      <c r="D2596" s="245" t="s">
        <v>92</v>
      </c>
      <c r="E2596" s="245">
        <v>2</v>
      </c>
      <c r="F2596" s="245"/>
      <c r="G2596" s="375"/>
      <c r="H2596" s="245"/>
    </row>
    <row r="2597" s="247" customFormat="1" spans="1:8">
      <c r="A2597" s="258">
        <v>296</v>
      </c>
      <c r="B2597" s="245" t="s">
        <v>1911</v>
      </c>
      <c r="C2597" s="261" t="s">
        <v>3641</v>
      </c>
      <c r="D2597" s="245" t="s">
        <v>92</v>
      </c>
      <c r="E2597" s="245">
        <v>50</v>
      </c>
      <c r="F2597" s="245"/>
      <c r="G2597" s="375"/>
      <c r="H2597" s="245"/>
    </row>
    <row r="2598" s="247" customFormat="1" spans="1:8">
      <c r="A2598" s="258">
        <v>297</v>
      </c>
      <c r="B2598" s="245" t="s">
        <v>1911</v>
      </c>
      <c r="C2598" s="261" t="s">
        <v>3643</v>
      </c>
      <c r="D2598" s="245" t="s">
        <v>92</v>
      </c>
      <c r="E2598" s="245">
        <v>5</v>
      </c>
      <c r="F2598" s="245"/>
      <c r="G2598" s="375"/>
      <c r="H2598" s="245"/>
    </row>
    <row r="2599" s="247" customFormat="1" spans="1:8">
      <c r="A2599" s="258">
        <v>298</v>
      </c>
      <c r="B2599" s="245" t="s">
        <v>2257</v>
      </c>
      <c r="C2599" s="261" t="s">
        <v>3644</v>
      </c>
      <c r="D2599" s="245" t="s">
        <v>92</v>
      </c>
      <c r="E2599" s="245">
        <v>50</v>
      </c>
      <c r="F2599" s="258"/>
      <c r="G2599" s="375"/>
      <c r="H2599" s="245"/>
    </row>
    <row r="2600" s="247" customFormat="1" spans="1:8">
      <c r="A2600" s="258">
        <v>299</v>
      </c>
      <c r="B2600" s="245" t="s">
        <v>2259</v>
      </c>
      <c r="C2600" s="261" t="s">
        <v>3645</v>
      </c>
      <c r="D2600" s="245" t="s">
        <v>92</v>
      </c>
      <c r="E2600" s="245">
        <v>50</v>
      </c>
      <c r="F2600" s="245"/>
      <c r="G2600" s="375"/>
      <c r="H2600" s="245"/>
    </row>
    <row r="2601" s="247" customFormat="1" spans="1:8">
      <c r="A2601" s="258">
        <v>300</v>
      </c>
      <c r="B2601" s="245" t="s">
        <v>2259</v>
      </c>
      <c r="C2601" s="261" t="s">
        <v>3646</v>
      </c>
      <c r="D2601" s="245" t="s">
        <v>92</v>
      </c>
      <c r="E2601" s="245">
        <v>50</v>
      </c>
      <c r="F2601" s="245"/>
      <c r="G2601" s="375"/>
      <c r="H2601" s="245"/>
    </row>
    <row r="2602" s="247" customFormat="1" spans="1:8">
      <c r="A2602" s="258">
        <v>301</v>
      </c>
      <c r="B2602" s="245" t="s">
        <v>2262</v>
      </c>
      <c r="C2602" s="261" t="s">
        <v>3647</v>
      </c>
      <c r="D2602" s="245" t="s">
        <v>973</v>
      </c>
      <c r="E2602" s="245">
        <v>1000</v>
      </c>
      <c r="F2602" s="245"/>
      <c r="G2602" s="375"/>
      <c r="H2602" s="245"/>
    </row>
    <row r="2603" s="247" customFormat="1" spans="1:8">
      <c r="A2603" s="258">
        <v>302</v>
      </c>
      <c r="B2603" s="245" t="s">
        <v>3648</v>
      </c>
      <c r="C2603" s="261" t="s">
        <v>3649</v>
      </c>
      <c r="D2603" s="245" t="s">
        <v>973</v>
      </c>
      <c r="E2603" s="245">
        <v>2</v>
      </c>
      <c r="F2603" s="245"/>
      <c r="G2603" s="375"/>
      <c r="H2603" s="245"/>
    </row>
    <row r="2604" s="247" customFormat="1" spans="1:8">
      <c r="A2604" s="258">
        <v>303</v>
      </c>
      <c r="B2604" s="245" t="s">
        <v>3650</v>
      </c>
      <c r="C2604" s="261"/>
      <c r="D2604" s="245"/>
      <c r="E2604" s="245"/>
      <c r="F2604" s="245"/>
      <c r="G2604" s="375"/>
      <c r="H2604" s="245"/>
    </row>
    <row r="2605" s="247" customFormat="1" spans="1:8">
      <c r="A2605" s="258">
        <v>304</v>
      </c>
      <c r="B2605" s="245" t="s">
        <v>3651</v>
      </c>
      <c r="C2605" s="261"/>
      <c r="D2605" s="245"/>
      <c r="E2605" s="245"/>
      <c r="F2605" s="245"/>
      <c r="G2605" s="375"/>
      <c r="H2605" s="245"/>
    </row>
    <row r="2606" s="247" customFormat="1" spans="1:8">
      <c r="A2606" s="258">
        <v>386</v>
      </c>
      <c r="B2606" s="245" t="s">
        <v>2264</v>
      </c>
      <c r="C2606" s="261" t="s">
        <v>3652</v>
      </c>
      <c r="D2606" s="245" t="s">
        <v>459</v>
      </c>
      <c r="E2606" s="245">
        <v>20</v>
      </c>
      <c r="F2606" s="245"/>
      <c r="G2606" s="375"/>
      <c r="H2606" s="245"/>
    </row>
    <row r="2607" s="247" customFormat="1" spans="1:8">
      <c r="A2607" s="258">
        <v>387</v>
      </c>
      <c r="B2607" s="245" t="s">
        <v>2266</v>
      </c>
      <c r="C2607" s="261" t="s">
        <v>3653</v>
      </c>
      <c r="D2607" s="245" t="s">
        <v>459</v>
      </c>
      <c r="E2607" s="245">
        <v>15</v>
      </c>
      <c r="F2607" s="245"/>
      <c r="G2607" s="375"/>
      <c r="H2607" s="245"/>
    </row>
    <row r="2608" s="247" customFormat="1" spans="1:8">
      <c r="A2608" s="258">
        <v>388</v>
      </c>
      <c r="B2608" s="245" t="s">
        <v>2268</v>
      </c>
      <c r="C2608" s="261" t="s">
        <v>3653</v>
      </c>
      <c r="D2608" s="245" t="s">
        <v>459</v>
      </c>
      <c r="E2608" s="245">
        <v>15</v>
      </c>
      <c r="F2608" s="245"/>
      <c r="G2608" s="375"/>
      <c r="H2608" s="245"/>
    </row>
    <row r="2609" s="247" customFormat="1" spans="1:8">
      <c r="A2609" s="258">
        <v>389</v>
      </c>
      <c r="B2609" s="245" t="s">
        <v>3654</v>
      </c>
      <c r="C2609" s="261" t="s">
        <v>3653</v>
      </c>
      <c r="D2609" s="245" t="s">
        <v>459</v>
      </c>
      <c r="E2609" s="245">
        <v>10</v>
      </c>
      <c r="F2609" s="245"/>
      <c r="G2609" s="375"/>
      <c r="H2609" s="245"/>
    </row>
    <row r="2610" s="247" customFormat="1" spans="1:8">
      <c r="A2610" s="258">
        <v>391</v>
      </c>
      <c r="B2610" s="245" t="s">
        <v>2270</v>
      </c>
      <c r="C2610" s="261" t="s">
        <v>3655</v>
      </c>
      <c r="D2610" s="245" t="s">
        <v>422</v>
      </c>
      <c r="E2610" s="245">
        <v>15</v>
      </c>
      <c r="F2610" s="245"/>
      <c r="G2610" s="375"/>
      <c r="H2610" s="245"/>
    </row>
    <row r="2611" s="247" customFormat="1" ht="33.75" spans="1:8">
      <c r="A2611" s="258">
        <v>405</v>
      </c>
      <c r="B2611" s="245" t="s">
        <v>3656</v>
      </c>
      <c r="C2611" s="261"/>
      <c r="D2611" s="245"/>
      <c r="E2611" s="245"/>
      <c r="F2611" s="245"/>
      <c r="G2611" s="375"/>
      <c r="H2611" s="245"/>
    </row>
    <row r="2612" s="247" customFormat="1" ht="22.5" spans="1:8">
      <c r="A2612" s="258">
        <v>448</v>
      </c>
      <c r="B2612" s="245" t="s">
        <v>3283</v>
      </c>
      <c r="C2612" s="261"/>
      <c r="D2612" s="245"/>
      <c r="E2612" s="245"/>
      <c r="F2612" s="245"/>
      <c r="G2612" s="375"/>
      <c r="H2612" s="245"/>
    </row>
    <row r="2613" s="247" customFormat="1" spans="1:8">
      <c r="A2613" s="258">
        <v>449</v>
      </c>
      <c r="B2613" s="245" t="s">
        <v>3284</v>
      </c>
      <c r="C2613" s="261"/>
      <c r="D2613" s="245"/>
      <c r="E2613" s="245"/>
      <c r="F2613" s="245"/>
      <c r="G2613" s="375"/>
      <c r="H2613" s="245"/>
    </row>
    <row r="2614" s="247" customFormat="1" spans="1:8">
      <c r="A2614" s="258">
        <v>450</v>
      </c>
      <c r="B2614" s="245" t="s">
        <v>3657</v>
      </c>
      <c r="C2614" s="261" t="s">
        <v>3658</v>
      </c>
      <c r="D2614" s="245" t="s">
        <v>2274</v>
      </c>
      <c r="E2614" s="245">
        <v>25</v>
      </c>
      <c r="F2614" s="245"/>
      <c r="G2614" s="375"/>
      <c r="H2614" s="245"/>
    </row>
    <row r="2615" s="247" customFormat="1" spans="1:8">
      <c r="A2615" s="258">
        <v>451</v>
      </c>
      <c r="B2615" s="245" t="s">
        <v>3659</v>
      </c>
      <c r="C2615" s="261" t="s">
        <v>3660</v>
      </c>
      <c r="D2615" s="245" t="s">
        <v>75</v>
      </c>
      <c r="E2615" s="245">
        <v>25</v>
      </c>
      <c r="F2615" s="245"/>
      <c r="G2615" s="375"/>
      <c r="H2615" s="245"/>
    </row>
    <row r="2616" s="247" customFormat="1" spans="1:8">
      <c r="A2616" s="258">
        <v>452</v>
      </c>
      <c r="B2616" s="245" t="s">
        <v>3372</v>
      </c>
      <c r="C2616" s="261"/>
      <c r="D2616" s="245"/>
      <c r="E2616" s="245"/>
      <c r="F2616" s="245"/>
      <c r="G2616" s="375"/>
      <c r="H2616" s="245"/>
    </row>
    <row r="2617" s="247" customFormat="1" ht="45" spans="1:8">
      <c r="A2617" s="258">
        <v>453</v>
      </c>
      <c r="B2617" s="245" t="s">
        <v>1961</v>
      </c>
      <c r="C2617" s="261" t="s">
        <v>3374</v>
      </c>
      <c r="D2617" s="245" t="s">
        <v>973</v>
      </c>
      <c r="E2617" s="245">
        <v>1</v>
      </c>
      <c r="F2617" s="245"/>
      <c r="G2617" s="375"/>
      <c r="H2617" s="245"/>
    </row>
    <row r="2618" s="247" customFormat="1" ht="45" spans="1:8">
      <c r="A2618" s="258">
        <v>454</v>
      </c>
      <c r="B2618" s="245" t="s">
        <v>1963</v>
      </c>
      <c r="C2618" s="261" t="s">
        <v>1964</v>
      </c>
      <c r="D2618" s="245" t="s">
        <v>973</v>
      </c>
      <c r="E2618" s="245">
        <v>1</v>
      </c>
      <c r="F2618" s="245"/>
      <c r="G2618" s="375"/>
      <c r="H2618" s="245"/>
    </row>
    <row r="2619" s="247" customFormat="1" ht="22.5" spans="1:8">
      <c r="A2619" s="258">
        <v>455</v>
      </c>
      <c r="B2619" s="245" t="s">
        <v>1180</v>
      </c>
      <c r="C2619" s="261" t="s">
        <v>3375</v>
      </c>
      <c r="D2619" s="245" t="s">
        <v>446</v>
      </c>
      <c r="E2619" s="245">
        <v>1</v>
      </c>
      <c r="F2619" s="245"/>
      <c r="G2619" s="375"/>
      <c r="H2619" s="245"/>
    </row>
    <row r="2620" s="247" customFormat="1" ht="22.5" spans="1:8">
      <c r="A2620" s="258">
        <v>456</v>
      </c>
      <c r="B2620" s="245" t="s">
        <v>1985</v>
      </c>
      <c r="C2620" s="261" t="s">
        <v>2275</v>
      </c>
      <c r="D2620" s="245" t="s">
        <v>446</v>
      </c>
      <c r="E2620" s="245">
        <v>1</v>
      </c>
      <c r="F2620" s="245"/>
      <c r="G2620" s="375"/>
      <c r="H2620" s="245"/>
    </row>
    <row r="2621" s="247" customFormat="1" ht="22.5" spans="1:8">
      <c r="A2621" s="258">
        <v>457</v>
      </c>
      <c r="B2621" s="245" t="s">
        <v>1989</v>
      </c>
      <c r="C2621" s="261" t="s">
        <v>3661</v>
      </c>
      <c r="D2621" s="245" t="s">
        <v>92</v>
      </c>
      <c r="E2621" s="245">
        <v>1</v>
      </c>
      <c r="F2621" s="245"/>
      <c r="G2621" s="375"/>
      <c r="H2621" s="245"/>
    </row>
    <row r="2622" s="247" customFormat="1" ht="33.75" spans="1:8">
      <c r="A2622" s="258">
        <v>458</v>
      </c>
      <c r="B2622" s="245" t="s">
        <v>2277</v>
      </c>
      <c r="C2622" s="261" t="s">
        <v>3662</v>
      </c>
      <c r="D2622" s="245" t="s">
        <v>446</v>
      </c>
      <c r="E2622" s="245">
        <v>1</v>
      </c>
      <c r="F2622" s="245"/>
      <c r="G2622" s="375"/>
      <c r="H2622" s="245"/>
    </row>
    <row r="2623" s="247" customFormat="1" ht="22.5" spans="1:8">
      <c r="A2623" s="258">
        <v>459</v>
      </c>
      <c r="B2623" s="245" t="s">
        <v>2279</v>
      </c>
      <c r="C2623" s="261" t="s">
        <v>2280</v>
      </c>
      <c r="D2623" s="245" t="s">
        <v>75</v>
      </c>
      <c r="E2623" s="245">
        <v>1</v>
      </c>
      <c r="F2623" s="273"/>
      <c r="G2623" s="375"/>
      <c r="H2623" s="245"/>
    </row>
    <row r="2624" s="247" customFormat="1" ht="22.5" spans="1:8">
      <c r="A2624" s="258">
        <v>460</v>
      </c>
      <c r="B2624" s="245" t="s">
        <v>2281</v>
      </c>
      <c r="C2624" s="261" t="s">
        <v>2282</v>
      </c>
      <c r="D2624" s="245" t="s">
        <v>92</v>
      </c>
      <c r="E2624" s="245">
        <v>1</v>
      </c>
      <c r="F2624" s="245"/>
      <c r="G2624" s="375"/>
      <c r="H2624" s="245"/>
    </row>
    <row r="2625" s="247" customFormat="1" spans="1:8">
      <c r="A2625" s="258">
        <v>461</v>
      </c>
      <c r="B2625" s="245" t="s">
        <v>3390</v>
      </c>
      <c r="C2625" s="261"/>
      <c r="D2625" s="245"/>
      <c r="E2625" s="245"/>
      <c r="F2625" s="245"/>
      <c r="G2625" s="375"/>
      <c r="H2625" s="245"/>
    </row>
    <row r="2626" s="247" customFormat="1" ht="33.75" spans="1:8">
      <c r="A2626" s="258">
        <v>462</v>
      </c>
      <c r="B2626" s="245" t="s">
        <v>857</v>
      </c>
      <c r="C2626" s="261" t="s">
        <v>2283</v>
      </c>
      <c r="D2626" s="245" t="s">
        <v>1108</v>
      </c>
      <c r="E2626" s="245">
        <v>3</v>
      </c>
      <c r="F2626" s="245"/>
      <c r="G2626" s="375"/>
      <c r="H2626" s="245"/>
    </row>
    <row r="2627" s="247" customFormat="1" ht="45" spans="1:8">
      <c r="A2627" s="258">
        <v>463</v>
      </c>
      <c r="B2627" s="245" t="s">
        <v>1225</v>
      </c>
      <c r="C2627" s="261" t="s">
        <v>2284</v>
      </c>
      <c r="D2627" s="245" t="s">
        <v>92</v>
      </c>
      <c r="E2627" s="245">
        <v>52</v>
      </c>
      <c r="F2627" s="245"/>
      <c r="G2627" s="375"/>
      <c r="H2627" s="245"/>
    </row>
    <row r="2628" s="247" customFormat="1" ht="45" spans="1:8">
      <c r="A2628" s="258">
        <v>464</v>
      </c>
      <c r="B2628" s="245" t="s">
        <v>2285</v>
      </c>
      <c r="C2628" s="261" t="s">
        <v>2286</v>
      </c>
      <c r="D2628" s="245" t="s">
        <v>92</v>
      </c>
      <c r="E2628" s="245">
        <v>1</v>
      </c>
      <c r="F2628" s="245"/>
      <c r="G2628" s="375"/>
      <c r="H2628" s="245"/>
    </row>
    <row r="2629" s="247" customFormat="1" ht="56.25" spans="1:8">
      <c r="A2629" s="258">
        <v>465</v>
      </c>
      <c r="B2629" s="245" t="s">
        <v>2287</v>
      </c>
      <c r="C2629" s="261" t="s">
        <v>3663</v>
      </c>
      <c r="D2629" s="245" t="s">
        <v>92</v>
      </c>
      <c r="E2629" s="245">
        <v>1</v>
      </c>
      <c r="F2629" s="245"/>
      <c r="G2629" s="375"/>
      <c r="H2629" s="245"/>
    </row>
    <row r="2630" s="247" customFormat="1" ht="33.75" spans="1:8">
      <c r="A2630" s="258">
        <v>466</v>
      </c>
      <c r="B2630" s="245" t="s">
        <v>2006</v>
      </c>
      <c r="C2630" s="261" t="s">
        <v>2290</v>
      </c>
      <c r="D2630" s="245" t="s">
        <v>2008</v>
      </c>
      <c r="E2630" s="245">
        <v>2</v>
      </c>
      <c r="F2630" s="245"/>
      <c r="G2630" s="375"/>
      <c r="H2630" s="245"/>
    </row>
    <row r="2631" s="247" customFormat="1" spans="1:8">
      <c r="A2631" s="258">
        <v>467</v>
      </c>
      <c r="B2631" s="245" t="s">
        <v>2006</v>
      </c>
      <c r="C2631" s="261" t="s">
        <v>3664</v>
      </c>
      <c r="D2631" s="245" t="s">
        <v>2008</v>
      </c>
      <c r="E2631" s="245">
        <v>50</v>
      </c>
      <c r="F2631" s="245"/>
      <c r="G2631" s="375"/>
      <c r="H2631" s="245"/>
    </row>
    <row r="2632" s="247" customFormat="1" spans="1:8">
      <c r="A2632" s="258">
        <v>468</v>
      </c>
      <c r="B2632" s="245" t="s">
        <v>183</v>
      </c>
      <c r="C2632" s="261" t="s">
        <v>2291</v>
      </c>
      <c r="D2632" s="245" t="s">
        <v>75</v>
      </c>
      <c r="E2632" s="245">
        <v>1</v>
      </c>
      <c r="F2632" s="258"/>
      <c r="G2632" s="375"/>
      <c r="H2632" s="245"/>
    </row>
    <row r="2633" s="247" customFormat="1" ht="33.75" spans="1:8">
      <c r="A2633" s="258">
        <v>469</v>
      </c>
      <c r="B2633" s="245" t="s">
        <v>2292</v>
      </c>
      <c r="C2633" s="261" t="s">
        <v>2293</v>
      </c>
      <c r="D2633" s="245" t="s">
        <v>1108</v>
      </c>
      <c r="E2633" s="245">
        <v>1</v>
      </c>
      <c r="F2633" s="245"/>
      <c r="G2633" s="375"/>
      <c r="H2633" s="245"/>
    </row>
    <row r="2634" s="247" customFormat="1" ht="22.5" spans="1:8">
      <c r="A2634" s="258">
        <v>470</v>
      </c>
      <c r="B2634" s="245" t="s">
        <v>2294</v>
      </c>
      <c r="C2634" s="261" t="s">
        <v>3665</v>
      </c>
      <c r="D2634" s="245" t="s">
        <v>1108</v>
      </c>
      <c r="E2634" s="245">
        <v>1</v>
      </c>
      <c r="F2634" s="245"/>
      <c r="G2634" s="375"/>
      <c r="H2634" s="245"/>
    </row>
    <row r="2635" s="247" customFormat="1" ht="33.75" spans="1:8">
      <c r="A2635" s="258">
        <v>471</v>
      </c>
      <c r="B2635" s="245" t="s">
        <v>3666</v>
      </c>
      <c r="C2635" s="261" t="s">
        <v>3667</v>
      </c>
      <c r="D2635" s="245" t="s">
        <v>92</v>
      </c>
      <c r="E2635" s="245">
        <v>3</v>
      </c>
      <c r="F2635" s="245"/>
      <c r="G2635" s="375"/>
      <c r="H2635" s="245"/>
    </row>
    <row r="2636" s="247" customFormat="1" ht="33.75" spans="1:8">
      <c r="A2636" s="258">
        <v>472</v>
      </c>
      <c r="B2636" s="245" t="s">
        <v>3668</v>
      </c>
      <c r="C2636" s="261" t="s">
        <v>3667</v>
      </c>
      <c r="D2636" s="245" t="s">
        <v>92</v>
      </c>
      <c r="E2636" s="245">
        <v>1</v>
      </c>
      <c r="F2636" s="245"/>
      <c r="G2636" s="375"/>
      <c r="H2636" s="245"/>
    </row>
    <row r="2637" s="247" customFormat="1" spans="1:8">
      <c r="A2637" s="258"/>
      <c r="B2637" s="245"/>
      <c r="C2637" s="261" t="s">
        <v>3669</v>
      </c>
      <c r="D2637" s="258"/>
      <c r="E2637" s="258"/>
      <c r="F2637" s="258"/>
      <c r="G2637" s="375"/>
      <c r="H2637" s="245"/>
    </row>
    <row r="2638" s="247" customFormat="1" ht="45" spans="1:8">
      <c r="A2638" s="258">
        <v>1</v>
      </c>
      <c r="B2638" s="245" t="s">
        <v>1404</v>
      </c>
      <c r="C2638" s="261" t="s">
        <v>3398</v>
      </c>
      <c r="D2638" s="245" t="s">
        <v>75</v>
      </c>
      <c r="E2638" s="245">
        <v>5</v>
      </c>
      <c r="F2638" s="258"/>
      <c r="G2638" s="375"/>
      <c r="H2638" s="245"/>
    </row>
    <row r="2639" s="247" customFormat="1" spans="1:8">
      <c r="A2639" s="258">
        <v>2</v>
      </c>
      <c r="B2639" s="245" t="s">
        <v>3670</v>
      </c>
      <c r="C2639" s="261" t="s">
        <v>3671</v>
      </c>
      <c r="D2639" s="245" t="s">
        <v>363</v>
      </c>
      <c r="E2639" s="245">
        <v>1</v>
      </c>
      <c r="F2639" s="258"/>
      <c r="G2639" s="375"/>
      <c r="H2639" s="245"/>
    </row>
    <row r="2640" s="247" customFormat="1" ht="78.75" spans="1:8">
      <c r="A2640" s="258">
        <v>3</v>
      </c>
      <c r="B2640" s="245" t="s">
        <v>1420</v>
      </c>
      <c r="C2640" s="261" t="s">
        <v>2757</v>
      </c>
      <c r="D2640" s="245" t="s">
        <v>242</v>
      </c>
      <c r="E2640" s="245">
        <v>2</v>
      </c>
      <c r="F2640" s="245"/>
      <c r="G2640" s="375"/>
      <c r="H2640" s="245"/>
    </row>
    <row r="2641" s="247" customFormat="1" spans="1:8">
      <c r="A2641" s="258">
        <v>4</v>
      </c>
      <c r="B2641" s="245" t="s">
        <v>2297</v>
      </c>
      <c r="C2641" s="261" t="s">
        <v>3672</v>
      </c>
      <c r="D2641" s="245"/>
      <c r="E2641" s="245">
        <v>50</v>
      </c>
      <c r="F2641" s="258"/>
      <c r="G2641" s="375"/>
      <c r="H2641" s="245"/>
    </row>
    <row r="2642" s="247" customFormat="1" spans="1:8">
      <c r="A2642" s="258">
        <v>6</v>
      </c>
      <c r="B2642" s="245" t="s">
        <v>2297</v>
      </c>
      <c r="C2642" s="261" t="s">
        <v>3673</v>
      </c>
      <c r="D2642" s="245" t="s">
        <v>138</v>
      </c>
      <c r="E2642" s="245">
        <v>2</v>
      </c>
      <c r="F2642" s="258"/>
      <c r="G2642" s="375"/>
      <c r="H2642" s="245"/>
    </row>
    <row r="2643" s="247" customFormat="1" ht="101.25" spans="1:8">
      <c r="A2643" s="258">
        <v>8</v>
      </c>
      <c r="B2643" s="245" t="s">
        <v>2302</v>
      </c>
      <c r="C2643" s="261" t="s">
        <v>3674</v>
      </c>
      <c r="D2643" s="245" t="s">
        <v>138</v>
      </c>
      <c r="E2643" s="245">
        <v>2</v>
      </c>
      <c r="F2643" s="258"/>
      <c r="G2643" s="375"/>
      <c r="H2643" s="245"/>
    </row>
    <row r="2644" s="247" customFormat="1" ht="22.5" spans="1:8">
      <c r="A2644" s="258">
        <v>9</v>
      </c>
      <c r="B2644" s="245" t="s">
        <v>1239</v>
      </c>
      <c r="C2644" s="392" t="s">
        <v>3675</v>
      </c>
      <c r="D2644" s="245" t="s">
        <v>92</v>
      </c>
      <c r="E2644" s="245">
        <v>25</v>
      </c>
      <c r="F2644" s="245"/>
      <c r="G2644" s="375"/>
      <c r="H2644" s="245"/>
    </row>
    <row r="2645" s="247" customFormat="1" spans="1:8">
      <c r="A2645" s="258">
        <v>10</v>
      </c>
      <c r="B2645" s="245" t="s">
        <v>2019</v>
      </c>
      <c r="C2645" s="261" t="s">
        <v>3676</v>
      </c>
      <c r="D2645" s="245" t="s">
        <v>138</v>
      </c>
      <c r="E2645" s="245">
        <v>1</v>
      </c>
      <c r="F2645" s="258"/>
      <c r="G2645" s="375"/>
      <c r="H2645" s="245"/>
    </row>
    <row r="2646" s="247" customFormat="1" spans="1:8">
      <c r="A2646" s="258">
        <v>11</v>
      </c>
      <c r="B2646" s="245" t="s">
        <v>2019</v>
      </c>
      <c r="C2646" s="261" t="s">
        <v>3677</v>
      </c>
      <c r="D2646" s="245" t="s">
        <v>138</v>
      </c>
      <c r="E2646" s="245">
        <v>1</v>
      </c>
      <c r="F2646" s="258"/>
      <c r="G2646" s="375"/>
      <c r="H2646" s="245"/>
    </row>
    <row r="2647" s="247" customFormat="1" spans="1:8">
      <c r="A2647" s="258">
        <v>12</v>
      </c>
      <c r="B2647" s="245" t="s">
        <v>2023</v>
      </c>
      <c r="C2647" s="261" t="s">
        <v>3678</v>
      </c>
      <c r="D2647" s="245" t="s">
        <v>138</v>
      </c>
      <c r="E2647" s="245">
        <v>1</v>
      </c>
      <c r="F2647" s="258"/>
      <c r="G2647" s="375"/>
      <c r="H2647" s="245"/>
    </row>
    <row r="2648" s="247" customFormat="1" ht="33.75" spans="1:8">
      <c r="A2648" s="258">
        <v>13</v>
      </c>
      <c r="B2648" s="245" t="s">
        <v>3679</v>
      </c>
      <c r="C2648" s="261" t="s">
        <v>3680</v>
      </c>
      <c r="D2648" s="245" t="s">
        <v>138</v>
      </c>
      <c r="E2648" s="245">
        <v>1</v>
      </c>
      <c r="F2648" s="258"/>
      <c r="G2648" s="375"/>
      <c r="H2648" s="245"/>
    </row>
    <row r="2649" s="247" customFormat="1" ht="33.75" spans="1:8">
      <c r="A2649" s="258">
        <v>14</v>
      </c>
      <c r="B2649" s="245" t="s">
        <v>3679</v>
      </c>
      <c r="C2649" s="261" t="s">
        <v>3681</v>
      </c>
      <c r="D2649" s="245" t="s">
        <v>138</v>
      </c>
      <c r="E2649" s="245">
        <v>1</v>
      </c>
      <c r="F2649" s="258"/>
      <c r="G2649" s="375"/>
      <c r="H2649" s="245"/>
    </row>
    <row r="2650" s="247" customFormat="1" spans="1:8">
      <c r="A2650" s="258">
        <v>15</v>
      </c>
      <c r="B2650" s="245" t="s">
        <v>2309</v>
      </c>
      <c r="C2650" s="261" t="s">
        <v>3682</v>
      </c>
      <c r="D2650" s="245" t="s">
        <v>138</v>
      </c>
      <c r="E2650" s="245">
        <v>4</v>
      </c>
      <c r="F2650" s="258"/>
      <c r="G2650" s="375"/>
      <c r="H2650" s="245"/>
    </row>
    <row r="2651" s="247" customFormat="1" ht="78.75" spans="1:8">
      <c r="A2651" s="258">
        <v>16</v>
      </c>
      <c r="B2651" s="245" t="s">
        <v>2031</v>
      </c>
      <c r="C2651" s="261" t="s">
        <v>3683</v>
      </c>
      <c r="D2651" s="245" t="s">
        <v>138</v>
      </c>
      <c r="E2651" s="245">
        <v>1</v>
      </c>
      <c r="F2651" s="258"/>
      <c r="G2651" s="375"/>
      <c r="H2651" s="245"/>
    </row>
    <row r="2652" s="247" customFormat="1" spans="1:8">
      <c r="A2652" s="258">
        <v>17</v>
      </c>
      <c r="B2652" s="245" t="s">
        <v>3410</v>
      </c>
      <c r="C2652" s="261" t="s">
        <v>3684</v>
      </c>
      <c r="D2652" s="245" t="s">
        <v>138</v>
      </c>
      <c r="E2652" s="245">
        <v>1</v>
      </c>
      <c r="F2652" s="258"/>
      <c r="G2652" s="375"/>
      <c r="H2652" s="245"/>
    </row>
    <row r="2653" s="247" customFormat="1" ht="33.75" spans="1:8">
      <c r="A2653" s="258">
        <v>18</v>
      </c>
      <c r="B2653" s="245" t="s">
        <v>2311</v>
      </c>
      <c r="C2653" s="261" t="s">
        <v>3685</v>
      </c>
      <c r="D2653" s="245" t="s">
        <v>138</v>
      </c>
      <c r="E2653" s="245">
        <v>1</v>
      </c>
      <c r="F2653" s="258"/>
      <c r="G2653" s="375"/>
      <c r="H2653" s="245"/>
    </row>
    <row r="2654" s="247" customFormat="1" ht="56.25" spans="1:8">
      <c r="A2654" s="258">
        <v>19</v>
      </c>
      <c r="B2654" s="245" t="s">
        <v>3686</v>
      </c>
      <c r="C2654" s="261" t="s">
        <v>3687</v>
      </c>
      <c r="D2654" s="245" t="s">
        <v>138</v>
      </c>
      <c r="E2654" s="245">
        <v>1</v>
      </c>
      <c r="F2654" s="258"/>
      <c r="G2654" s="375"/>
      <c r="H2654" s="245"/>
    </row>
    <row r="2655" s="247" customFormat="1" spans="1:8">
      <c r="A2655" s="258">
        <v>20</v>
      </c>
      <c r="B2655" s="245" t="s">
        <v>3688</v>
      </c>
      <c r="C2655" s="261" t="s">
        <v>3689</v>
      </c>
      <c r="D2655" s="245" t="s">
        <v>138</v>
      </c>
      <c r="E2655" s="245">
        <v>4</v>
      </c>
      <c r="F2655" s="258"/>
      <c r="G2655" s="375"/>
      <c r="H2655" s="245"/>
    </row>
    <row r="2656" s="247" customFormat="1" spans="1:8">
      <c r="A2656" s="258">
        <v>21</v>
      </c>
      <c r="B2656" s="258" t="s">
        <v>1435</v>
      </c>
      <c r="C2656" s="261" t="s">
        <v>3690</v>
      </c>
      <c r="D2656" s="245" t="s">
        <v>973</v>
      </c>
      <c r="E2656" s="245">
        <v>25</v>
      </c>
      <c r="F2656" s="258"/>
      <c r="G2656" s="375"/>
      <c r="H2656" s="245"/>
    </row>
    <row r="2657" s="247" customFormat="1" spans="1:8">
      <c r="A2657" s="258">
        <v>22</v>
      </c>
      <c r="B2657" s="258" t="s">
        <v>1435</v>
      </c>
      <c r="C2657" s="261" t="s">
        <v>3691</v>
      </c>
      <c r="D2657" s="245" t="s">
        <v>973</v>
      </c>
      <c r="E2657" s="245">
        <v>25</v>
      </c>
      <c r="F2657" s="258"/>
      <c r="G2657" s="375"/>
      <c r="H2657" s="245"/>
    </row>
    <row r="2658" s="247" customFormat="1" spans="1:8">
      <c r="A2658" s="258">
        <v>23</v>
      </c>
      <c r="B2658" s="245" t="s">
        <v>2313</v>
      </c>
      <c r="C2658" s="261" t="s">
        <v>3692</v>
      </c>
      <c r="D2658" s="245" t="s">
        <v>92</v>
      </c>
      <c r="E2658" s="245">
        <v>10</v>
      </c>
      <c r="F2658" s="258"/>
      <c r="G2658" s="375"/>
      <c r="H2658" s="245"/>
    </row>
    <row r="2659" s="247" customFormat="1" spans="1:8">
      <c r="A2659" s="258">
        <v>24</v>
      </c>
      <c r="B2659" s="245" t="s">
        <v>2034</v>
      </c>
      <c r="C2659" s="261" t="s">
        <v>3693</v>
      </c>
      <c r="D2659" s="245" t="s">
        <v>92</v>
      </c>
      <c r="E2659" s="245">
        <v>5</v>
      </c>
      <c r="F2659" s="258"/>
      <c r="G2659" s="375"/>
      <c r="H2659" s="245"/>
    </row>
    <row r="2660" s="247" customFormat="1" spans="1:8">
      <c r="A2660" s="258">
        <v>25</v>
      </c>
      <c r="B2660" s="245" t="s">
        <v>2766</v>
      </c>
      <c r="C2660" s="261"/>
      <c r="D2660" s="245"/>
      <c r="E2660" s="245"/>
      <c r="F2660" s="245"/>
      <c r="G2660" s="375"/>
      <c r="H2660" s="245"/>
    </row>
    <row r="2661" s="247" customFormat="1" ht="90" spans="1:8">
      <c r="A2661" s="258">
        <v>26</v>
      </c>
      <c r="B2661" s="245" t="s">
        <v>1445</v>
      </c>
      <c r="C2661" s="261" t="s">
        <v>2768</v>
      </c>
      <c r="D2661" s="245" t="s">
        <v>75</v>
      </c>
      <c r="E2661" s="245">
        <v>25</v>
      </c>
      <c r="F2661" s="258"/>
      <c r="G2661" s="375"/>
      <c r="H2661" s="245"/>
    </row>
    <row r="2662" s="247" customFormat="1" ht="45" spans="1:8">
      <c r="A2662" s="258">
        <v>27</v>
      </c>
      <c r="B2662" s="245" t="s">
        <v>1451</v>
      </c>
      <c r="C2662" s="261" t="s">
        <v>3423</v>
      </c>
      <c r="D2662" s="245" t="s">
        <v>92</v>
      </c>
      <c r="E2662" s="245">
        <v>25</v>
      </c>
      <c r="F2662" s="258"/>
      <c r="G2662" s="375"/>
      <c r="H2662" s="245"/>
    </row>
    <row r="2663" s="247" customFormat="1" ht="56.25" spans="1:8">
      <c r="A2663" s="258">
        <v>28</v>
      </c>
      <c r="B2663" s="245" t="s">
        <v>2046</v>
      </c>
      <c r="C2663" s="261" t="s">
        <v>3424</v>
      </c>
      <c r="D2663" s="245" t="s">
        <v>92</v>
      </c>
      <c r="E2663" s="245">
        <v>25</v>
      </c>
      <c r="F2663" s="273"/>
      <c r="G2663" s="375"/>
      <c r="H2663" s="245"/>
    </row>
    <row r="2664" s="247" customFormat="1" spans="1:8">
      <c r="A2664" s="258">
        <v>29</v>
      </c>
      <c r="B2664" s="245" t="s">
        <v>2046</v>
      </c>
      <c r="C2664" s="261" t="s">
        <v>3694</v>
      </c>
      <c r="D2664" s="245"/>
      <c r="E2664" s="245">
        <v>4</v>
      </c>
      <c r="F2664" s="258"/>
      <c r="G2664" s="375"/>
      <c r="H2664" s="245"/>
    </row>
    <row r="2665" s="247" customFormat="1" spans="1:8">
      <c r="A2665" s="258">
        <v>30</v>
      </c>
      <c r="B2665" s="245" t="s">
        <v>2794</v>
      </c>
      <c r="C2665" s="261"/>
      <c r="D2665" s="245"/>
      <c r="E2665" s="245"/>
      <c r="F2665" s="245"/>
      <c r="G2665" s="375"/>
      <c r="H2665" s="245"/>
    </row>
    <row r="2666" s="247" customFormat="1" ht="78.75" spans="1:8">
      <c r="A2666" s="258">
        <v>31</v>
      </c>
      <c r="B2666" s="245" t="s">
        <v>942</v>
      </c>
      <c r="C2666" s="261" t="s">
        <v>3695</v>
      </c>
      <c r="D2666" s="245" t="s">
        <v>138</v>
      </c>
      <c r="E2666" s="245">
        <v>8</v>
      </c>
      <c r="F2666" s="245"/>
      <c r="G2666" s="375"/>
      <c r="H2666" s="245"/>
    </row>
    <row r="2667" s="247" customFormat="1" spans="1:8">
      <c r="A2667" s="258">
        <v>32</v>
      </c>
      <c r="B2667" s="245" t="s">
        <v>940</v>
      </c>
      <c r="C2667" s="261" t="s">
        <v>3696</v>
      </c>
      <c r="D2667" s="245" t="s">
        <v>138</v>
      </c>
      <c r="E2667" s="245">
        <v>8</v>
      </c>
      <c r="F2667" s="258"/>
      <c r="G2667" s="375"/>
      <c r="H2667" s="245"/>
    </row>
    <row r="2668" s="247" customFormat="1" spans="1:8">
      <c r="A2668" s="258">
        <v>33</v>
      </c>
      <c r="B2668" s="245" t="s">
        <v>3697</v>
      </c>
      <c r="C2668" s="261" t="s">
        <v>3696</v>
      </c>
      <c r="D2668" s="245" t="s">
        <v>138</v>
      </c>
      <c r="E2668" s="245">
        <v>1</v>
      </c>
      <c r="F2668" s="258"/>
      <c r="G2668" s="375"/>
      <c r="H2668" s="245"/>
    </row>
    <row r="2669" s="247" customFormat="1" spans="1:8">
      <c r="A2669" s="258">
        <v>34</v>
      </c>
      <c r="B2669" s="245" t="s">
        <v>2814</v>
      </c>
      <c r="C2669" s="261"/>
      <c r="D2669" s="245"/>
      <c r="E2669" s="245"/>
      <c r="F2669" s="245"/>
      <c r="G2669" s="375"/>
      <c r="H2669" s="245"/>
    </row>
    <row r="2670" s="247" customFormat="1" ht="22.5" spans="1:8">
      <c r="A2670" s="258">
        <v>35</v>
      </c>
      <c r="B2670" s="245" t="s">
        <v>1514</v>
      </c>
      <c r="C2670" s="261" t="s">
        <v>1515</v>
      </c>
      <c r="D2670" s="245" t="s">
        <v>973</v>
      </c>
      <c r="E2670" s="245">
        <v>25</v>
      </c>
      <c r="F2670" s="245"/>
      <c r="G2670" s="375"/>
      <c r="H2670" s="245"/>
    </row>
    <row r="2671" s="247" customFormat="1" ht="78.75" spans="1:8">
      <c r="A2671" s="258">
        <v>36</v>
      </c>
      <c r="B2671" s="245" t="s">
        <v>1514</v>
      </c>
      <c r="C2671" s="261" t="s">
        <v>1516</v>
      </c>
      <c r="D2671" s="245" t="s">
        <v>973</v>
      </c>
      <c r="E2671" s="245">
        <v>5</v>
      </c>
      <c r="F2671" s="245"/>
      <c r="G2671" s="375"/>
      <c r="H2671" s="245"/>
    </row>
    <row r="2672" s="247" customFormat="1" spans="1:8">
      <c r="A2672" s="258">
        <v>37</v>
      </c>
      <c r="B2672" s="245" t="s">
        <v>2861</v>
      </c>
      <c r="C2672" s="261"/>
      <c r="D2672" s="245"/>
      <c r="E2672" s="245"/>
      <c r="F2672" s="245"/>
      <c r="G2672" s="375"/>
      <c r="H2672" s="245"/>
    </row>
    <row r="2673" s="247" customFormat="1" spans="1:8">
      <c r="A2673" s="258">
        <v>38</v>
      </c>
      <c r="B2673" s="258" t="s">
        <v>2062</v>
      </c>
      <c r="C2673" s="261" t="s">
        <v>3698</v>
      </c>
      <c r="D2673" s="245" t="s">
        <v>138</v>
      </c>
      <c r="E2673" s="245">
        <v>5</v>
      </c>
      <c r="F2673" s="258"/>
      <c r="G2673" s="375"/>
      <c r="H2673" s="245"/>
    </row>
    <row r="2674" s="247" customFormat="1" spans="1:8">
      <c r="A2674" s="258">
        <v>39</v>
      </c>
      <c r="B2674" s="258" t="s">
        <v>3699</v>
      </c>
      <c r="C2674" s="261" t="s">
        <v>3700</v>
      </c>
      <c r="D2674" s="245" t="s">
        <v>2492</v>
      </c>
      <c r="E2674" s="245">
        <v>25</v>
      </c>
      <c r="F2674" s="258"/>
      <c r="G2674" s="375"/>
      <c r="H2674" s="245"/>
    </row>
    <row r="2675" s="247" customFormat="1" spans="1:8">
      <c r="A2675" s="258">
        <v>40</v>
      </c>
      <c r="B2675" s="245" t="s">
        <v>2330</v>
      </c>
      <c r="C2675" s="261" t="s">
        <v>2331</v>
      </c>
      <c r="D2675" s="245" t="s">
        <v>92</v>
      </c>
      <c r="E2675" s="245">
        <v>25</v>
      </c>
      <c r="F2675" s="258"/>
      <c r="G2675" s="375"/>
      <c r="H2675" s="245"/>
    </row>
    <row r="2676" s="247" customFormat="1" spans="1:8">
      <c r="A2676" s="258">
        <v>41</v>
      </c>
      <c r="B2676" s="245" t="s">
        <v>2869</v>
      </c>
      <c r="C2676" s="261"/>
      <c r="D2676" s="245"/>
      <c r="E2676" s="245"/>
      <c r="F2676" s="245"/>
      <c r="G2676" s="375"/>
      <c r="H2676" s="245"/>
    </row>
    <row r="2677" s="247" customFormat="1" spans="1:8">
      <c r="A2677" s="258">
        <v>42</v>
      </c>
      <c r="B2677" s="245" t="s">
        <v>3701</v>
      </c>
      <c r="C2677" s="261"/>
      <c r="D2677" s="245"/>
      <c r="E2677" s="245"/>
      <c r="F2677" s="245"/>
      <c r="G2677" s="375"/>
      <c r="H2677" s="245"/>
    </row>
    <row r="2678" s="247" customFormat="1" ht="22.5" spans="1:8">
      <c r="A2678" s="258">
        <v>43</v>
      </c>
      <c r="B2678" s="245" t="s">
        <v>2341</v>
      </c>
      <c r="C2678" s="261" t="s">
        <v>3702</v>
      </c>
      <c r="D2678" s="245" t="s">
        <v>973</v>
      </c>
      <c r="E2678" s="245">
        <v>25</v>
      </c>
      <c r="F2678" s="258"/>
      <c r="G2678" s="375"/>
      <c r="H2678" s="245"/>
    </row>
    <row r="2679" s="247" customFormat="1" spans="1:8">
      <c r="A2679" s="258">
        <v>44</v>
      </c>
      <c r="B2679" s="245" t="s">
        <v>3703</v>
      </c>
      <c r="C2679" s="261" t="s">
        <v>3704</v>
      </c>
      <c r="D2679" s="245" t="s">
        <v>92</v>
      </c>
      <c r="E2679" s="245">
        <v>25</v>
      </c>
      <c r="F2679" s="258"/>
      <c r="G2679" s="375"/>
      <c r="H2679" s="245"/>
    </row>
    <row r="2680" s="247" customFormat="1" spans="1:8">
      <c r="A2680" s="258">
        <v>45</v>
      </c>
      <c r="B2680" s="245" t="s">
        <v>3705</v>
      </c>
      <c r="C2680" s="261" t="s">
        <v>3706</v>
      </c>
      <c r="D2680" s="245" t="s">
        <v>138</v>
      </c>
      <c r="E2680" s="245">
        <v>4</v>
      </c>
      <c r="F2680" s="258"/>
      <c r="G2680" s="375"/>
      <c r="H2680" s="245"/>
    </row>
    <row r="2681" s="247" customFormat="1" spans="1:8">
      <c r="A2681" s="258">
        <v>46</v>
      </c>
      <c r="B2681" s="245" t="s">
        <v>3707</v>
      </c>
      <c r="C2681" s="261" t="s">
        <v>3708</v>
      </c>
      <c r="D2681" s="245" t="s">
        <v>446</v>
      </c>
      <c r="E2681" s="245">
        <v>27</v>
      </c>
      <c r="F2681" s="258"/>
      <c r="G2681" s="375"/>
      <c r="H2681" s="245"/>
    </row>
    <row r="2682" s="247" customFormat="1" spans="1:8">
      <c r="A2682" s="258">
        <v>47</v>
      </c>
      <c r="B2682" s="245" t="s">
        <v>3709</v>
      </c>
      <c r="C2682" s="261" t="s">
        <v>3710</v>
      </c>
      <c r="D2682" s="245" t="s">
        <v>446</v>
      </c>
      <c r="E2682" s="245">
        <v>2</v>
      </c>
      <c r="F2682" s="258"/>
      <c r="G2682" s="375"/>
      <c r="H2682" s="245"/>
    </row>
    <row r="2683" s="247" customFormat="1" spans="1:8">
      <c r="A2683" s="258">
        <v>48</v>
      </c>
      <c r="B2683" s="245" t="s">
        <v>3711</v>
      </c>
      <c r="C2683" s="261" t="s">
        <v>274</v>
      </c>
      <c r="D2683" s="245" t="s">
        <v>446</v>
      </c>
      <c r="E2683" s="245">
        <v>8</v>
      </c>
      <c r="F2683" s="258"/>
      <c r="G2683" s="375"/>
      <c r="H2683" s="245"/>
    </row>
    <row r="2684" s="247" customFormat="1" spans="1:8">
      <c r="A2684" s="258">
        <v>49</v>
      </c>
      <c r="B2684" s="245" t="s">
        <v>3712</v>
      </c>
      <c r="C2684" s="261" t="s">
        <v>274</v>
      </c>
      <c r="D2684" s="245" t="s">
        <v>760</v>
      </c>
      <c r="E2684" s="245">
        <v>8</v>
      </c>
      <c r="F2684" s="258"/>
      <c r="G2684" s="375"/>
      <c r="H2684" s="245"/>
    </row>
    <row r="2685" s="247" customFormat="1" spans="1:8">
      <c r="A2685" s="258">
        <v>50</v>
      </c>
      <c r="B2685" s="245" t="s">
        <v>3713</v>
      </c>
      <c r="C2685" s="261" t="s">
        <v>3714</v>
      </c>
      <c r="D2685" s="245" t="s">
        <v>446</v>
      </c>
      <c r="E2685" s="245">
        <v>27</v>
      </c>
      <c r="F2685" s="258"/>
      <c r="G2685" s="375"/>
      <c r="H2685" s="245"/>
    </row>
    <row r="2686" s="247" customFormat="1" spans="1:8">
      <c r="A2686" s="258">
        <v>51</v>
      </c>
      <c r="B2686" s="245" t="s">
        <v>3713</v>
      </c>
      <c r="C2686" s="261" t="s">
        <v>3715</v>
      </c>
      <c r="D2686" s="245" t="s">
        <v>446</v>
      </c>
      <c r="E2686" s="245">
        <v>27</v>
      </c>
      <c r="F2686" s="258"/>
      <c r="G2686" s="375"/>
      <c r="H2686" s="245"/>
    </row>
    <row r="2687" s="247" customFormat="1" spans="1:8">
      <c r="A2687" s="258">
        <v>52</v>
      </c>
      <c r="B2687" s="245" t="s">
        <v>3716</v>
      </c>
      <c r="C2687" s="261" t="s">
        <v>3717</v>
      </c>
      <c r="D2687" s="245" t="s">
        <v>446</v>
      </c>
      <c r="E2687" s="245">
        <v>8</v>
      </c>
      <c r="F2687" s="258"/>
      <c r="G2687" s="375"/>
      <c r="H2687" s="245"/>
    </row>
    <row r="2688" s="247" customFormat="1" spans="1:8">
      <c r="A2688" s="258">
        <v>53</v>
      </c>
      <c r="B2688" s="245" t="s">
        <v>3718</v>
      </c>
      <c r="C2688" s="261" t="s">
        <v>3719</v>
      </c>
      <c r="D2688" s="245" t="s">
        <v>446</v>
      </c>
      <c r="E2688" s="245">
        <v>2</v>
      </c>
      <c r="F2688" s="258"/>
      <c r="G2688" s="375"/>
      <c r="H2688" s="245"/>
    </row>
    <row r="2689" s="247" customFormat="1" spans="1:8">
      <c r="A2689" s="258">
        <v>54</v>
      </c>
      <c r="B2689" s="245" t="s">
        <v>3720</v>
      </c>
      <c r="C2689" s="261" t="s">
        <v>3721</v>
      </c>
      <c r="D2689" s="245" t="s">
        <v>138</v>
      </c>
      <c r="E2689" s="245">
        <v>2</v>
      </c>
      <c r="F2689" s="258"/>
      <c r="G2689" s="375"/>
      <c r="H2689" s="245"/>
    </row>
    <row r="2690" s="247" customFormat="1" spans="1:8">
      <c r="A2690" s="258">
        <v>55</v>
      </c>
      <c r="B2690" s="245" t="s">
        <v>3722</v>
      </c>
      <c r="C2690" s="261" t="s">
        <v>3723</v>
      </c>
      <c r="D2690" s="245" t="s">
        <v>138</v>
      </c>
      <c r="E2690" s="245">
        <v>1</v>
      </c>
      <c r="F2690" s="258"/>
      <c r="G2690" s="375"/>
      <c r="H2690" s="245"/>
    </row>
    <row r="2691" s="247" customFormat="1" spans="1:8">
      <c r="A2691" s="258">
        <v>56</v>
      </c>
      <c r="B2691" s="245" t="s">
        <v>3724</v>
      </c>
      <c r="C2691" s="261" t="s">
        <v>3725</v>
      </c>
      <c r="D2691" s="245" t="s">
        <v>92</v>
      </c>
      <c r="E2691" s="245">
        <v>8</v>
      </c>
      <c r="F2691" s="258"/>
      <c r="G2691" s="375"/>
      <c r="H2691" s="245"/>
    </row>
    <row r="2692" s="247" customFormat="1" spans="1:8">
      <c r="A2692" s="258">
        <v>57</v>
      </c>
      <c r="B2692" s="245" t="s">
        <v>3726</v>
      </c>
      <c r="C2692" s="261" t="s">
        <v>3727</v>
      </c>
      <c r="D2692" s="245" t="s">
        <v>92</v>
      </c>
      <c r="E2692" s="245">
        <v>4</v>
      </c>
      <c r="F2692" s="258"/>
      <c r="G2692" s="375"/>
      <c r="H2692" s="245"/>
    </row>
    <row r="2693" s="247" customFormat="1" spans="1:8">
      <c r="A2693" s="258">
        <v>58</v>
      </c>
      <c r="B2693" s="245" t="s">
        <v>3728</v>
      </c>
      <c r="C2693" s="261" t="s">
        <v>3729</v>
      </c>
      <c r="D2693" s="245" t="s">
        <v>92</v>
      </c>
      <c r="E2693" s="245">
        <v>8</v>
      </c>
      <c r="F2693" s="258"/>
      <c r="G2693" s="375"/>
      <c r="H2693" s="245"/>
    </row>
    <row r="2694" s="247" customFormat="1" ht="22.5" spans="1:8">
      <c r="A2694" s="258">
        <v>59</v>
      </c>
      <c r="B2694" s="245" t="s">
        <v>3730</v>
      </c>
      <c r="C2694" s="261" t="s">
        <v>3731</v>
      </c>
      <c r="D2694" s="245" t="s">
        <v>92</v>
      </c>
      <c r="E2694" s="245">
        <v>13</v>
      </c>
      <c r="F2694" s="258"/>
      <c r="G2694" s="375"/>
      <c r="H2694" s="245"/>
    </row>
    <row r="2695" s="247" customFormat="1" spans="1:8">
      <c r="A2695" s="258">
        <v>60</v>
      </c>
      <c r="B2695" s="245" t="s">
        <v>3732</v>
      </c>
      <c r="C2695" s="261" t="s">
        <v>3733</v>
      </c>
      <c r="D2695" s="245" t="s">
        <v>973</v>
      </c>
      <c r="E2695" s="245">
        <v>9</v>
      </c>
      <c r="F2695" s="258"/>
      <c r="G2695" s="375"/>
      <c r="H2695" s="245"/>
    </row>
    <row r="2696" s="247" customFormat="1" spans="1:8">
      <c r="A2696" s="258">
        <v>61</v>
      </c>
      <c r="B2696" s="245" t="s">
        <v>3732</v>
      </c>
      <c r="C2696" s="261" t="s">
        <v>3734</v>
      </c>
      <c r="D2696" s="245" t="s">
        <v>973</v>
      </c>
      <c r="E2696" s="245">
        <v>9</v>
      </c>
      <c r="F2696" s="258"/>
      <c r="G2696" s="375"/>
      <c r="H2696" s="245"/>
    </row>
    <row r="2697" s="247" customFormat="1" spans="1:8">
      <c r="A2697" s="258">
        <v>62</v>
      </c>
      <c r="B2697" s="245" t="s">
        <v>3732</v>
      </c>
      <c r="C2697" s="261" t="s">
        <v>3735</v>
      </c>
      <c r="D2697" s="245" t="s">
        <v>973</v>
      </c>
      <c r="E2697" s="245">
        <v>9</v>
      </c>
      <c r="F2697" s="258"/>
      <c r="G2697" s="375"/>
      <c r="H2697" s="245"/>
    </row>
    <row r="2698" s="247" customFormat="1" spans="1:8">
      <c r="A2698" s="258">
        <v>63</v>
      </c>
      <c r="B2698" s="245" t="s">
        <v>3732</v>
      </c>
      <c r="C2698" s="261" t="s">
        <v>3736</v>
      </c>
      <c r="D2698" s="245" t="s">
        <v>973</v>
      </c>
      <c r="E2698" s="245">
        <v>9</v>
      </c>
      <c r="F2698" s="258"/>
      <c r="G2698" s="375"/>
      <c r="H2698" s="245"/>
    </row>
    <row r="2699" s="247" customFormat="1" spans="1:8">
      <c r="A2699" s="258">
        <v>64</v>
      </c>
      <c r="B2699" s="245" t="s">
        <v>3737</v>
      </c>
      <c r="C2699" s="261" t="s">
        <v>3738</v>
      </c>
      <c r="D2699" s="245" t="s">
        <v>92</v>
      </c>
      <c r="E2699" s="245">
        <v>9</v>
      </c>
      <c r="F2699" s="258"/>
      <c r="G2699" s="375"/>
      <c r="H2699" s="245"/>
    </row>
    <row r="2700" s="247" customFormat="1" spans="1:8">
      <c r="A2700" s="258">
        <v>65</v>
      </c>
      <c r="B2700" s="245" t="s">
        <v>3739</v>
      </c>
      <c r="C2700" s="261" t="s">
        <v>3740</v>
      </c>
      <c r="D2700" s="245" t="s">
        <v>138</v>
      </c>
      <c r="E2700" s="245">
        <v>2</v>
      </c>
      <c r="F2700" s="258"/>
      <c r="G2700" s="375"/>
      <c r="H2700" s="245"/>
    </row>
    <row r="2701" s="247" customFormat="1" spans="1:8">
      <c r="A2701" s="258">
        <v>66</v>
      </c>
      <c r="B2701" s="245" t="s">
        <v>3741</v>
      </c>
      <c r="C2701" s="261" t="s">
        <v>3742</v>
      </c>
      <c r="D2701" s="245" t="s">
        <v>138</v>
      </c>
      <c r="E2701" s="245">
        <v>9</v>
      </c>
      <c r="F2701" s="258"/>
      <c r="G2701" s="375"/>
      <c r="H2701" s="245"/>
    </row>
    <row r="2702" s="247" customFormat="1" spans="1:8">
      <c r="A2702" s="258">
        <v>67</v>
      </c>
      <c r="B2702" s="245" t="s">
        <v>3743</v>
      </c>
      <c r="C2702" s="261" t="s">
        <v>3744</v>
      </c>
      <c r="D2702" s="245" t="s">
        <v>138</v>
      </c>
      <c r="E2702" s="245">
        <v>1</v>
      </c>
      <c r="F2702" s="258"/>
      <c r="G2702" s="375"/>
      <c r="H2702" s="245"/>
    </row>
    <row r="2703" s="247" customFormat="1" spans="1:8">
      <c r="A2703" s="258">
        <v>68</v>
      </c>
      <c r="B2703" s="245" t="s">
        <v>3745</v>
      </c>
      <c r="C2703" s="261" t="s">
        <v>3746</v>
      </c>
      <c r="D2703" s="245"/>
      <c r="E2703" s="245">
        <v>1</v>
      </c>
      <c r="F2703" s="258"/>
      <c r="G2703" s="375"/>
      <c r="H2703" s="245"/>
    </row>
    <row r="2704" s="247" customFormat="1" ht="22.5" spans="1:8">
      <c r="A2704" s="258">
        <v>69</v>
      </c>
      <c r="B2704" s="245" t="s">
        <v>3747</v>
      </c>
      <c r="C2704" s="261" t="s">
        <v>3748</v>
      </c>
      <c r="D2704" s="245" t="s">
        <v>138</v>
      </c>
      <c r="E2704" s="245">
        <v>1</v>
      </c>
      <c r="F2704" s="258"/>
      <c r="G2704" s="375"/>
      <c r="H2704" s="245"/>
    </row>
    <row r="2705" s="247" customFormat="1" spans="1:8">
      <c r="A2705" s="258">
        <v>70</v>
      </c>
      <c r="B2705" s="245" t="s">
        <v>3749</v>
      </c>
      <c r="C2705" s="261" t="s">
        <v>3750</v>
      </c>
      <c r="D2705" s="245" t="s">
        <v>92</v>
      </c>
      <c r="E2705" s="245">
        <v>25</v>
      </c>
      <c r="F2705" s="258"/>
      <c r="G2705" s="375"/>
      <c r="H2705" s="245"/>
    </row>
    <row r="2706" s="247" customFormat="1" spans="1:8">
      <c r="A2706" s="258">
        <v>71</v>
      </c>
      <c r="B2706" s="245" t="s">
        <v>3751</v>
      </c>
      <c r="C2706" s="261" t="s">
        <v>3752</v>
      </c>
      <c r="D2706" s="245" t="s">
        <v>138</v>
      </c>
      <c r="E2706" s="245">
        <v>1</v>
      </c>
      <c r="F2706" s="258"/>
      <c r="G2706" s="375"/>
      <c r="H2706" s="245"/>
    </row>
    <row r="2707" s="247" customFormat="1" ht="22.5" spans="1:8">
      <c r="A2707" s="258">
        <v>72</v>
      </c>
      <c r="B2707" s="245" t="s">
        <v>3753</v>
      </c>
      <c r="C2707" s="261" t="s">
        <v>3754</v>
      </c>
      <c r="D2707" s="245" t="s">
        <v>92</v>
      </c>
      <c r="E2707" s="245">
        <v>25</v>
      </c>
      <c r="F2707" s="258"/>
      <c r="G2707" s="375"/>
      <c r="H2707" s="245"/>
    </row>
    <row r="2708" s="247" customFormat="1" spans="1:8">
      <c r="A2708" s="258">
        <v>73</v>
      </c>
      <c r="B2708" s="245" t="s">
        <v>3215</v>
      </c>
      <c r="C2708" s="261"/>
      <c r="D2708" s="245"/>
      <c r="E2708" s="245"/>
      <c r="F2708" s="245"/>
      <c r="G2708" s="375"/>
      <c r="H2708" s="245"/>
    </row>
    <row r="2709" s="247" customFormat="1" spans="1:8">
      <c r="A2709" s="258">
        <v>74</v>
      </c>
      <c r="B2709" s="245" t="s">
        <v>3701</v>
      </c>
      <c r="C2709" s="261"/>
      <c r="D2709" s="245"/>
      <c r="E2709" s="245"/>
      <c r="F2709" s="245"/>
      <c r="G2709" s="375"/>
      <c r="H2709" s="245"/>
    </row>
    <row r="2710" s="247" customFormat="1" ht="33.75" spans="1:8">
      <c r="A2710" s="258">
        <v>75</v>
      </c>
      <c r="B2710" s="245" t="s">
        <v>2420</v>
      </c>
      <c r="C2710" s="261" t="s">
        <v>3755</v>
      </c>
      <c r="D2710" s="245"/>
      <c r="E2710" s="245">
        <v>1</v>
      </c>
      <c r="F2710" s="258"/>
      <c r="G2710" s="375"/>
      <c r="H2710" s="245"/>
    </row>
    <row r="2711" s="247" customFormat="1" ht="22.5" spans="1:8">
      <c r="A2711" s="258">
        <v>76</v>
      </c>
      <c r="B2711" s="245" t="s">
        <v>3756</v>
      </c>
      <c r="C2711" s="261" t="s">
        <v>3757</v>
      </c>
      <c r="D2711" s="245"/>
      <c r="E2711" s="245">
        <v>1</v>
      </c>
      <c r="F2711" s="258"/>
      <c r="G2711" s="375"/>
      <c r="H2711" s="245"/>
    </row>
    <row r="2712" s="247" customFormat="1" spans="1:8">
      <c r="A2712" s="258">
        <v>77</v>
      </c>
      <c r="B2712" s="245" t="s">
        <v>3758</v>
      </c>
      <c r="C2712" s="261" t="s">
        <v>3759</v>
      </c>
      <c r="D2712" s="245"/>
      <c r="E2712" s="245">
        <v>1</v>
      </c>
      <c r="F2712" s="258"/>
      <c r="G2712" s="375"/>
      <c r="H2712" s="245"/>
    </row>
    <row r="2713" s="247" customFormat="1" ht="22.5" spans="1:8">
      <c r="A2713" s="258">
        <v>78</v>
      </c>
      <c r="B2713" s="245" t="s">
        <v>3760</v>
      </c>
      <c r="C2713" s="261" t="s">
        <v>3761</v>
      </c>
      <c r="D2713" s="245"/>
      <c r="E2713" s="245">
        <v>25</v>
      </c>
      <c r="F2713" s="258"/>
      <c r="G2713" s="375"/>
      <c r="H2713" s="245"/>
    </row>
    <row r="2714" s="247" customFormat="1" ht="22.5" spans="1:8">
      <c r="A2714" s="258">
        <v>79</v>
      </c>
      <c r="B2714" s="245" t="s">
        <v>3762</v>
      </c>
      <c r="C2714" s="261" t="s">
        <v>3761</v>
      </c>
      <c r="D2714" s="245"/>
      <c r="E2714" s="245">
        <v>25</v>
      </c>
      <c r="F2714" s="258"/>
      <c r="G2714" s="375"/>
      <c r="H2714" s="245"/>
    </row>
    <row r="2715" s="247" customFormat="1" spans="1:8">
      <c r="A2715" s="258">
        <v>80</v>
      </c>
      <c r="B2715" s="245" t="s">
        <v>3763</v>
      </c>
      <c r="C2715" s="261" t="s">
        <v>3764</v>
      </c>
      <c r="D2715" s="245"/>
      <c r="E2715" s="245">
        <v>1</v>
      </c>
      <c r="F2715" s="258"/>
      <c r="G2715" s="375"/>
      <c r="H2715" s="245"/>
    </row>
    <row r="2716" s="247" customFormat="1" ht="22.5" spans="1:8">
      <c r="A2716" s="258">
        <v>81</v>
      </c>
      <c r="B2716" s="245" t="s">
        <v>3765</v>
      </c>
      <c r="C2716" s="261" t="s">
        <v>3766</v>
      </c>
      <c r="D2716" s="245"/>
      <c r="E2716" s="245">
        <v>25</v>
      </c>
      <c r="F2716" s="258"/>
      <c r="G2716" s="375"/>
      <c r="H2716" s="245"/>
    </row>
    <row r="2717" s="247" customFormat="1" spans="1:8">
      <c r="A2717" s="258">
        <v>82</v>
      </c>
      <c r="B2717" s="245" t="s">
        <v>3507</v>
      </c>
      <c r="C2717" s="261"/>
      <c r="D2717" s="245"/>
      <c r="E2717" s="245"/>
      <c r="F2717" s="245"/>
      <c r="G2717" s="375"/>
      <c r="H2717" s="245"/>
    </row>
    <row r="2718" s="247" customFormat="1" spans="1:8">
      <c r="A2718" s="258">
        <v>83</v>
      </c>
      <c r="B2718" s="245" t="s">
        <v>3701</v>
      </c>
      <c r="C2718" s="261"/>
      <c r="D2718" s="245"/>
      <c r="E2718" s="245"/>
      <c r="F2718" s="245"/>
      <c r="G2718" s="375"/>
      <c r="H2718" s="245"/>
    </row>
    <row r="2719" s="247" customFormat="1" ht="22.5" spans="1:8">
      <c r="A2719" s="258">
        <v>84</v>
      </c>
      <c r="B2719" s="245" t="s">
        <v>2476</v>
      </c>
      <c r="C2719" s="261" t="s">
        <v>2477</v>
      </c>
      <c r="D2719" s="245" t="s">
        <v>75</v>
      </c>
      <c r="E2719" s="245">
        <v>25</v>
      </c>
      <c r="F2719" s="258"/>
      <c r="G2719" s="375"/>
      <c r="H2719" s="245"/>
    </row>
    <row r="2720" s="247" customFormat="1" ht="22.5" spans="1:8">
      <c r="A2720" s="258">
        <v>85</v>
      </c>
      <c r="B2720" s="245" t="s">
        <v>3767</v>
      </c>
      <c r="C2720" s="261" t="s">
        <v>2477</v>
      </c>
      <c r="D2720" s="245" t="s">
        <v>75</v>
      </c>
      <c r="E2720" s="245">
        <v>25</v>
      </c>
      <c r="F2720" s="258"/>
      <c r="G2720" s="375"/>
      <c r="H2720" s="245"/>
    </row>
    <row r="2721" s="247" customFormat="1" ht="22.5" spans="1:8">
      <c r="A2721" s="258">
        <v>86</v>
      </c>
      <c r="B2721" s="245" t="s">
        <v>3768</v>
      </c>
      <c r="C2721" s="261" t="s">
        <v>2477</v>
      </c>
      <c r="D2721" s="245" t="s">
        <v>75</v>
      </c>
      <c r="E2721" s="245">
        <v>25</v>
      </c>
      <c r="F2721" s="258"/>
      <c r="G2721" s="375"/>
      <c r="H2721" s="245"/>
    </row>
    <row r="2722" s="247" customFormat="1" spans="1:8">
      <c r="A2722" s="258">
        <v>87</v>
      </c>
      <c r="B2722" s="245" t="s">
        <v>3769</v>
      </c>
      <c r="C2722" s="261"/>
      <c r="D2722" s="245"/>
      <c r="E2722" s="245"/>
      <c r="F2722" s="245"/>
      <c r="G2722" s="375"/>
      <c r="H2722" s="245"/>
    </row>
    <row r="2723" s="247" customFormat="1" spans="1:8">
      <c r="A2723" s="258">
        <v>88</v>
      </c>
      <c r="B2723" s="245" t="s">
        <v>3770</v>
      </c>
      <c r="C2723" s="261"/>
      <c r="D2723" s="245"/>
      <c r="E2723" s="245"/>
      <c r="F2723" s="245"/>
      <c r="G2723" s="375"/>
      <c r="H2723" s="245"/>
    </row>
    <row r="2724" s="247" customFormat="1" spans="1:8">
      <c r="A2724" s="258">
        <v>89</v>
      </c>
      <c r="B2724" s="245" t="s">
        <v>2503</v>
      </c>
      <c r="C2724" s="261" t="s">
        <v>3771</v>
      </c>
      <c r="D2724" s="245" t="s">
        <v>2492</v>
      </c>
      <c r="E2724" s="245">
        <v>60</v>
      </c>
      <c r="F2724" s="245"/>
      <c r="G2724" s="375"/>
      <c r="H2724" s="245"/>
    </row>
    <row r="2725" s="247" customFormat="1" spans="1:8">
      <c r="A2725" s="258">
        <v>90</v>
      </c>
      <c r="B2725" s="245" t="s">
        <v>2505</v>
      </c>
      <c r="C2725" s="261" t="s">
        <v>3771</v>
      </c>
      <c r="D2725" s="245" t="s">
        <v>2492</v>
      </c>
      <c r="E2725" s="245">
        <v>60</v>
      </c>
      <c r="F2725" s="245"/>
      <c r="G2725" s="375"/>
      <c r="H2725" s="245"/>
    </row>
    <row r="2726" s="247" customFormat="1" spans="1:8">
      <c r="A2726" s="258">
        <v>91</v>
      </c>
      <c r="B2726" s="245" t="s">
        <v>2509</v>
      </c>
      <c r="C2726" s="261" t="s">
        <v>3771</v>
      </c>
      <c r="D2726" s="245" t="s">
        <v>2492</v>
      </c>
      <c r="E2726" s="245">
        <v>60</v>
      </c>
      <c r="F2726" s="245"/>
      <c r="G2726" s="375"/>
      <c r="H2726" s="245"/>
    </row>
    <row r="2727" s="247" customFormat="1" spans="1:8">
      <c r="A2727" s="258">
        <v>92</v>
      </c>
      <c r="B2727" s="245" t="s">
        <v>3772</v>
      </c>
      <c r="C2727" s="261" t="s">
        <v>3771</v>
      </c>
      <c r="D2727" s="245" t="s">
        <v>2492</v>
      </c>
      <c r="E2727" s="245">
        <v>60</v>
      </c>
      <c r="F2727" s="245"/>
      <c r="G2727" s="375"/>
      <c r="H2727" s="245"/>
    </row>
    <row r="2728" s="247" customFormat="1" ht="22.5" spans="1:8">
      <c r="A2728" s="258">
        <v>93</v>
      </c>
      <c r="B2728" s="245" t="s">
        <v>3773</v>
      </c>
      <c r="C2728" s="261"/>
      <c r="D2728" s="245"/>
      <c r="E2728" s="245"/>
      <c r="F2728" s="245"/>
      <c r="G2728" s="375"/>
      <c r="H2728" s="245"/>
    </row>
    <row r="2729" s="247" customFormat="1" spans="1:8">
      <c r="A2729" s="258">
        <v>94</v>
      </c>
      <c r="B2729" s="245" t="s">
        <v>2541</v>
      </c>
      <c r="C2729" s="261" t="s">
        <v>3771</v>
      </c>
      <c r="D2729" s="245" t="s">
        <v>2492</v>
      </c>
      <c r="E2729" s="245">
        <v>60</v>
      </c>
      <c r="F2729" s="245"/>
      <c r="G2729" s="375"/>
      <c r="H2729" s="245"/>
    </row>
    <row r="2730" s="247" customFormat="1" spans="1:8">
      <c r="A2730" s="258">
        <v>95</v>
      </c>
      <c r="B2730" s="245" t="s">
        <v>2545</v>
      </c>
      <c r="C2730" s="261" t="s">
        <v>3771</v>
      </c>
      <c r="D2730" s="245" t="s">
        <v>2492</v>
      </c>
      <c r="E2730" s="245">
        <v>60</v>
      </c>
      <c r="F2730" s="245"/>
      <c r="G2730" s="375"/>
      <c r="H2730" s="245"/>
    </row>
    <row r="2731" s="247" customFormat="1" spans="1:8">
      <c r="A2731" s="258">
        <v>96</v>
      </c>
      <c r="B2731" s="245" t="s">
        <v>3774</v>
      </c>
      <c r="C2731" s="261" t="s">
        <v>3771</v>
      </c>
      <c r="D2731" s="245" t="s">
        <v>2492</v>
      </c>
      <c r="E2731" s="245">
        <v>60</v>
      </c>
      <c r="F2731" s="245"/>
      <c r="G2731" s="375"/>
      <c r="H2731" s="245"/>
    </row>
    <row r="2732" s="247" customFormat="1" spans="1:8">
      <c r="A2732" s="258">
        <v>97</v>
      </c>
      <c r="B2732" s="245" t="s">
        <v>3775</v>
      </c>
      <c r="C2732" s="261"/>
      <c r="D2732" s="245"/>
      <c r="E2732" s="245"/>
      <c r="F2732" s="245"/>
      <c r="G2732" s="375"/>
      <c r="H2732" s="245"/>
    </row>
    <row r="2733" s="247" customFormat="1" ht="33.75" spans="1:8">
      <c r="A2733" s="258">
        <v>98</v>
      </c>
      <c r="B2733" s="245" t="s">
        <v>2559</v>
      </c>
      <c r="C2733" s="261" t="s">
        <v>3771</v>
      </c>
      <c r="D2733" s="245" t="s">
        <v>2492</v>
      </c>
      <c r="E2733" s="245">
        <v>60</v>
      </c>
      <c r="F2733" s="245"/>
      <c r="G2733" s="375"/>
      <c r="H2733" s="245"/>
    </row>
    <row r="2734" s="247" customFormat="1" ht="22.5" spans="1:8">
      <c r="A2734" s="258">
        <v>99</v>
      </c>
      <c r="B2734" s="245" t="s">
        <v>2563</v>
      </c>
      <c r="C2734" s="261" t="s">
        <v>3771</v>
      </c>
      <c r="D2734" s="245" t="s">
        <v>2492</v>
      </c>
      <c r="E2734" s="245">
        <v>60</v>
      </c>
      <c r="F2734" s="245"/>
      <c r="G2734" s="375"/>
      <c r="H2734" s="245"/>
    </row>
    <row r="2735" s="247" customFormat="1" ht="22.5" spans="1:8">
      <c r="A2735" s="258">
        <v>100</v>
      </c>
      <c r="B2735" s="245" t="s">
        <v>3776</v>
      </c>
      <c r="C2735" s="261" t="s">
        <v>3771</v>
      </c>
      <c r="D2735" s="245" t="s">
        <v>2492</v>
      </c>
      <c r="E2735" s="245">
        <v>60</v>
      </c>
      <c r="F2735" s="245"/>
      <c r="G2735" s="375"/>
      <c r="H2735" s="245"/>
    </row>
    <row r="2736" s="247" customFormat="1" spans="1:8">
      <c r="A2736" s="258">
        <v>101</v>
      </c>
      <c r="B2736" s="245" t="s">
        <v>3777</v>
      </c>
      <c r="C2736" s="261" t="s">
        <v>3771</v>
      </c>
      <c r="D2736" s="245" t="s">
        <v>2492</v>
      </c>
      <c r="E2736" s="245">
        <v>60</v>
      </c>
      <c r="F2736" s="245"/>
      <c r="G2736" s="375"/>
      <c r="H2736" s="245"/>
    </row>
    <row r="2737" s="247" customFormat="1" spans="1:8">
      <c r="A2737" s="258">
        <v>102</v>
      </c>
      <c r="B2737" s="245" t="s">
        <v>3778</v>
      </c>
      <c r="C2737" s="261" t="s">
        <v>3771</v>
      </c>
      <c r="D2737" s="245" t="s">
        <v>2492</v>
      </c>
      <c r="E2737" s="245">
        <v>60</v>
      </c>
      <c r="F2737" s="245"/>
      <c r="G2737" s="375"/>
      <c r="H2737" s="245"/>
    </row>
    <row r="2738" s="247" customFormat="1" ht="22.5" spans="1:8">
      <c r="A2738" s="258">
        <v>103</v>
      </c>
      <c r="B2738" s="245" t="s">
        <v>3779</v>
      </c>
      <c r="C2738" s="261"/>
      <c r="D2738" s="245"/>
      <c r="E2738" s="245"/>
      <c r="F2738" s="245"/>
      <c r="G2738" s="375"/>
      <c r="H2738" s="245"/>
    </row>
    <row r="2739" s="247" customFormat="1" spans="1:8">
      <c r="A2739" s="258">
        <v>104</v>
      </c>
      <c r="B2739" s="245" t="s">
        <v>2594</v>
      </c>
      <c r="C2739" s="261" t="s">
        <v>3771</v>
      </c>
      <c r="D2739" s="245" t="s">
        <v>2492</v>
      </c>
      <c r="E2739" s="245">
        <v>60</v>
      </c>
      <c r="F2739" s="245"/>
      <c r="G2739" s="375"/>
      <c r="H2739" s="245"/>
    </row>
    <row r="2740" s="247" customFormat="1" spans="1:8">
      <c r="A2740" s="258">
        <v>105</v>
      </c>
      <c r="B2740" s="245" t="s">
        <v>2596</v>
      </c>
      <c r="C2740" s="261" t="s">
        <v>3771</v>
      </c>
      <c r="D2740" s="245" t="s">
        <v>2492</v>
      </c>
      <c r="E2740" s="245">
        <v>60</v>
      </c>
      <c r="F2740" s="245"/>
      <c r="G2740" s="375"/>
      <c r="H2740" s="245"/>
    </row>
    <row r="2741" s="247" customFormat="1" spans="1:8">
      <c r="A2741" s="258">
        <v>106</v>
      </c>
      <c r="B2741" s="245" t="s">
        <v>2598</v>
      </c>
      <c r="C2741" s="261" t="s">
        <v>3771</v>
      </c>
      <c r="D2741" s="245" t="s">
        <v>2492</v>
      </c>
      <c r="E2741" s="245">
        <v>60</v>
      </c>
      <c r="F2741" s="245"/>
      <c r="G2741" s="375"/>
      <c r="H2741" s="245"/>
    </row>
    <row r="2742" s="247" customFormat="1" spans="1:8">
      <c r="A2742" s="258">
        <v>107</v>
      </c>
      <c r="B2742" s="245" t="s">
        <v>2600</v>
      </c>
      <c r="C2742" s="261" t="s">
        <v>3771</v>
      </c>
      <c r="D2742" s="245" t="s">
        <v>2492</v>
      </c>
      <c r="E2742" s="245">
        <v>60</v>
      </c>
      <c r="F2742" s="245"/>
      <c r="G2742" s="375"/>
      <c r="H2742" s="245"/>
    </row>
    <row r="2743" s="247" customFormat="1" ht="22.5" spans="1:8">
      <c r="A2743" s="258">
        <v>108</v>
      </c>
      <c r="B2743" s="245" t="s">
        <v>3780</v>
      </c>
      <c r="C2743" s="261" t="s">
        <v>3771</v>
      </c>
      <c r="D2743" s="245" t="s">
        <v>2492</v>
      </c>
      <c r="E2743" s="245">
        <v>60</v>
      </c>
      <c r="F2743" s="245"/>
      <c r="G2743" s="375"/>
      <c r="H2743" s="245"/>
    </row>
    <row r="2744" s="247" customFormat="1" spans="1:8">
      <c r="A2744" s="258">
        <v>109</v>
      </c>
      <c r="B2744" s="245" t="s">
        <v>3781</v>
      </c>
      <c r="C2744" s="261"/>
      <c r="D2744" s="245"/>
      <c r="E2744" s="245"/>
      <c r="F2744" s="245"/>
      <c r="G2744" s="375"/>
      <c r="H2744" s="245"/>
    </row>
    <row r="2745" s="247" customFormat="1" spans="1:8">
      <c r="A2745" s="258">
        <v>110</v>
      </c>
      <c r="B2745" s="245" t="s">
        <v>2630</v>
      </c>
      <c r="C2745" s="261" t="s">
        <v>3771</v>
      </c>
      <c r="D2745" s="245" t="s">
        <v>2492</v>
      </c>
      <c r="E2745" s="245">
        <v>60</v>
      </c>
      <c r="F2745" s="245"/>
      <c r="G2745" s="375"/>
      <c r="H2745" s="245"/>
    </row>
    <row r="2746" s="247" customFormat="1" spans="1:8">
      <c r="A2746" s="258">
        <v>111</v>
      </c>
      <c r="B2746" s="258" t="s">
        <v>3782</v>
      </c>
      <c r="C2746" s="261" t="s">
        <v>3771</v>
      </c>
      <c r="D2746" s="245" t="s">
        <v>2492</v>
      </c>
      <c r="E2746" s="245">
        <v>60</v>
      </c>
      <c r="F2746" s="245"/>
      <c r="G2746" s="375"/>
      <c r="H2746" s="245"/>
    </row>
    <row r="2747" s="247" customFormat="1" spans="1:8">
      <c r="A2747" s="258">
        <v>112</v>
      </c>
      <c r="B2747" s="258" t="s">
        <v>3783</v>
      </c>
      <c r="C2747" s="261" t="s">
        <v>3771</v>
      </c>
      <c r="D2747" s="245" t="s">
        <v>2492</v>
      </c>
      <c r="E2747" s="245">
        <v>60</v>
      </c>
      <c r="F2747" s="245"/>
      <c r="G2747" s="375"/>
      <c r="H2747" s="245"/>
    </row>
    <row r="2748" s="247" customFormat="1" spans="1:8">
      <c r="A2748" s="258">
        <v>113</v>
      </c>
      <c r="B2748" s="245" t="s">
        <v>3241</v>
      </c>
      <c r="C2748" s="261" t="s">
        <v>3771</v>
      </c>
      <c r="D2748" s="245"/>
      <c r="E2748" s="245"/>
      <c r="F2748" s="245"/>
      <c r="G2748" s="375"/>
      <c r="H2748" s="245"/>
    </row>
    <row r="2749" s="247" customFormat="1" spans="1:8">
      <c r="A2749" s="258">
        <v>114</v>
      </c>
      <c r="B2749" s="258" t="s">
        <v>3701</v>
      </c>
      <c r="C2749" s="261"/>
      <c r="D2749" s="245"/>
      <c r="E2749" s="245"/>
      <c r="F2749" s="245"/>
      <c r="G2749" s="375"/>
      <c r="H2749" s="245"/>
    </row>
    <row r="2750" s="247" customFormat="1" spans="1:8">
      <c r="A2750" s="258">
        <v>115</v>
      </c>
      <c r="B2750" s="245" t="s">
        <v>3242</v>
      </c>
      <c r="C2750" s="261"/>
      <c r="D2750" s="245"/>
      <c r="E2750" s="245"/>
      <c r="F2750" s="245"/>
      <c r="G2750" s="375"/>
      <c r="H2750" s="245"/>
    </row>
    <row r="2751" s="247" customFormat="1" spans="1:8">
      <c r="A2751" s="258">
        <v>116</v>
      </c>
      <c r="B2751" s="245" t="s">
        <v>2650</v>
      </c>
      <c r="C2751" s="261" t="s">
        <v>3784</v>
      </c>
      <c r="D2751" s="245" t="s">
        <v>459</v>
      </c>
      <c r="E2751" s="245">
        <v>3</v>
      </c>
      <c r="F2751" s="258"/>
      <c r="G2751" s="375"/>
      <c r="H2751" s="245"/>
    </row>
    <row r="2752" s="247" customFormat="1" spans="1:8">
      <c r="A2752" s="258">
        <v>117</v>
      </c>
      <c r="B2752" s="258" t="s">
        <v>3785</v>
      </c>
      <c r="C2752" s="261" t="s">
        <v>3252</v>
      </c>
      <c r="D2752" s="245" t="s">
        <v>75</v>
      </c>
      <c r="E2752" s="245">
        <v>1</v>
      </c>
      <c r="F2752" s="258"/>
      <c r="G2752" s="375"/>
      <c r="H2752" s="245"/>
    </row>
    <row r="2753" s="247" customFormat="1" ht="22.5" spans="1:8">
      <c r="A2753" s="258">
        <v>118</v>
      </c>
      <c r="B2753" s="245" t="s">
        <v>3786</v>
      </c>
      <c r="C2753" s="261" t="s">
        <v>3252</v>
      </c>
      <c r="D2753" s="245" t="s">
        <v>75</v>
      </c>
      <c r="E2753" s="245">
        <v>1</v>
      </c>
      <c r="F2753" s="258"/>
      <c r="G2753" s="375"/>
      <c r="H2753" s="245"/>
    </row>
    <row r="2754" s="247" customFormat="1" ht="22.5" spans="1:8">
      <c r="A2754" s="258">
        <v>119</v>
      </c>
      <c r="B2754" s="245" t="s">
        <v>3787</v>
      </c>
      <c r="C2754" s="261" t="s">
        <v>3252</v>
      </c>
      <c r="D2754" s="245" t="s">
        <v>75</v>
      </c>
      <c r="E2754" s="245">
        <v>1</v>
      </c>
      <c r="F2754" s="258"/>
      <c r="G2754" s="375"/>
      <c r="H2754" s="245"/>
    </row>
    <row r="2755" s="247" customFormat="1" spans="1:8">
      <c r="A2755" s="258">
        <v>120</v>
      </c>
      <c r="B2755" s="258" t="s">
        <v>3788</v>
      </c>
      <c r="C2755" s="261" t="s">
        <v>3252</v>
      </c>
      <c r="D2755" s="245" t="s">
        <v>75</v>
      </c>
      <c r="E2755" s="245">
        <v>1</v>
      </c>
      <c r="F2755" s="258"/>
      <c r="G2755" s="375"/>
      <c r="H2755" s="245"/>
    </row>
    <row r="2756" s="247" customFormat="1" ht="22.5" spans="1:8">
      <c r="A2756" s="258">
        <v>121</v>
      </c>
      <c r="B2756" s="245" t="s">
        <v>3789</v>
      </c>
      <c r="C2756" s="261" t="s">
        <v>3252</v>
      </c>
      <c r="D2756" s="245" t="s">
        <v>75</v>
      </c>
      <c r="E2756" s="245">
        <v>1</v>
      </c>
      <c r="F2756" s="258"/>
      <c r="G2756" s="375"/>
      <c r="H2756" s="245"/>
    </row>
    <row r="2757" s="247" customFormat="1" ht="22.5" spans="1:8">
      <c r="A2757" s="258">
        <v>122</v>
      </c>
      <c r="B2757" s="245" t="s">
        <v>3790</v>
      </c>
      <c r="C2757" s="261" t="s">
        <v>3252</v>
      </c>
      <c r="D2757" s="245" t="s">
        <v>75</v>
      </c>
      <c r="E2757" s="245">
        <v>1</v>
      </c>
      <c r="F2757" s="258"/>
      <c r="G2757" s="375"/>
      <c r="H2757" s="245"/>
    </row>
    <row r="2758" s="247" customFormat="1" spans="1:8">
      <c r="A2758" s="258">
        <v>123</v>
      </c>
      <c r="B2758" s="245" t="s">
        <v>3538</v>
      </c>
      <c r="C2758" s="261"/>
      <c r="D2758" s="245"/>
      <c r="E2758" s="245"/>
      <c r="F2758" s="245"/>
      <c r="G2758" s="375"/>
      <c r="H2758" s="245"/>
    </row>
    <row r="2759" s="247" customFormat="1" spans="1:8">
      <c r="A2759" s="258">
        <v>124</v>
      </c>
      <c r="B2759" s="258" t="s">
        <v>3791</v>
      </c>
      <c r="C2759" s="261" t="s">
        <v>3252</v>
      </c>
      <c r="D2759" s="245" t="s">
        <v>75</v>
      </c>
      <c r="E2759" s="245">
        <v>1</v>
      </c>
      <c r="F2759" s="245"/>
      <c r="G2759" s="375"/>
      <c r="H2759" s="245"/>
    </row>
    <row r="2760" s="247" customFormat="1" spans="1:8">
      <c r="A2760" s="258">
        <v>125</v>
      </c>
      <c r="B2760" s="258" t="s">
        <v>3792</v>
      </c>
      <c r="C2760" s="261" t="s">
        <v>3252</v>
      </c>
      <c r="D2760" s="245" t="s">
        <v>75</v>
      </c>
      <c r="E2760" s="245">
        <v>1</v>
      </c>
      <c r="F2760" s="245"/>
      <c r="G2760" s="375"/>
      <c r="H2760" s="245"/>
    </row>
    <row r="2761" s="247" customFormat="1" spans="1:8">
      <c r="A2761" s="258">
        <v>126</v>
      </c>
      <c r="B2761" s="258" t="s">
        <v>3793</v>
      </c>
      <c r="C2761" s="261" t="s">
        <v>3252</v>
      </c>
      <c r="D2761" s="245" t="s">
        <v>75</v>
      </c>
      <c r="E2761" s="245">
        <v>1</v>
      </c>
      <c r="F2761" s="245"/>
      <c r="G2761" s="375"/>
      <c r="H2761" s="245"/>
    </row>
    <row r="2762" s="247" customFormat="1" spans="1:8">
      <c r="A2762" s="258">
        <v>127</v>
      </c>
      <c r="B2762" s="258" t="s">
        <v>3794</v>
      </c>
      <c r="C2762" s="261" t="s">
        <v>3252</v>
      </c>
      <c r="D2762" s="245" t="s">
        <v>75</v>
      </c>
      <c r="E2762" s="245">
        <v>1</v>
      </c>
      <c r="F2762" s="245"/>
      <c r="G2762" s="375"/>
      <c r="H2762" s="245"/>
    </row>
    <row r="2763" s="247" customFormat="1" spans="1:8">
      <c r="A2763" s="258">
        <v>128</v>
      </c>
      <c r="B2763" s="258" t="s">
        <v>3795</v>
      </c>
      <c r="C2763" s="261" t="s">
        <v>3252</v>
      </c>
      <c r="D2763" s="245" t="s">
        <v>75</v>
      </c>
      <c r="E2763" s="245">
        <v>1</v>
      </c>
      <c r="F2763" s="245"/>
      <c r="G2763" s="375"/>
      <c r="H2763" s="245"/>
    </row>
    <row r="2764" s="247" customFormat="1" spans="1:8">
      <c r="A2764" s="258">
        <v>129</v>
      </c>
      <c r="B2764" s="245" t="s">
        <v>3796</v>
      </c>
      <c r="C2764" s="261" t="s">
        <v>3252</v>
      </c>
      <c r="D2764" s="245" t="s">
        <v>75</v>
      </c>
      <c r="E2764" s="245">
        <v>1</v>
      </c>
      <c r="F2764" s="245"/>
      <c r="G2764" s="375"/>
      <c r="H2764" s="245"/>
    </row>
    <row r="2765" s="247" customFormat="1" spans="1:8">
      <c r="A2765" s="258">
        <v>130</v>
      </c>
      <c r="B2765" s="245" t="s">
        <v>3266</v>
      </c>
      <c r="C2765" s="261"/>
      <c r="D2765" s="245"/>
      <c r="E2765" s="245"/>
      <c r="F2765" s="245"/>
      <c r="G2765" s="375"/>
      <c r="H2765" s="245"/>
    </row>
    <row r="2766" s="247" customFormat="1" spans="1:8">
      <c r="A2766" s="258">
        <v>131</v>
      </c>
      <c r="B2766" s="245" t="s">
        <v>3267</v>
      </c>
      <c r="C2766" s="261"/>
      <c r="D2766" s="245"/>
      <c r="E2766" s="245"/>
      <c r="F2766" s="245"/>
      <c r="G2766" s="375"/>
      <c r="H2766" s="245"/>
    </row>
    <row r="2767" s="247" customFormat="1" spans="1:8">
      <c r="A2767" s="258">
        <v>132</v>
      </c>
      <c r="B2767" s="245" t="s">
        <v>1879</v>
      </c>
      <c r="C2767" s="261" t="s">
        <v>2659</v>
      </c>
      <c r="D2767" s="245" t="s">
        <v>92</v>
      </c>
      <c r="E2767" s="245">
        <v>30</v>
      </c>
      <c r="F2767" s="258"/>
      <c r="G2767" s="375"/>
      <c r="H2767" s="245"/>
    </row>
    <row r="2768" s="247" customFormat="1" spans="1:8">
      <c r="A2768" s="258">
        <v>133</v>
      </c>
      <c r="B2768" s="245" t="s">
        <v>1879</v>
      </c>
      <c r="C2768" s="261" t="s">
        <v>3543</v>
      </c>
      <c r="D2768" s="245" t="s">
        <v>92</v>
      </c>
      <c r="E2768" s="245">
        <v>30</v>
      </c>
      <c r="F2768" s="258"/>
      <c r="G2768" s="375"/>
      <c r="H2768" s="245"/>
    </row>
    <row r="2769" s="247" customFormat="1" spans="1:8">
      <c r="A2769" s="258">
        <v>134</v>
      </c>
      <c r="B2769" s="245" t="s">
        <v>1879</v>
      </c>
      <c r="C2769" s="261" t="s">
        <v>3268</v>
      </c>
      <c r="D2769" s="245" t="s">
        <v>92</v>
      </c>
      <c r="E2769" s="245">
        <v>30</v>
      </c>
      <c r="F2769" s="258"/>
      <c r="G2769" s="375"/>
      <c r="H2769" s="245"/>
    </row>
    <row r="2770" s="247" customFormat="1" spans="1:8">
      <c r="A2770" s="258">
        <v>135</v>
      </c>
      <c r="B2770" s="245" t="s">
        <v>1879</v>
      </c>
      <c r="C2770" s="261" t="s">
        <v>2660</v>
      </c>
      <c r="D2770" s="245" t="s">
        <v>92</v>
      </c>
      <c r="E2770" s="245">
        <v>30</v>
      </c>
      <c r="F2770" s="258"/>
      <c r="G2770" s="375"/>
      <c r="H2770" s="245"/>
    </row>
    <row r="2771" s="247" customFormat="1" spans="1:8">
      <c r="A2771" s="258">
        <v>136</v>
      </c>
      <c r="B2771" s="245" t="s">
        <v>1879</v>
      </c>
      <c r="C2771" s="261" t="s">
        <v>2661</v>
      </c>
      <c r="D2771" s="245" t="s">
        <v>92</v>
      </c>
      <c r="E2771" s="245">
        <v>5</v>
      </c>
      <c r="F2771" s="258"/>
      <c r="G2771" s="375"/>
      <c r="H2771" s="245"/>
    </row>
    <row r="2772" s="247" customFormat="1" spans="1:8">
      <c r="A2772" s="258">
        <v>137</v>
      </c>
      <c r="B2772" s="245" t="s">
        <v>1879</v>
      </c>
      <c r="C2772" s="261" t="s">
        <v>3544</v>
      </c>
      <c r="D2772" s="245" t="s">
        <v>92</v>
      </c>
      <c r="E2772" s="245">
        <v>5</v>
      </c>
      <c r="F2772" s="258"/>
      <c r="G2772" s="375"/>
      <c r="H2772" s="245"/>
    </row>
    <row r="2773" s="247" customFormat="1" spans="1:8">
      <c r="A2773" s="258">
        <v>138</v>
      </c>
      <c r="B2773" s="245" t="s">
        <v>2123</v>
      </c>
      <c r="C2773" s="261" t="s">
        <v>3543</v>
      </c>
      <c r="D2773" s="245" t="s">
        <v>92</v>
      </c>
      <c r="E2773" s="245">
        <v>25</v>
      </c>
      <c r="F2773" s="258"/>
      <c r="G2773" s="375"/>
      <c r="H2773" s="245"/>
    </row>
    <row r="2774" s="247" customFormat="1" spans="1:8">
      <c r="A2774" s="258">
        <v>139</v>
      </c>
      <c r="B2774" s="245" t="s">
        <v>2123</v>
      </c>
      <c r="C2774" s="261" t="s">
        <v>2660</v>
      </c>
      <c r="D2774" s="245" t="s">
        <v>92</v>
      </c>
      <c r="E2774" s="245">
        <v>5</v>
      </c>
      <c r="F2774" s="258"/>
      <c r="G2774" s="375"/>
      <c r="H2774" s="245"/>
    </row>
    <row r="2775" s="247" customFormat="1" spans="1:8">
      <c r="A2775" s="258">
        <v>140</v>
      </c>
      <c r="B2775" s="245" t="s">
        <v>2123</v>
      </c>
      <c r="C2775" s="261" t="s">
        <v>3269</v>
      </c>
      <c r="D2775" s="245" t="s">
        <v>92</v>
      </c>
      <c r="E2775" s="245">
        <v>5</v>
      </c>
      <c r="F2775" s="245"/>
      <c r="G2775" s="375"/>
      <c r="H2775" s="245"/>
    </row>
    <row r="2776" s="247" customFormat="1" spans="1:8">
      <c r="A2776" s="258">
        <v>141</v>
      </c>
      <c r="B2776" s="245" t="s">
        <v>2123</v>
      </c>
      <c r="C2776" s="261" t="s">
        <v>2661</v>
      </c>
      <c r="D2776" s="245" t="s">
        <v>92</v>
      </c>
      <c r="E2776" s="245">
        <v>5</v>
      </c>
      <c r="F2776" s="258"/>
      <c r="G2776" s="375"/>
      <c r="H2776" s="245"/>
    </row>
    <row r="2777" s="247" customFormat="1" spans="1:8">
      <c r="A2777" s="258">
        <v>142</v>
      </c>
      <c r="B2777" s="245" t="s">
        <v>2123</v>
      </c>
      <c r="C2777" s="261" t="s">
        <v>3544</v>
      </c>
      <c r="D2777" s="245" t="s">
        <v>92</v>
      </c>
      <c r="E2777" s="245">
        <v>5</v>
      </c>
      <c r="F2777" s="245"/>
      <c r="G2777" s="375"/>
      <c r="H2777" s="245"/>
    </row>
    <row r="2778" s="247" customFormat="1" spans="1:8">
      <c r="A2778" s="258">
        <v>143</v>
      </c>
      <c r="B2778" s="245" t="s">
        <v>3550</v>
      </c>
      <c r="C2778" s="261" t="s">
        <v>3551</v>
      </c>
      <c r="D2778" s="245" t="s">
        <v>973</v>
      </c>
      <c r="E2778" s="245">
        <v>25</v>
      </c>
      <c r="F2778" s="258"/>
      <c r="G2778" s="375"/>
      <c r="H2778" s="245"/>
    </row>
    <row r="2779" s="247" customFormat="1" spans="1:8">
      <c r="A2779" s="258">
        <v>144</v>
      </c>
      <c r="B2779" s="245" t="s">
        <v>3550</v>
      </c>
      <c r="C2779" s="261" t="s">
        <v>3552</v>
      </c>
      <c r="D2779" s="245" t="s">
        <v>973</v>
      </c>
      <c r="E2779" s="245">
        <v>25</v>
      </c>
      <c r="F2779" s="258"/>
      <c r="G2779" s="375"/>
      <c r="H2779" s="245"/>
    </row>
    <row r="2780" s="247" customFormat="1" spans="1:8">
      <c r="A2780" s="258">
        <v>145</v>
      </c>
      <c r="B2780" s="245" t="s">
        <v>3550</v>
      </c>
      <c r="C2780" s="261" t="s">
        <v>3553</v>
      </c>
      <c r="D2780" s="245" t="s">
        <v>973</v>
      </c>
      <c r="E2780" s="245">
        <v>25</v>
      </c>
      <c r="F2780" s="258"/>
      <c r="G2780" s="375"/>
      <c r="H2780" s="245"/>
    </row>
    <row r="2781" s="247" customFormat="1" spans="1:8">
      <c r="A2781" s="258">
        <v>146</v>
      </c>
      <c r="B2781" s="245" t="s">
        <v>3550</v>
      </c>
      <c r="C2781" s="261" t="s">
        <v>2659</v>
      </c>
      <c r="D2781" s="245" t="s">
        <v>973</v>
      </c>
      <c r="E2781" s="245">
        <v>25</v>
      </c>
      <c r="F2781" s="258"/>
      <c r="G2781" s="375"/>
      <c r="H2781" s="245"/>
    </row>
    <row r="2782" s="247" customFormat="1" spans="1:8">
      <c r="A2782" s="258">
        <v>147</v>
      </c>
      <c r="B2782" s="245" t="s">
        <v>3270</v>
      </c>
      <c r="C2782" s="261"/>
      <c r="D2782" s="245"/>
      <c r="E2782" s="245"/>
      <c r="F2782" s="245"/>
      <c r="G2782" s="375"/>
      <c r="H2782" s="245"/>
    </row>
    <row r="2783" s="247" customFormat="1" spans="1:8">
      <c r="A2783" s="258">
        <v>148</v>
      </c>
      <c r="B2783" s="245" t="s">
        <v>1885</v>
      </c>
      <c r="C2783" s="261" t="s">
        <v>3271</v>
      </c>
      <c r="D2783" s="245"/>
      <c r="E2783" s="245">
        <v>100</v>
      </c>
      <c r="F2783" s="258"/>
      <c r="G2783" s="375"/>
      <c r="H2783" s="245"/>
    </row>
    <row r="2784" s="247" customFormat="1" spans="1:8">
      <c r="A2784" s="258">
        <v>149</v>
      </c>
      <c r="B2784" s="245" t="s">
        <v>1888</v>
      </c>
      <c r="C2784" s="261" t="s">
        <v>3268</v>
      </c>
      <c r="D2784" s="245" t="s">
        <v>92</v>
      </c>
      <c r="E2784" s="245">
        <v>300</v>
      </c>
      <c r="F2784" s="258"/>
      <c r="G2784" s="375"/>
      <c r="H2784" s="245"/>
    </row>
    <row r="2785" s="247" customFormat="1" spans="1:8">
      <c r="A2785" s="258">
        <v>150</v>
      </c>
      <c r="B2785" s="245" t="s">
        <v>1888</v>
      </c>
      <c r="C2785" s="261" t="s">
        <v>2660</v>
      </c>
      <c r="D2785" s="245" t="s">
        <v>92</v>
      </c>
      <c r="E2785" s="245">
        <v>120</v>
      </c>
      <c r="F2785" s="258"/>
      <c r="G2785" s="375"/>
      <c r="H2785" s="245"/>
    </row>
    <row r="2786" s="247" customFormat="1" spans="1:8">
      <c r="A2786" s="258">
        <v>151</v>
      </c>
      <c r="B2786" s="245" t="s">
        <v>1888</v>
      </c>
      <c r="C2786" s="261" t="s">
        <v>3269</v>
      </c>
      <c r="D2786" s="245" t="s">
        <v>92</v>
      </c>
      <c r="E2786" s="245">
        <v>60</v>
      </c>
      <c r="F2786" s="258"/>
      <c r="G2786" s="375"/>
      <c r="H2786" s="245"/>
    </row>
    <row r="2787" s="247" customFormat="1" spans="1:8">
      <c r="A2787" s="258">
        <v>152</v>
      </c>
      <c r="B2787" s="245" t="s">
        <v>1888</v>
      </c>
      <c r="C2787" s="261" t="s">
        <v>2661</v>
      </c>
      <c r="D2787" s="245" t="s">
        <v>92</v>
      </c>
      <c r="E2787" s="245">
        <v>30</v>
      </c>
      <c r="F2787" s="258"/>
      <c r="G2787" s="375"/>
      <c r="H2787" s="245"/>
    </row>
    <row r="2788" s="247" customFormat="1" spans="1:8">
      <c r="A2788" s="258">
        <v>153</v>
      </c>
      <c r="B2788" s="245" t="s">
        <v>1888</v>
      </c>
      <c r="C2788" s="261" t="s">
        <v>3544</v>
      </c>
      <c r="D2788" s="245" t="s">
        <v>92</v>
      </c>
      <c r="E2788" s="245">
        <v>30</v>
      </c>
      <c r="F2788" s="258"/>
      <c r="G2788" s="375"/>
      <c r="H2788" s="245"/>
    </row>
    <row r="2789" s="247" customFormat="1" spans="1:8">
      <c r="A2789" s="258">
        <v>154</v>
      </c>
      <c r="B2789" s="245" t="s">
        <v>2143</v>
      </c>
      <c r="C2789" s="261" t="s">
        <v>3268</v>
      </c>
      <c r="D2789" s="245" t="s">
        <v>92</v>
      </c>
      <c r="E2789" s="245">
        <v>500</v>
      </c>
      <c r="F2789" s="258"/>
      <c r="G2789" s="375"/>
      <c r="H2789" s="245"/>
    </row>
    <row r="2790" s="247" customFormat="1" spans="1:8">
      <c r="A2790" s="258">
        <v>155</v>
      </c>
      <c r="B2790" s="245" t="s">
        <v>2143</v>
      </c>
      <c r="C2790" s="261" t="s">
        <v>2660</v>
      </c>
      <c r="D2790" s="245" t="s">
        <v>92</v>
      </c>
      <c r="E2790" s="245">
        <v>500</v>
      </c>
      <c r="F2790" s="258"/>
      <c r="G2790" s="375"/>
      <c r="H2790" s="245"/>
    </row>
    <row r="2791" s="247" customFormat="1" spans="1:8">
      <c r="A2791" s="258">
        <v>156</v>
      </c>
      <c r="B2791" s="245" t="s">
        <v>2143</v>
      </c>
      <c r="C2791" s="261" t="s">
        <v>3269</v>
      </c>
      <c r="D2791" s="245" t="s">
        <v>92</v>
      </c>
      <c r="E2791" s="245">
        <v>90</v>
      </c>
      <c r="F2791" s="258"/>
      <c r="G2791" s="375"/>
      <c r="H2791" s="245"/>
    </row>
    <row r="2792" s="247" customFormat="1" spans="1:8">
      <c r="A2792" s="258">
        <v>157</v>
      </c>
      <c r="B2792" s="245" t="s">
        <v>2143</v>
      </c>
      <c r="C2792" s="261" t="s">
        <v>2661</v>
      </c>
      <c r="D2792" s="245" t="s">
        <v>92</v>
      </c>
      <c r="E2792" s="245">
        <v>90</v>
      </c>
      <c r="F2792" s="258"/>
      <c r="G2792" s="375"/>
      <c r="H2792" s="245"/>
    </row>
    <row r="2793" s="247" customFormat="1" spans="1:8">
      <c r="A2793" s="258">
        <v>158</v>
      </c>
      <c r="B2793" s="245" t="s">
        <v>2146</v>
      </c>
      <c r="C2793" s="261" t="s">
        <v>3269</v>
      </c>
      <c r="D2793" s="245" t="s">
        <v>92</v>
      </c>
      <c r="E2793" s="245">
        <v>25</v>
      </c>
      <c r="F2793" s="258"/>
      <c r="G2793" s="375"/>
      <c r="H2793" s="245"/>
    </row>
    <row r="2794" s="247" customFormat="1" spans="1:8">
      <c r="A2794" s="258">
        <v>159</v>
      </c>
      <c r="B2794" s="245" t="s">
        <v>3273</v>
      </c>
      <c r="C2794" s="261"/>
      <c r="D2794" s="245"/>
      <c r="E2794" s="245"/>
      <c r="F2794" s="245"/>
      <c r="G2794" s="375"/>
      <c r="H2794" s="245"/>
    </row>
    <row r="2795" s="247" customFormat="1" spans="1:8">
      <c r="A2795" s="258">
        <v>160</v>
      </c>
      <c r="B2795" s="245" t="s">
        <v>1894</v>
      </c>
      <c r="C2795" s="261" t="s">
        <v>3274</v>
      </c>
      <c r="D2795" s="245" t="s">
        <v>92</v>
      </c>
      <c r="E2795" s="245">
        <v>30</v>
      </c>
      <c r="F2795" s="258"/>
      <c r="G2795" s="375"/>
      <c r="H2795" s="245"/>
    </row>
    <row r="2796" s="247" customFormat="1" spans="1:8">
      <c r="A2796" s="258">
        <v>161</v>
      </c>
      <c r="B2796" s="245" t="s">
        <v>2152</v>
      </c>
      <c r="C2796" s="261" t="s">
        <v>3575</v>
      </c>
      <c r="D2796" s="245" t="s">
        <v>92</v>
      </c>
      <c r="E2796" s="245">
        <v>1</v>
      </c>
      <c r="F2796" s="258"/>
      <c r="G2796" s="375"/>
      <c r="H2796" s="245"/>
    </row>
    <row r="2797" s="247" customFormat="1" spans="1:8">
      <c r="A2797" s="258">
        <v>162</v>
      </c>
      <c r="B2797" s="245" t="s">
        <v>2146</v>
      </c>
      <c r="C2797" s="261" t="s">
        <v>3269</v>
      </c>
      <c r="D2797" s="245" t="s">
        <v>92</v>
      </c>
      <c r="E2797" s="245">
        <v>2</v>
      </c>
      <c r="F2797" s="258"/>
      <c r="G2797" s="375"/>
      <c r="H2797" s="245"/>
    </row>
    <row r="2798" s="247" customFormat="1" spans="1:8">
      <c r="A2798" s="258">
        <v>163</v>
      </c>
      <c r="B2798" s="245" t="s">
        <v>2156</v>
      </c>
      <c r="C2798" s="261" t="s">
        <v>3797</v>
      </c>
      <c r="D2798" s="245" t="s">
        <v>92</v>
      </c>
      <c r="E2798" s="245">
        <v>25</v>
      </c>
      <c r="F2798" s="258"/>
      <c r="G2798" s="375"/>
      <c r="H2798" s="245"/>
    </row>
    <row r="2799" s="247" customFormat="1" spans="1:8">
      <c r="A2799" s="258">
        <v>164</v>
      </c>
      <c r="B2799" s="245" t="s">
        <v>1896</v>
      </c>
      <c r="C2799" s="261" t="s">
        <v>3579</v>
      </c>
      <c r="D2799" s="245" t="s">
        <v>92</v>
      </c>
      <c r="E2799" s="245">
        <v>30</v>
      </c>
      <c r="F2799" s="258"/>
      <c r="G2799" s="375"/>
      <c r="H2799" s="245"/>
    </row>
    <row r="2800" s="247" customFormat="1" spans="1:8">
      <c r="A2800" s="258">
        <v>165</v>
      </c>
      <c r="B2800" s="245" t="s">
        <v>1896</v>
      </c>
      <c r="C2800" s="261" t="s">
        <v>3275</v>
      </c>
      <c r="D2800" s="245" t="s">
        <v>92</v>
      </c>
      <c r="E2800" s="245">
        <v>30</v>
      </c>
      <c r="F2800" s="258"/>
      <c r="G2800" s="375"/>
      <c r="H2800" s="245"/>
    </row>
    <row r="2801" s="247" customFormat="1" spans="1:8">
      <c r="A2801" s="258">
        <v>166</v>
      </c>
      <c r="B2801" s="245" t="s">
        <v>2173</v>
      </c>
      <c r="C2801" s="261" t="s">
        <v>3798</v>
      </c>
      <c r="D2801" s="245" t="s">
        <v>973</v>
      </c>
      <c r="E2801" s="245">
        <v>300</v>
      </c>
      <c r="F2801" s="258"/>
      <c r="G2801" s="375"/>
      <c r="H2801" s="245"/>
    </row>
    <row r="2802" s="247" customFormat="1" spans="1:8">
      <c r="A2802" s="258">
        <v>167</v>
      </c>
      <c r="B2802" s="245" t="s">
        <v>3590</v>
      </c>
      <c r="C2802" s="261" t="s">
        <v>3543</v>
      </c>
      <c r="D2802" s="245" t="s">
        <v>973</v>
      </c>
      <c r="E2802" s="245">
        <v>150</v>
      </c>
      <c r="F2802" s="245"/>
      <c r="G2802" s="375"/>
      <c r="H2802" s="245"/>
    </row>
    <row r="2803" s="247" customFormat="1" spans="1:8">
      <c r="A2803" s="258">
        <v>168</v>
      </c>
      <c r="B2803" s="245" t="s">
        <v>3596</v>
      </c>
      <c r="C2803" s="261"/>
      <c r="D2803" s="245"/>
      <c r="E2803" s="245"/>
      <c r="F2803" s="245"/>
      <c r="G2803" s="375"/>
      <c r="H2803" s="245"/>
    </row>
    <row r="2804" s="247" customFormat="1" spans="1:8">
      <c r="A2804" s="258">
        <v>169</v>
      </c>
      <c r="B2804" s="245" t="s">
        <v>2192</v>
      </c>
      <c r="C2804" s="261" t="s">
        <v>3269</v>
      </c>
      <c r="D2804" s="245" t="s">
        <v>92</v>
      </c>
      <c r="E2804" s="245">
        <v>100</v>
      </c>
      <c r="F2804" s="258"/>
      <c r="G2804" s="375"/>
      <c r="H2804" s="245"/>
    </row>
    <row r="2805" s="247" customFormat="1" spans="1:8">
      <c r="A2805" s="258">
        <v>170</v>
      </c>
      <c r="B2805" s="245" t="s">
        <v>2200</v>
      </c>
      <c r="C2805" s="261" t="s">
        <v>3269</v>
      </c>
      <c r="D2805" s="245" t="s">
        <v>92</v>
      </c>
      <c r="E2805" s="245">
        <v>5</v>
      </c>
      <c r="F2805" s="258"/>
      <c r="G2805" s="375"/>
      <c r="H2805" s="245"/>
    </row>
    <row r="2806" s="247" customFormat="1" spans="1:8">
      <c r="A2806" s="258">
        <v>171</v>
      </c>
      <c r="B2806" s="245" t="s">
        <v>2200</v>
      </c>
      <c r="C2806" s="261" t="s">
        <v>2661</v>
      </c>
      <c r="D2806" s="245" t="s">
        <v>92</v>
      </c>
      <c r="E2806" s="245">
        <v>10</v>
      </c>
      <c r="F2806" s="258"/>
      <c r="G2806" s="375"/>
      <c r="H2806" s="245"/>
    </row>
    <row r="2807" s="247" customFormat="1" spans="1:8">
      <c r="A2807" s="258">
        <v>172</v>
      </c>
      <c r="B2807" s="245" t="s">
        <v>2200</v>
      </c>
      <c r="C2807" s="261" t="s">
        <v>3544</v>
      </c>
      <c r="D2807" s="245" t="s">
        <v>92</v>
      </c>
      <c r="E2807" s="245">
        <v>10</v>
      </c>
      <c r="F2807" s="258"/>
      <c r="G2807" s="375"/>
      <c r="H2807" s="245"/>
    </row>
    <row r="2808" s="247" customFormat="1" spans="1:8">
      <c r="A2808" s="258">
        <v>173</v>
      </c>
      <c r="B2808" s="245" t="s">
        <v>2212</v>
      </c>
      <c r="C2808" s="261" t="s">
        <v>3611</v>
      </c>
      <c r="D2808" s="245" t="s">
        <v>92</v>
      </c>
      <c r="E2808" s="245">
        <v>300</v>
      </c>
      <c r="F2808" s="258"/>
      <c r="G2808" s="375"/>
      <c r="H2808" s="245"/>
    </row>
    <row r="2809" s="247" customFormat="1" spans="1:8">
      <c r="A2809" s="258">
        <v>174</v>
      </c>
      <c r="B2809" s="245" t="s">
        <v>2212</v>
      </c>
      <c r="C2809" s="261" t="s">
        <v>3600</v>
      </c>
      <c r="D2809" s="245" t="s">
        <v>92</v>
      </c>
      <c r="E2809" s="245">
        <v>300</v>
      </c>
      <c r="F2809" s="258"/>
      <c r="G2809" s="375"/>
      <c r="H2809" s="245"/>
    </row>
    <row r="2810" s="247" customFormat="1" spans="1:8">
      <c r="A2810" s="258">
        <v>175</v>
      </c>
      <c r="B2810" s="245" t="s">
        <v>2212</v>
      </c>
      <c r="C2810" s="261" t="s">
        <v>3612</v>
      </c>
      <c r="D2810" s="245" t="s">
        <v>92</v>
      </c>
      <c r="E2810" s="245">
        <v>200</v>
      </c>
      <c r="F2810" s="245"/>
      <c r="G2810" s="375"/>
      <c r="H2810" s="245"/>
    </row>
    <row r="2811" s="247" customFormat="1" spans="1:8">
      <c r="A2811" s="258">
        <v>176</v>
      </c>
      <c r="B2811" s="245" t="s">
        <v>2212</v>
      </c>
      <c r="C2811" s="261" t="s">
        <v>3602</v>
      </c>
      <c r="D2811" s="245" t="s">
        <v>92</v>
      </c>
      <c r="E2811" s="245">
        <v>200</v>
      </c>
      <c r="F2811" s="245"/>
      <c r="G2811" s="375"/>
      <c r="H2811" s="245"/>
    </row>
    <row r="2812" s="247" customFormat="1" spans="1:8">
      <c r="A2812" s="258">
        <v>177</v>
      </c>
      <c r="B2812" s="245" t="s">
        <v>3280</v>
      </c>
      <c r="C2812" s="261"/>
      <c r="D2812" s="245"/>
      <c r="E2812" s="245"/>
      <c r="F2812" s="245"/>
      <c r="G2812" s="375"/>
      <c r="H2812" s="245"/>
    </row>
    <row r="2813" s="247" customFormat="1" ht="45" spans="1:8">
      <c r="A2813" s="258">
        <v>178</v>
      </c>
      <c r="B2813" s="245" t="s">
        <v>2224</v>
      </c>
      <c r="C2813" s="261" t="s">
        <v>3618</v>
      </c>
      <c r="D2813" s="245" t="s">
        <v>446</v>
      </c>
      <c r="E2813" s="245">
        <v>25</v>
      </c>
      <c r="F2813" s="258"/>
      <c r="G2813" s="375"/>
      <c r="H2813" s="245"/>
    </row>
    <row r="2814" s="247" customFormat="1" spans="1:8">
      <c r="A2814" s="258">
        <v>179</v>
      </c>
      <c r="B2814" s="245" t="s">
        <v>1904</v>
      </c>
      <c r="C2814" s="261" t="s">
        <v>3281</v>
      </c>
      <c r="D2814" s="245" t="s">
        <v>92</v>
      </c>
      <c r="E2814" s="245">
        <v>25</v>
      </c>
      <c r="F2814" s="258"/>
      <c r="G2814" s="375"/>
      <c r="H2814" s="245"/>
    </row>
    <row r="2815" s="247" customFormat="1" spans="1:8">
      <c r="A2815" s="258">
        <v>180</v>
      </c>
      <c r="B2815" s="245" t="s">
        <v>2232</v>
      </c>
      <c r="C2815" s="261" t="s">
        <v>3627</v>
      </c>
      <c r="D2815" s="245" t="s">
        <v>446</v>
      </c>
      <c r="E2815" s="245">
        <v>25</v>
      </c>
      <c r="F2815" s="258"/>
      <c r="G2815" s="375"/>
      <c r="H2815" s="245"/>
    </row>
    <row r="2816" s="247" customFormat="1" spans="1:8">
      <c r="A2816" s="258">
        <v>181</v>
      </c>
      <c r="B2816" s="245" t="s">
        <v>2236</v>
      </c>
      <c r="C2816" s="261" t="s">
        <v>3799</v>
      </c>
      <c r="D2816" s="245" t="s">
        <v>1908</v>
      </c>
      <c r="E2816" s="245">
        <v>3</v>
      </c>
      <c r="F2816" s="258"/>
      <c r="G2816" s="375"/>
      <c r="H2816" s="245"/>
    </row>
    <row r="2817" s="247" customFormat="1" spans="1:8">
      <c r="A2817" s="258">
        <v>182</v>
      </c>
      <c r="B2817" s="245" t="s">
        <v>3634</v>
      </c>
      <c r="C2817" s="261"/>
      <c r="D2817" s="245"/>
      <c r="E2817" s="245">
        <v>25</v>
      </c>
      <c r="F2817" s="258"/>
      <c r="G2817" s="375"/>
      <c r="H2817" s="245"/>
    </row>
    <row r="2818" s="247" customFormat="1" spans="1:8">
      <c r="A2818" s="258">
        <v>183</v>
      </c>
      <c r="B2818" s="245" t="s">
        <v>2674</v>
      </c>
      <c r="C2818" s="261" t="s">
        <v>3800</v>
      </c>
      <c r="D2818" s="245" t="s">
        <v>75</v>
      </c>
      <c r="E2818" s="245">
        <v>500</v>
      </c>
      <c r="F2818" s="258"/>
      <c r="G2818" s="375"/>
      <c r="H2818" s="245"/>
    </row>
    <row r="2819" s="247" customFormat="1" spans="1:8">
      <c r="A2819" s="258">
        <v>184</v>
      </c>
      <c r="B2819" s="245" t="s">
        <v>2674</v>
      </c>
      <c r="C2819" s="261" t="s">
        <v>3801</v>
      </c>
      <c r="D2819" s="245" t="s">
        <v>75</v>
      </c>
      <c r="E2819" s="245">
        <v>30</v>
      </c>
      <c r="F2819" s="258"/>
      <c r="G2819" s="375"/>
      <c r="H2819" s="245"/>
    </row>
    <row r="2820" s="247" customFormat="1" spans="1:8">
      <c r="A2820" s="258">
        <v>185</v>
      </c>
      <c r="B2820" s="245" t="s">
        <v>2252</v>
      </c>
      <c r="C2820" s="261" t="s">
        <v>3802</v>
      </c>
      <c r="D2820" s="245" t="s">
        <v>92</v>
      </c>
      <c r="E2820" s="245">
        <v>25</v>
      </c>
      <c r="F2820" s="258"/>
      <c r="G2820" s="375"/>
      <c r="H2820" s="245"/>
    </row>
    <row r="2821" s="247" customFormat="1" spans="1:8">
      <c r="A2821" s="258">
        <v>186</v>
      </c>
      <c r="B2821" s="245" t="s">
        <v>3803</v>
      </c>
      <c r="C2821" s="261"/>
      <c r="D2821" s="245"/>
      <c r="E2821" s="245"/>
      <c r="F2821" s="245"/>
      <c r="G2821" s="375"/>
      <c r="H2821" s="245"/>
    </row>
    <row r="2822" s="247" customFormat="1" spans="1:8">
      <c r="A2822" s="258">
        <v>187</v>
      </c>
      <c r="B2822" s="245" t="s">
        <v>3651</v>
      </c>
      <c r="C2822" s="261"/>
      <c r="D2822" s="245"/>
      <c r="E2822" s="245"/>
      <c r="F2822" s="245"/>
      <c r="G2822" s="375"/>
      <c r="H2822" s="245"/>
    </row>
    <row r="2823" s="247" customFormat="1" spans="1:8">
      <c r="A2823" s="258">
        <v>216</v>
      </c>
      <c r="B2823" s="245" t="s">
        <v>2264</v>
      </c>
      <c r="C2823" s="261" t="s">
        <v>3652</v>
      </c>
      <c r="D2823" s="245" t="s">
        <v>459</v>
      </c>
      <c r="E2823" s="245">
        <v>25</v>
      </c>
      <c r="F2823" s="258"/>
      <c r="G2823" s="375"/>
      <c r="H2823" s="245"/>
    </row>
    <row r="2824" s="247" customFormat="1" spans="1:8">
      <c r="A2824" s="258">
        <v>219</v>
      </c>
      <c r="B2824" s="245" t="s">
        <v>2270</v>
      </c>
      <c r="C2824" s="261" t="s">
        <v>2683</v>
      </c>
      <c r="D2824" s="245" t="s">
        <v>422</v>
      </c>
      <c r="E2824" s="245">
        <v>5</v>
      </c>
      <c r="F2824" s="258"/>
      <c r="G2824" s="375"/>
      <c r="H2824" s="245"/>
    </row>
    <row r="2825" s="247" customFormat="1" ht="22.5" spans="1:8">
      <c r="A2825" s="258">
        <v>252</v>
      </c>
      <c r="B2825" s="245" t="s">
        <v>3283</v>
      </c>
      <c r="C2825" s="261"/>
      <c r="D2825" s="245"/>
      <c r="E2825" s="245"/>
      <c r="F2825" s="245"/>
      <c r="G2825" s="375"/>
      <c r="H2825" s="245"/>
    </row>
    <row r="2826" s="247" customFormat="1" spans="1:8">
      <c r="A2826" s="258">
        <v>253</v>
      </c>
      <c r="B2826" s="245" t="s">
        <v>3284</v>
      </c>
      <c r="C2826" s="261"/>
      <c r="D2826" s="245"/>
      <c r="E2826" s="245"/>
      <c r="F2826" s="245"/>
      <c r="G2826" s="375"/>
      <c r="H2826" s="245"/>
    </row>
    <row r="2827" s="247" customFormat="1" ht="22.5" spans="1:8">
      <c r="A2827" s="258">
        <v>254</v>
      </c>
      <c r="B2827" s="245" t="s">
        <v>2684</v>
      </c>
      <c r="C2827" s="261" t="s">
        <v>3804</v>
      </c>
      <c r="D2827" s="245" t="s">
        <v>422</v>
      </c>
      <c r="E2827" s="245">
        <v>10</v>
      </c>
      <c r="F2827" s="245"/>
      <c r="G2827" s="375"/>
      <c r="H2827" s="245"/>
    </row>
    <row r="2828" s="247" customFormat="1" spans="1:8">
      <c r="A2828" s="258">
        <v>255</v>
      </c>
      <c r="B2828" s="245" t="s">
        <v>2686</v>
      </c>
      <c r="C2828" s="261" t="s">
        <v>3805</v>
      </c>
      <c r="D2828" s="245" t="s">
        <v>760</v>
      </c>
      <c r="E2828" s="245">
        <v>50</v>
      </c>
      <c r="F2828" s="245"/>
      <c r="G2828" s="375"/>
      <c r="H2828" s="245"/>
    </row>
    <row r="2829" s="247" customFormat="1" spans="1:8">
      <c r="A2829" s="258">
        <v>256</v>
      </c>
      <c r="B2829" s="245" t="s">
        <v>3806</v>
      </c>
      <c r="C2829" s="261"/>
      <c r="D2829" s="245"/>
      <c r="E2829" s="245"/>
      <c r="F2829" s="245"/>
      <c r="G2829" s="375"/>
      <c r="H2829" s="245"/>
    </row>
    <row r="2830" s="247" customFormat="1" spans="1:8">
      <c r="A2830" s="258">
        <v>317</v>
      </c>
      <c r="B2830" s="245" t="s">
        <v>3372</v>
      </c>
      <c r="C2830" s="261"/>
      <c r="D2830" s="258"/>
      <c r="E2830" s="258"/>
      <c r="F2830" s="258"/>
      <c r="G2830" s="375"/>
      <c r="H2830" s="245"/>
    </row>
    <row r="2831" s="247" customFormat="1" ht="56.25" spans="1:8">
      <c r="A2831" s="258">
        <v>318</v>
      </c>
      <c r="B2831" s="245" t="s">
        <v>1959</v>
      </c>
      <c r="C2831" s="261" t="s">
        <v>1960</v>
      </c>
      <c r="D2831" s="258" t="s">
        <v>973</v>
      </c>
      <c r="E2831" s="258">
        <v>1</v>
      </c>
      <c r="F2831" s="258"/>
      <c r="G2831" s="375"/>
      <c r="H2831" s="245"/>
    </row>
    <row r="2832" s="247" customFormat="1" ht="45" spans="1:8">
      <c r="A2832" s="258">
        <v>319</v>
      </c>
      <c r="B2832" s="245" t="s">
        <v>1961</v>
      </c>
      <c r="C2832" s="261" t="s">
        <v>3374</v>
      </c>
      <c r="D2832" s="258" t="s">
        <v>973</v>
      </c>
      <c r="E2832" s="258">
        <v>1</v>
      </c>
      <c r="F2832" s="258"/>
      <c r="G2832" s="375"/>
      <c r="H2832" s="245"/>
    </row>
    <row r="2833" s="247" customFormat="1" ht="45" spans="1:8">
      <c r="A2833" s="258">
        <v>320</v>
      </c>
      <c r="B2833" s="245" t="s">
        <v>1963</v>
      </c>
      <c r="C2833" s="261" t="s">
        <v>1964</v>
      </c>
      <c r="D2833" s="258" t="s">
        <v>973</v>
      </c>
      <c r="E2833" s="258">
        <v>1</v>
      </c>
      <c r="F2833" s="258"/>
      <c r="G2833" s="375"/>
      <c r="H2833" s="245"/>
    </row>
    <row r="2834" s="247" customFormat="1" spans="1:8">
      <c r="A2834" s="258">
        <v>321</v>
      </c>
      <c r="B2834" s="245" t="s">
        <v>1974</v>
      </c>
      <c r="C2834" s="261" t="s">
        <v>3807</v>
      </c>
      <c r="D2834" s="258" t="s">
        <v>446</v>
      </c>
      <c r="E2834" s="258">
        <v>1</v>
      </c>
      <c r="F2834" s="258"/>
      <c r="G2834" s="375"/>
      <c r="H2834" s="245"/>
    </row>
    <row r="2835" s="247" customFormat="1" ht="78.75" spans="1:8">
      <c r="A2835" s="258">
        <v>322</v>
      </c>
      <c r="B2835" s="245" t="s">
        <v>1980</v>
      </c>
      <c r="C2835" s="261" t="s">
        <v>3376</v>
      </c>
      <c r="D2835" s="258" t="s">
        <v>446</v>
      </c>
      <c r="E2835" s="258">
        <v>1</v>
      </c>
      <c r="F2835" s="258"/>
      <c r="G2835" s="375"/>
      <c r="H2835" s="245"/>
    </row>
    <row r="2836" s="247" customFormat="1" ht="22.5" spans="1:8">
      <c r="A2836" s="258">
        <v>323</v>
      </c>
      <c r="B2836" s="245" t="s">
        <v>1982</v>
      </c>
      <c r="C2836" s="261" t="s">
        <v>1983</v>
      </c>
      <c r="D2836" s="258" t="s">
        <v>446</v>
      </c>
      <c r="E2836" s="258">
        <v>1</v>
      </c>
      <c r="F2836" s="258"/>
      <c r="G2836" s="375"/>
      <c r="H2836" s="245"/>
    </row>
    <row r="2837" s="247" customFormat="1" ht="33.75" spans="1:8">
      <c r="A2837" s="258">
        <v>324</v>
      </c>
      <c r="B2837" s="245" t="s">
        <v>1178</v>
      </c>
      <c r="C2837" s="261" t="s">
        <v>1984</v>
      </c>
      <c r="D2837" s="258" t="s">
        <v>446</v>
      </c>
      <c r="E2837" s="258">
        <v>1</v>
      </c>
      <c r="F2837" s="258"/>
      <c r="G2837" s="375"/>
      <c r="H2837" s="245"/>
    </row>
    <row r="2838" s="247" customFormat="1" spans="1:8">
      <c r="A2838" s="258">
        <v>325</v>
      </c>
      <c r="B2838" s="245" t="s">
        <v>1992</v>
      </c>
      <c r="C2838" s="261" t="s">
        <v>1993</v>
      </c>
      <c r="D2838" s="258" t="s">
        <v>446</v>
      </c>
      <c r="E2838" s="258">
        <v>1</v>
      </c>
      <c r="F2838" s="258"/>
      <c r="G2838" s="375"/>
      <c r="H2838" s="245"/>
    </row>
    <row r="2839" s="247" customFormat="1" spans="1:8">
      <c r="A2839" s="258">
        <v>326</v>
      </c>
      <c r="B2839" s="245" t="s">
        <v>3390</v>
      </c>
      <c r="C2839" s="261"/>
      <c r="D2839" s="245"/>
      <c r="E2839" s="245"/>
      <c r="F2839" s="398"/>
      <c r="G2839" s="375"/>
      <c r="H2839" s="245"/>
    </row>
    <row r="2840" s="247" customFormat="1" ht="33.75" spans="1:8">
      <c r="A2840" s="258">
        <v>327</v>
      </c>
      <c r="B2840" s="245" t="s">
        <v>857</v>
      </c>
      <c r="C2840" s="261" t="s">
        <v>2283</v>
      </c>
      <c r="D2840" s="245" t="s">
        <v>1108</v>
      </c>
      <c r="E2840" s="245">
        <v>55</v>
      </c>
      <c r="F2840" s="245"/>
      <c r="G2840" s="375"/>
      <c r="H2840" s="245"/>
    </row>
    <row r="2841" s="247" customFormat="1" ht="45" spans="1:8">
      <c r="A2841" s="258">
        <v>328</v>
      </c>
      <c r="B2841" s="245" t="s">
        <v>1225</v>
      </c>
      <c r="C2841" s="261" t="s">
        <v>2284</v>
      </c>
      <c r="D2841" s="245" t="s">
        <v>92</v>
      </c>
      <c r="E2841" s="245">
        <v>55</v>
      </c>
      <c r="F2841" s="258"/>
      <c r="G2841" s="375"/>
      <c r="H2841" s="245"/>
    </row>
    <row r="2842" s="247" customFormat="1" ht="33.75" spans="1:8">
      <c r="A2842" s="258">
        <v>329</v>
      </c>
      <c r="B2842" s="245" t="s">
        <v>2716</v>
      </c>
      <c r="C2842" s="261" t="s">
        <v>2290</v>
      </c>
      <c r="D2842" s="245" t="s">
        <v>1227</v>
      </c>
      <c r="E2842" s="245">
        <v>5</v>
      </c>
      <c r="F2842" s="258"/>
      <c r="G2842" s="375"/>
      <c r="H2842" s="245"/>
    </row>
    <row r="2843" s="247" customFormat="1" spans="1:8">
      <c r="A2843" s="258">
        <v>330</v>
      </c>
      <c r="B2843" s="245" t="s">
        <v>183</v>
      </c>
      <c r="C2843" s="261" t="s">
        <v>3808</v>
      </c>
      <c r="D2843" s="258" t="s">
        <v>75</v>
      </c>
      <c r="E2843" s="245">
        <v>1</v>
      </c>
      <c r="F2843" s="258"/>
      <c r="G2843" s="375"/>
      <c r="H2843" s="245"/>
    </row>
    <row r="2844" s="247" customFormat="1" ht="90" spans="1:8">
      <c r="A2844" s="258">
        <v>331</v>
      </c>
      <c r="B2844" s="245" t="s">
        <v>2717</v>
      </c>
      <c r="C2844" s="261" t="s">
        <v>3809</v>
      </c>
      <c r="D2844" s="245" t="s">
        <v>92</v>
      </c>
      <c r="E2844" s="245">
        <v>1</v>
      </c>
      <c r="F2844" s="258"/>
      <c r="G2844" s="375"/>
      <c r="H2844" s="245"/>
    </row>
    <row r="2845" s="247" customFormat="1" ht="21" customHeight="1" spans="1:8">
      <c r="A2845" s="268"/>
      <c r="B2845" s="269" t="s">
        <v>26</v>
      </c>
      <c r="C2845" s="261"/>
      <c r="D2845" s="258"/>
      <c r="E2845" s="258"/>
      <c r="F2845" s="258"/>
      <c r="G2845" s="270"/>
      <c r="H2845" s="269"/>
    </row>
    <row r="2846" s="247" customFormat="1" spans="1:8">
      <c r="A2846" s="268"/>
      <c r="B2846" s="269"/>
      <c r="C2846" s="259" t="s">
        <v>3810</v>
      </c>
      <c r="D2846" s="258"/>
      <c r="E2846" s="258"/>
      <c r="F2846" s="258"/>
      <c r="G2846" s="260"/>
      <c r="H2846" s="269"/>
    </row>
    <row r="2847" s="247" customFormat="1" ht="33.75" spans="1:8">
      <c r="A2847" s="245">
        <v>1</v>
      </c>
      <c r="B2847" s="245" t="s">
        <v>3811</v>
      </c>
      <c r="C2847" s="261" t="s">
        <v>3812</v>
      </c>
      <c r="D2847" s="245" t="s">
        <v>78</v>
      </c>
      <c r="E2847" s="245">
        <v>4</v>
      </c>
      <c r="F2847" s="245"/>
      <c r="G2847" s="260"/>
      <c r="H2847" s="269"/>
    </row>
    <row r="2848" s="247" customFormat="1" ht="118.5" spans="1:8">
      <c r="A2848" s="245">
        <v>2</v>
      </c>
      <c r="B2848" s="245" t="s">
        <v>3813</v>
      </c>
      <c r="C2848" s="261" t="s">
        <v>3814</v>
      </c>
      <c r="D2848" s="245" t="s">
        <v>138</v>
      </c>
      <c r="E2848" s="245">
        <v>24</v>
      </c>
      <c r="F2848" s="375"/>
      <c r="G2848" s="260"/>
      <c r="H2848" s="269"/>
    </row>
    <row r="2849" s="247" customFormat="1" ht="73" customHeight="1" spans="1:10">
      <c r="A2849" s="245">
        <v>3</v>
      </c>
      <c r="B2849" s="245" t="s">
        <v>3815</v>
      </c>
      <c r="C2849" s="261" t="s">
        <v>3816</v>
      </c>
      <c r="D2849" s="245" t="s">
        <v>138</v>
      </c>
      <c r="E2849" s="245">
        <v>1</v>
      </c>
      <c r="F2849" s="245"/>
      <c r="G2849" s="260"/>
      <c r="H2849" s="269"/>
    </row>
    <row r="2850" s="247" customFormat="1" ht="58.5" spans="1:10">
      <c r="A2850" s="280">
        <v>4</v>
      </c>
      <c r="B2850" s="280" t="s">
        <v>3817</v>
      </c>
      <c r="C2850" s="281" t="s">
        <v>3818</v>
      </c>
      <c r="D2850" s="280" t="s">
        <v>138</v>
      </c>
      <c r="E2850" s="280">
        <v>1</v>
      </c>
      <c r="F2850" s="280"/>
      <c r="G2850" s="260"/>
      <c r="H2850" s="269"/>
    </row>
    <row r="2851" s="247" customFormat="1" ht="93.75" spans="1:10">
      <c r="A2851" s="245">
        <v>5</v>
      </c>
      <c r="B2851" s="245" t="s">
        <v>3819</v>
      </c>
      <c r="C2851" s="261" t="s">
        <v>3820</v>
      </c>
      <c r="D2851" s="245" t="s">
        <v>75</v>
      </c>
      <c r="E2851" s="245">
        <v>1</v>
      </c>
      <c r="F2851" s="280"/>
      <c r="G2851" s="260">
        <v>5600</v>
      </c>
      <c r="H2851" s="269"/>
      <c r="J2851" s="260"/>
    </row>
    <row r="2852" s="247" customFormat="1" ht="46.5" spans="1:10">
      <c r="A2852" s="245">
        <v>6</v>
      </c>
      <c r="B2852" s="245" t="s">
        <v>3821</v>
      </c>
      <c r="C2852" s="261" t="s">
        <v>3822</v>
      </c>
      <c r="D2852" s="245" t="s">
        <v>138</v>
      </c>
      <c r="E2852" s="245">
        <v>1</v>
      </c>
      <c r="F2852" s="280"/>
      <c r="G2852" s="260"/>
      <c r="H2852" s="269"/>
    </row>
    <row r="2853" s="247" customFormat="1" ht="291" spans="1:10">
      <c r="A2853" s="245">
        <v>7</v>
      </c>
      <c r="B2853" s="245" t="s">
        <v>3823</v>
      </c>
      <c r="C2853" s="399" t="s">
        <v>3824</v>
      </c>
      <c r="D2853" s="245" t="s">
        <v>138</v>
      </c>
      <c r="E2853" s="245">
        <v>1</v>
      </c>
      <c r="F2853" s="280"/>
      <c r="G2853" s="260">
        <v>4400</v>
      </c>
      <c r="H2853" s="269"/>
      <c r="J2853" s="260"/>
    </row>
    <row r="2854" s="247" customFormat="1" ht="22.5" spans="1:10">
      <c r="A2854" s="245">
        <v>8</v>
      </c>
      <c r="B2854" s="245" t="s">
        <v>3825</v>
      </c>
      <c r="C2854" s="261" t="s">
        <v>3826</v>
      </c>
      <c r="D2854" s="245" t="s">
        <v>138</v>
      </c>
      <c r="E2854" s="245">
        <v>2</v>
      </c>
      <c r="F2854" s="280"/>
      <c r="G2854" s="260"/>
      <c r="H2854" s="269"/>
    </row>
    <row r="2855" s="247" customFormat="1" spans="1:10">
      <c r="A2855" s="245">
        <v>9</v>
      </c>
      <c r="B2855" s="245" t="s">
        <v>3827</v>
      </c>
      <c r="C2855" s="261" t="s">
        <v>3828</v>
      </c>
      <c r="D2855" s="245" t="s">
        <v>3829</v>
      </c>
      <c r="E2855" s="245">
        <v>8</v>
      </c>
      <c r="F2855" s="280"/>
      <c r="G2855" s="260"/>
      <c r="H2855" s="269"/>
    </row>
    <row r="2856" s="247" customFormat="1" ht="21" customHeight="1" spans="1:10">
      <c r="A2856" s="268"/>
      <c r="B2856" s="269" t="s">
        <v>26</v>
      </c>
      <c r="C2856" s="259"/>
      <c r="D2856" s="258"/>
      <c r="E2856" s="258"/>
      <c r="F2856" s="258"/>
      <c r="G2856" s="270"/>
      <c r="H2856" s="269"/>
    </row>
    <row r="2857" s="247" customFormat="1" spans="1:10">
      <c r="A2857" s="268"/>
      <c r="B2857" s="269"/>
      <c r="C2857" s="259" t="s">
        <v>3830</v>
      </c>
      <c r="D2857" s="258"/>
      <c r="E2857" s="258"/>
      <c r="F2857" s="258"/>
      <c r="G2857" s="260"/>
      <c r="H2857" s="269"/>
    </row>
    <row r="2858" s="247" customFormat="1" spans="1:10">
      <c r="A2858" s="245">
        <v>2</v>
      </c>
      <c r="B2858" s="245" t="s">
        <v>3831</v>
      </c>
      <c r="C2858" s="261" t="s">
        <v>3832</v>
      </c>
      <c r="D2858" s="258" t="s">
        <v>75</v>
      </c>
      <c r="E2858" s="258">
        <v>1</v>
      </c>
      <c r="F2858" s="260"/>
      <c r="G2858" s="260"/>
      <c r="H2858" s="269"/>
    </row>
    <row r="2859" s="247" customFormat="1" ht="22.5" spans="1:10">
      <c r="A2859" s="245">
        <v>3</v>
      </c>
      <c r="B2859" s="245" t="s">
        <v>3833</v>
      </c>
      <c r="C2859" s="261" t="s">
        <v>3834</v>
      </c>
      <c r="D2859" s="258" t="s">
        <v>92</v>
      </c>
      <c r="E2859" s="258">
        <v>1</v>
      </c>
      <c r="F2859" s="271"/>
      <c r="G2859" s="260"/>
      <c r="H2859" s="269"/>
    </row>
    <row r="2860" s="247" customFormat="1" ht="33.75" spans="1:10">
      <c r="A2860" s="245">
        <v>4</v>
      </c>
      <c r="B2860" s="245" t="s">
        <v>3835</v>
      </c>
      <c r="C2860" s="265" t="s">
        <v>3836</v>
      </c>
      <c r="D2860" s="245" t="s">
        <v>459</v>
      </c>
      <c r="E2860" s="245">
        <v>50</v>
      </c>
      <c r="F2860" s="271"/>
      <c r="G2860" s="260"/>
      <c r="H2860" s="269"/>
    </row>
    <row r="2861" s="247" customFormat="1" spans="1:10">
      <c r="A2861" s="245">
        <v>5</v>
      </c>
      <c r="B2861" s="245" t="s">
        <v>3837</v>
      </c>
      <c r="C2861" s="261" t="s">
        <v>3838</v>
      </c>
      <c r="D2861" s="258" t="s">
        <v>81</v>
      </c>
      <c r="E2861" s="258">
        <v>1</v>
      </c>
      <c r="F2861" s="271"/>
      <c r="G2861" s="260"/>
      <c r="H2861" s="269"/>
    </row>
    <row r="2862" s="247" customFormat="1" ht="22.5" spans="1:10">
      <c r="A2862" s="245">
        <v>6</v>
      </c>
      <c r="B2862" s="245" t="s">
        <v>3839</v>
      </c>
      <c r="C2862" s="261" t="s">
        <v>3840</v>
      </c>
      <c r="D2862" s="258" t="s">
        <v>75</v>
      </c>
      <c r="E2862" s="258">
        <v>1</v>
      </c>
      <c r="F2862" s="271"/>
      <c r="G2862" s="260"/>
      <c r="H2862" s="269"/>
    </row>
    <row r="2863" s="247" customFormat="1" ht="67.5" spans="1:10">
      <c r="A2863" s="245">
        <v>7</v>
      </c>
      <c r="B2863" s="245" t="s">
        <v>3841</v>
      </c>
      <c r="C2863" s="261" t="s">
        <v>3842</v>
      </c>
      <c r="D2863" s="258" t="s">
        <v>570</v>
      </c>
      <c r="E2863" s="258">
        <v>1</v>
      </c>
      <c r="F2863" s="260"/>
      <c r="G2863" s="260"/>
      <c r="H2863" s="269"/>
    </row>
    <row r="2864" s="247" customFormat="1" ht="135" spans="1:10">
      <c r="A2864" s="245">
        <v>15</v>
      </c>
      <c r="B2864" s="245" t="s">
        <v>3843</v>
      </c>
      <c r="C2864" s="261" t="s">
        <v>3844</v>
      </c>
      <c r="D2864" s="258" t="s">
        <v>75</v>
      </c>
      <c r="E2864" s="258">
        <v>1</v>
      </c>
      <c r="F2864" s="271"/>
      <c r="G2864" s="260"/>
      <c r="H2864" s="269"/>
    </row>
    <row r="2865" s="247" customFormat="1" ht="15" customHeight="1" spans="1:10">
      <c r="A2865" s="245">
        <v>16</v>
      </c>
      <c r="B2865" s="245" t="s">
        <v>3845</v>
      </c>
      <c r="C2865" s="261" t="s">
        <v>3846</v>
      </c>
      <c r="D2865" s="258" t="s">
        <v>92</v>
      </c>
      <c r="E2865" s="258">
        <v>4</v>
      </c>
      <c r="F2865" s="271"/>
      <c r="G2865" s="260"/>
      <c r="H2865" s="269"/>
    </row>
    <row r="2866" s="247" customFormat="1" ht="67.5" spans="1:10">
      <c r="A2866" s="245">
        <v>17</v>
      </c>
      <c r="B2866" s="245" t="s">
        <v>3841</v>
      </c>
      <c r="C2866" s="261" t="s">
        <v>3847</v>
      </c>
      <c r="D2866" s="258" t="s">
        <v>570</v>
      </c>
      <c r="E2866" s="258">
        <v>1</v>
      </c>
      <c r="F2866" s="271"/>
      <c r="G2866" s="260"/>
      <c r="H2866" s="269"/>
    </row>
    <row r="2867" s="247" customFormat="1" ht="409" customHeight="1" spans="1:10">
      <c r="A2867" s="280">
        <v>18</v>
      </c>
      <c r="B2867" s="280" t="s">
        <v>3848</v>
      </c>
      <c r="C2867" s="360" t="s">
        <v>3849</v>
      </c>
      <c r="D2867" s="279" t="s">
        <v>75</v>
      </c>
      <c r="E2867" s="279">
        <v>1</v>
      </c>
      <c r="F2867" s="372"/>
      <c r="G2867" s="282"/>
      <c r="H2867" s="269"/>
      <c r="J2867" s="400"/>
    </row>
    <row r="2868" s="247" customFormat="1" ht="185" customHeight="1" spans="1:10">
      <c r="A2868" s="284"/>
      <c r="B2868" s="284"/>
      <c r="C2868" s="362"/>
      <c r="D2868" s="283"/>
      <c r="E2868" s="283"/>
      <c r="F2868" s="374"/>
      <c r="G2868" s="286"/>
      <c r="H2868" s="269"/>
    </row>
    <row r="2869" s="247" customFormat="1" ht="76" customHeight="1" spans="1:10">
      <c r="A2869" s="245">
        <v>19</v>
      </c>
      <c r="B2869" s="245" t="s">
        <v>3841</v>
      </c>
      <c r="C2869" s="261" t="s">
        <v>3847</v>
      </c>
      <c r="D2869" s="258" t="s">
        <v>570</v>
      </c>
      <c r="E2869" s="258">
        <v>1</v>
      </c>
      <c r="F2869" s="271"/>
      <c r="G2869" s="260"/>
      <c r="H2869" s="269"/>
    </row>
    <row r="2870" s="247" customFormat="1" ht="244" customHeight="1" spans="1:10">
      <c r="A2870" s="245">
        <v>20</v>
      </c>
      <c r="B2870" s="245" t="s">
        <v>3850</v>
      </c>
      <c r="C2870" s="261" t="s">
        <v>3851</v>
      </c>
      <c r="D2870" s="245" t="s">
        <v>75</v>
      </c>
      <c r="E2870" s="245">
        <v>1</v>
      </c>
      <c r="F2870" s="273"/>
      <c r="G2870" s="260"/>
      <c r="H2870" s="269"/>
    </row>
    <row r="2871" s="247" customFormat="1" ht="408" customHeight="1" spans="1:10">
      <c r="A2871" s="245">
        <v>21</v>
      </c>
      <c r="B2871" s="245" t="s">
        <v>3852</v>
      </c>
      <c r="C2871" s="296" t="s">
        <v>3853</v>
      </c>
      <c r="D2871" s="258" t="s">
        <v>75</v>
      </c>
      <c r="E2871" s="258">
        <v>1</v>
      </c>
      <c r="F2871" s="273"/>
      <c r="G2871" s="260"/>
      <c r="H2871" s="269"/>
    </row>
    <row r="2872" s="247" customFormat="1" ht="24" customHeight="1" spans="1:10">
      <c r="A2872" s="280">
        <v>22</v>
      </c>
      <c r="B2872" s="280" t="s">
        <v>3854</v>
      </c>
      <c r="C2872" s="281" t="s">
        <v>3855</v>
      </c>
      <c r="D2872" s="280" t="s">
        <v>92</v>
      </c>
      <c r="E2872" s="280">
        <v>1</v>
      </c>
      <c r="F2872" s="401"/>
      <c r="G2872" s="282"/>
      <c r="H2872" s="269"/>
    </row>
    <row r="2873" s="247" customFormat="1" ht="67.5" spans="1:10">
      <c r="A2873" s="245">
        <v>23</v>
      </c>
      <c r="B2873" s="245" t="s">
        <v>3856</v>
      </c>
      <c r="C2873" s="261" t="s">
        <v>3857</v>
      </c>
      <c r="D2873" s="245" t="s">
        <v>75</v>
      </c>
      <c r="E2873" s="245">
        <v>6</v>
      </c>
      <c r="F2873" s="273"/>
      <c r="G2873" s="260"/>
      <c r="H2873" s="269"/>
    </row>
    <row r="2874" s="247" customFormat="1" ht="45" spans="1:10">
      <c r="A2874" s="245">
        <v>24</v>
      </c>
      <c r="B2874" s="245" t="s">
        <v>3858</v>
      </c>
      <c r="C2874" s="261" t="s">
        <v>3859</v>
      </c>
      <c r="D2874" s="258" t="s">
        <v>75</v>
      </c>
      <c r="E2874" s="258">
        <v>1</v>
      </c>
      <c r="F2874" s="271"/>
      <c r="G2874" s="260"/>
      <c r="H2874" s="269"/>
    </row>
    <row r="2875" s="247" customFormat="1" ht="67.5" spans="1:10">
      <c r="A2875" s="245">
        <v>25</v>
      </c>
      <c r="B2875" s="245" t="s">
        <v>3841</v>
      </c>
      <c r="C2875" s="261" t="s">
        <v>3847</v>
      </c>
      <c r="D2875" s="258" t="s">
        <v>570</v>
      </c>
      <c r="E2875" s="258">
        <v>1</v>
      </c>
      <c r="F2875" s="271"/>
      <c r="G2875" s="260"/>
      <c r="H2875" s="269"/>
    </row>
    <row r="2876" s="247" customFormat="1" ht="258.75" spans="1:10">
      <c r="A2876" s="280">
        <v>26</v>
      </c>
      <c r="B2876" s="280" t="s">
        <v>3860</v>
      </c>
      <c r="C2876" s="281" t="s">
        <v>3861</v>
      </c>
      <c r="D2876" s="280" t="s">
        <v>75</v>
      </c>
      <c r="E2876" s="280">
        <v>1</v>
      </c>
      <c r="F2876" s="402"/>
      <c r="G2876" s="282"/>
      <c r="H2876" s="269"/>
    </row>
    <row r="2877" s="247" customFormat="1" spans="1:10">
      <c r="A2877" s="245">
        <v>27</v>
      </c>
      <c r="B2877" s="245" t="s">
        <v>3862</v>
      </c>
      <c r="C2877" s="261" t="s">
        <v>3863</v>
      </c>
      <c r="D2877" s="258" t="s">
        <v>92</v>
      </c>
      <c r="E2877" s="258">
        <v>1</v>
      </c>
      <c r="F2877" s="271"/>
      <c r="G2877" s="260"/>
      <c r="H2877" s="269"/>
    </row>
    <row r="2878" s="247" customFormat="1" ht="21" customHeight="1" spans="1:10">
      <c r="A2878" s="268"/>
      <c r="B2878" s="269" t="s">
        <v>26</v>
      </c>
      <c r="C2878" s="259"/>
      <c r="D2878" s="258"/>
      <c r="E2878" s="258"/>
      <c r="F2878" s="258"/>
      <c r="G2878" s="270"/>
      <c r="H2878" s="269"/>
    </row>
    <row r="2879" s="247" customFormat="1" spans="1:10">
      <c r="A2879" s="268"/>
      <c r="B2879" s="269"/>
      <c r="C2879" s="259" t="s">
        <v>3864</v>
      </c>
      <c r="D2879" s="258"/>
      <c r="E2879" s="258"/>
      <c r="F2879" s="258"/>
      <c r="G2879" s="260"/>
      <c r="H2879" s="269"/>
    </row>
    <row r="2880" s="247" customFormat="1" ht="90" spans="1:10">
      <c r="A2880" s="245">
        <v>1</v>
      </c>
      <c r="B2880" s="245" t="s">
        <v>3865</v>
      </c>
      <c r="C2880" s="261" t="s">
        <v>3866</v>
      </c>
      <c r="D2880" s="258" t="s">
        <v>92</v>
      </c>
      <c r="E2880" s="258">
        <v>10</v>
      </c>
      <c r="F2880" s="271"/>
      <c r="G2880" s="260"/>
      <c r="H2880" s="269"/>
    </row>
    <row r="2881" s="247" customFormat="1" ht="56.25" spans="1:8">
      <c r="A2881" s="245">
        <v>2</v>
      </c>
      <c r="B2881" s="245" t="s">
        <v>3867</v>
      </c>
      <c r="C2881" s="261" t="s">
        <v>3868</v>
      </c>
      <c r="D2881" s="258" t="s">
        <v>81</v>
      </c>
      <c r="E2881" s="258">
        <v>10</v>
      </c>
      <c r="F2881" s="271"/>
      <c r="G2881" s="260"/>
      <c r="H2881" s="269"/>
    </row>
    <row r="2882" s="247" customFormat="1" ht="33.75" spans="1:8">
      <c r="A2882" s="245">
        <v>3</v>
      </c>
      <c r="B2882" s="245" t="s">
        <v>3869</v>
      </c>
      <c r="C2882" s="265" t="s">
        <v>3870</v>
      </c>
      <c r="D2882" s="245" t="s">
        <v>92</v>
      </c>
      <c r="E2882" s="245">
        <v>5</v>
      </c>
      <c r="F2882" s="271"/>
      <c r="G2882" s="260"/>
      <c r="H2882" s="269"/>
    </row>
    <row r="2883" s="247" customFormat="1" spans="1:8">
      <c r="A2883" s="245">
        <v>4</v>
      </c>
      <c r="B2883" s="245" t="s">
        <v>3871</v>
      </c>
      <c r="C2883" s="261" t="s">
        <v>3872</v>
      </c>
      <c r="D2883" s="258" t="s">
        <v>75</v>
      </c>
      <c r="E2883" s="258">
        <v>20</v>
      </c>
      <c r="F2883" s="271"/>
      <c r="G2883" s="260"/>
      <c r="H2883" s="269"/>
    </row>
    <row r="2884" s="247" customFormat="1" ht="33.75" spans="1:8">
      <c r="A2884" s="245">
        <v>5</v>
      </c>
      <c r="B2884" s="245" t="s">
        <v>3873</v>
      </c>
      <c r="C2884" s="261" t="s">
        <v>3874</v>
      </c>
      <c r="D2884" s="258" t="s">
        <v>78</v>
      </c>
      <c r="E2884" s="258">
        <v>5</v>
      </c>
      <c r="F2884" s="271"/>
      <c r="G2884" s="260"/>
      <c r="H2884" s="269"/>
    </row>
    <row r="2885" s="247" customFormat="1" spans="1:8">
      <c r="A2885" s="245">
        <v>6</v>
      </c>
      <c r="B2885" s="245" t="s">
        <v>3875</v>
      </c>
      <c r="C2885" s="261" t="s">
        <v>3876</v>
      </c>
      <c r="D2885" s="258" t="s">
        <v>3877</v>
      </c>
      <c r="E2885" s="258">
        <v>5</v>
      </c>
      <c r="F2885" s="271"/>
      <c r="G2885" s="260"/>
      <c r="H2885" s="269"/>
    </row>
    <row r="2886" s="247" customFormat="1" ht="21" customHeight="1" spans="1:8">
      <c r="A2886" s="268"/>
      <c r="B2886" s="269" t="s">
        <v>26</v>
      </c>
      <c r="C2886" s="259"/>
      <c r="D2886" s="258"/>
      <c r="E2886" s="258"/>
      <c r="F2886" s="258"/>
      <c r="G2886" s="270"/>
      <c r="H2886" s="269"/>
    </row>
    <row r="2887" s="247" customFormat="1" spans="1:8">
      <c r="A2887" s="268"/>
      <c r="B2887" s="269"/>
      <c r="C2887" s="259" t="s">
        <v>3878</v>
      </c>
      <c r="D2887" s="258"/>
      <c r="E2887" s="258"/>
      <c r="F2887" s="258"/>
      <c r="G2887" s="260"/>
      <c r="H2887" s="269"/>
    </row>
    <row r="2888" s="247" customFormat="1" ht="12" spans="1:8">
      <c r="A2888" s="258">
        <v>1</v>
      </c>
      <c r="B2888" s="403" t="s">
        <v>3879</v>
      </c>
      <c r="C2888" s="261" t="s">
        <v>3880</v>
      </c>
      <c r="D2888" s="258"/>
      <c r="E2888" s="258"/>
      <c r="F2888" s="293"/>
      <c r="G2888" s="260"/>
      <c r="H2888" s="269"/>
    </row>
    <row r="2889" s="247" customFormat="1" ht="33.75" spans="1:8">
      <c r="A2889" s="258">
        <v>1.1</v>
      </c>
      <c r="B2889" s="258" t="s">
        <v>3881</v>
      </c>
      <c r="C2889" s="261" t="s">
        <v>3882</v>
      </c>
      <c r="D2889" s="258" t="s">
        <v>92</v>
      </c>
      <c r="E2889" s="258">
        <v>5</v>
      </c>
      <c r="F2889" s="404"/>
      <c r="G2889" s="260"/>
      <c r="H2889" s="269"/>
    </row>
    <row r="2890" s="247" customFormat="1" ht="90" spans="1:8">
      <c r="A2890" s="258">
        <v>1.2</v>
      </c>
      <c r="B2890" s="258" t="s">
        <v>3883</v>
      </c>
      <c r="C2890" s="261" t="s">
        <v>3884</v>
      </c>
      <c r="D2890" s="258" t="s">
        <v>138</v>
      </c>
      <c r="E2890" s="258">
        <v>5</v>
      </c>
      <c r="F2890" s="404"/>
      <c r="G2890" s="260"/>
      <c r="H2890" s="269"/>
    </row>
    <row r="2891" s="247" customFormat="1" ht="33.75" spans="1:8">
      <c r="A2891" s="258">
        <v>1.3</v>
      </c>
      <c r="B2891" s="258" t="s">
        <v>3885</v>
      </c>
      <c r="C2891" s="261" t="s">
        <v>3886</v>
      </c>
      <c r="D2891" s="258" t="s">
        <v>138</v>
      </c>
      <c r="E2891" s="258">
        <v>5</v>
      </c>
      <c r="F2891" s="404"/>
      <c r="G2891" s="260"/>
      <c r="H2891" s="269"/>
    </row>
    <row r="2892" s="247" customFormat="1" ht="78.75" spans="1:8">
      <c r="A2892" s="258">
        <v>1.4</v>
      </c>
      <c r="B2892" s="258" t="s">
        <v>3887</v>
      </c>
      <c r="C2892" s="261" t="s">
        <v>3888</v>
      </c>
      <c r="D2892" s="258" t="s">
        <v>446</v>
      </c>
      <c r="E2892" s="258">
        <v>5</v>
      </c>
      <c r="F2892" s="293"/>
      <c r="G2892" s="260"/>
      <c r="H2892" s="269"/>
    </row>
    <row r="2893" s="247" customFormat="1" ht="216" customHeight="1" spans="1:8">
      <c r="A2893" s="258">
        <v>1.5</v>
      </c>
      <c r="B2893" s="258" t="s">
        <v>2326</v>
      </c>
      <c r="C2893" s="261" t="s">
        <v>3889</v>
      </c>
      <c r="D2893" s="258" t="s">
        <v>138</v>
      </c>
      <c r="E2893" s="258">
        <v>10</v>
      </c>
      <c r="F2893" s="404"/>
      <c r="G2893" s="260"/>
      <c r="H2893" s="269"/>
    </row>
    <row r="2894" s="247" customFormat="1" ht="58" customHeight="1" spans="1:8">
      <c r="A2894" s="258">
        <v>1.6</v>
      </c>
      <c r="B2894" s="258" t="s">
        <v>1523</v>
      </c>
      <c r="C2894" s="261" t="s">
        <v>3890</v>
      </c>
      <c r="D2894" s="258" t="s">
        <v>973</v>
      </c>
      <c r="E2894" s="258">
        <v>20</v>
      </c>
      <c r="F2894" s="245"/>
      <c r="G2894" s="260"/>
      <c r="H2894" s="269"/>
    </row>
    <row r="2895" s="247" customFormat="1" ht="112.5" spans="1:8">
      <c r="A2895" s="258">
        <v>1.7</v>
      </c>
      <c r="B2895" s="258" t="s">
        <v>2328</v>
      </c>
      <c r="C2895" s="261" t="s">
        <v>3891</v>
      </c>
      <c r="D2895" s="258" t="s">
        <v>3892</v>
      </c>
      <c r="E2895" s="258">
        <v>10</v>
      </c>
      <c r="F2895" s="404"/>
      <c r="G2895" s="260"/>
      <c r="H2895" s="269"/>
    </row>
    <row r="2896" s="247" customFormat="1" ht="24" customHeight="1" spans="1:8">
      <c r="A2896" s="258">
        <v>2</v>
      </c>
      <c r="B2896" s="403" t="s">
        <v>3893</v>
      </c>
      <c r="C2896" s="261" t="s">
        <v>3894</v>
      </c>
      <c r="D2896" s="258"/>
      <c r="E2896" s="258"/>
      <c r="F2896" s="293"/>
      <c r="G2896" s="260"/>
      <c r="H2896" s="269"/>
    </row>
    <row r="2897" s="247" customFormat="1" ht="24" customHeight="1" spans="1:8">
      <c r="A2897" s="258">
        <v>2.1</v>
      </c>
      <c r="B2897" s="258" t="s">
        <v>1433</v>
      </c>
      <c r="C2897" s="393" t="s">
        <v>3895</v>
      </c>
      <c r="D2897" s="258" t="s">
        <v>92</v>
      </c>
      <c r="E2897" s="258">
        <v>10</v>
      </c>
      <c r="F2897" s="404"/>
      <c r="G2897" s="260"/>
      <c r="H2897" s="269"/>
    </row>
    <row r="2898" s="247" customFormat="1" ht="24" customHeight="1" spans="1:8">
      <c r="A2898" s="258">
        <v>2.2</v>
      </c>
      <c r="B2898" s="258" t="s">
        <v>3896</v>
      </c>
      <c r="C2898" s="393" t="s">
        <v>3897</v>
      </c>
      <c r="D2898" s="258" t="s">
        <v>3898</v>
      </c>
      <c r="E2898" s="258">
        <v>100</v>
      </c>
      <c r="F2898" s="293"/>
      <c r="G2898" s="260"/>
      <c r="H2898" s="269"/>
    </row>
    <row r="2899" s="247" customFormat="1" ht="42" customHeight="1" spans="1:8">
      <c r="A2899" s="258">
        <v>2.3</v>
      </c>
      <c r="B2899" s="258" t="s">
        <v>3899</v>
      </c>
      <c r="C2899" s="261" t="s">
        <v>3900</v>
      </c>
      <c r="D2899" s="258" t="s">
        <v>81</v>
      </c>
      <c r="E2899" s="258">
        <v>10</v>
      </c>
      <c r="F2899" s="293"/>
      <c r="G2899" s="260"/>
      <c r="H2899" s="269"/>
    </row>
    <row r="2900" s="247" customFormat="1" ht="21" customHeight="1" spans="1:8">
      <c r="A2900" s="258">
        <v>2.4</v>
      </c>
      <c r="B2900" s="258" t="s">
        <v>3901</v>
      </c>
      <c r="C2900" s="393" t="s">
        <v>3902</v>
      </c>
      <c r="D2900" s="258" t="s">
        <v>75</v>
      </c>
      <c r="E2900" s="258">
        <v>50</v>
      </c>
      <c r="F2900" s="293"/>
      <c r="G2900" s="260"/>
      <c r="H2900" s="269"/>
    </row>
    <row r="2901" s="247" customFormat="1" ht="33.75" spans="1:8">
      <c r="A2901" s="258">
        <v>2.5</v>
      </c>
      <c r="B2901" s="258" t="s">
        <v>3903</v>
      </c>
      <c r="C2901" s="261" t="s">
        <v>3904</v>
      </c>
      <c r="D2901" s="258" t="s">
        <v>78</v>
      </c>
      <c r="E2901" s="258">
        <v>2</v>
      </c>
      <c r="F2901" s="293"/>
      <c r="G2901" s="260"/>
      <c r="H2901" s="269"/>
    </row>
    <row r="2902" s="247" customFormat="1" ht="33.75" spans="1:8">
      <c r="A2902" s="258">
        <v>2.6</v>
      </c>
      <c r="B2902" s="258" t="s">
        <v>3905</v>
      </c>
      <c r="C2902" s="261" t="s">
        <v>3906</v>
      </c>
      <c r="D2902" s="258" t="s">
        <v>78</v>
      </c>
      <c r="E2902" s="258">
        <v>2</v>
      </c>
      <c r="F2902" s="293"/>
      <c r="G2902" s="260"/>
      <c r="H2902" s="269"/>
    </row>
    <row r="2903" s="247" customFormat="1" ht="22.5" spans="1:8">
      <c r="A2903" s="258">
        <v>2.7</v>
      </c>
      <c r="B2903" s="258" t="s">
        <v>3907</v>
      </c>
      <c r="C2903" s="261" t="s">
        <v>3908</v>
      </c>
      <c r="D2903" s="258" t="s">
        <v>78</v>
      </c>
      <c r="E2903" s="258">
        <v>2</v>
      </c>
      <c r="F2903" s="404"/>
      <c r="G2903" s="260"/>
      <c r="H2903" s="269"/>
    </row>
    <row r="2904" s="247" customFormat="1" spans="1:8">
      <c r="A2904" s="258">
        <v>3</v>
      </c>
      <c r="B2904" s="258" t="s">
        <v>3909</v>
      </c>
      <c r="C2904" s="393" t="s">
        <v>3910</v>
      </c>
      <c r="D2904" s="258"/>
      <c r="E2904" s="258"/>
      <c r="F2904" s="293"/>
      <c r="G2904" s="260"/>
      <c r="H2904" s="269"/>
    </row>
    <row r="2905" s="247" customFormat="1" ht="22.5" spans="1:8">
      <c r="A2905" s="258">
        <v>3.1</v>
      </c>
      <c r="B2905" s="261" t="s">
        <v>3911</v>
      </c>
      <c r="C2905" s="261" t="s">
        <v>3912</v>
      </c>
      <c r="D2905" s="258" t="s">
        <v>92</v>
      </c>
      <c r="E2905" s="258">
        <v>20</v>
      </c>
      <c r="F2905" s="404"/>
      <c r="G2905" s="260"/>
      <c r="H2905" s="269"/>
    </row>
    <row r="2906" s="247" customFormat="1" spans="1:8">
      <c r="A2906" s="258">
        <v>3.2</v>
      </c>
      <c r="B2906" s="258" t="s">
        <v>3913</v>
      </c>
      <c r="C2906" s="393" t="s">
        <v>3914</v>
      </c>
      <c r="D2906" s="258" t="s">
        <v>81</v>
      </c>
      <c r="E2906" s="258">
        <v>2</v>
      </c>
      <c r="F2906" s="293"/>
      <c r="G2906" s="260"/>
      <c r="H2906" s="269"/>
    </row>
    <row r="2907" s="247" customFormat="1" ht="22.5" spans="1:8">
      <c r="A2907" s="258">
        <v>3.3</v>
      </c>
      <c r="B2907" s="405" t="s">
        <v>3915</v>
      </c>
      <c r="C2907" s="261" t="s">
        <v>3916</v>
      </c>
      <c r="D2907" s="258" t="s">
        <v>81</v>
      </c>
      <c r="E2907" s="258">
        <v>2</v>
      </c>
      <c r="F2907" s="293"/>
      <c r="G2907" s="260"/>
      <c r="H2907" s="269"/>
    </row>
    <row r="2908" s="247" customFormat="1" spans="1:8">
      <c r="A2908" s="258">
        <v>4</v>
      </c>
      <c r="B2908" s="258" t="s">
        <v>3917</v>
      </c>
      <c r="C2908" s="393" t="s">
        <v>3918</v>
      </c>
      <c r="D2908" s="258"/>
      <c r="E2908" s="258"/>
      <c r="F2908" s="293"/>
      <c r="G2908" s="260"/>
      <c r="H2908" s="269"/>
    </row>
    <row r="2909" s="247" customFormat="1" ht="63" customHeight="1" spans="1:8">
      <c r="A2909" s="258">
        <v>4.1</v>
      </c>
      <c r="B2909" s="258" t="s">
        <v>3919</v>
      </c>
      <c r="C2909" s="261" t="s">
        <v>3920</v>
      </c>
      <c r="D2909" s="258" t="s">
        <v>138</v>
      </c>
      <c r="E2909" s="258">
        <v>10</v>
      </c>
      <c r="F2909" s="404"/>
      <c r="G2909" s="260"/>
      <c r="H2909" s="269"/>
    </row>
    <row r="2910" s="247" customFormat="1" ht="20" customHeight="1" spans="1:8">
      <c r="A2910" s="258">
        <v>4.2</v>
      </c>
      <c r="B2910" s="258" t="s">
        <v>3921</v>
      </c>
      <c r="C2910" s="393" t="s">
        <v>3922</v>
      </c>
      <c r="D2910" s="258" t="s">
        <v>75</v>
      </c>
      <c r="E2910" s="258">
        <v>100</v>
      </c>
      <c r="F2910" s="293"/>
      <c r="G2910" s="260"/>
      <c r="H2910" s="269"/>
    </row>
    <row r="2911" s="247" customFormat="1" ht="21" customHeight="1" spans="1:8">
      <c r="A2911" s="268"/>
      <c r="B2911" s="269" t="s">
        <v>26</v>
      </c>
      <c r="C2911" s="259"/>
      <c r="D2911" s="258"/>
      <c r="E2911" s="258"/>
      <c r="F2911" s="258"/>
      <c r="G2911" s="270"/>
      <c r="H2911" s="269"/>
    </row>
    <row r="2912" s="247" customFormat="1" spans="1:8">
      <c r="A2912" s="268"/>
      <c r="B2912" s="269"/>
      <c r="C2912" s="259" t="s">
        <v>3923</v>
      </c>
      <c r="D2912" s="258"/>
      <c r="E2912" s="258"/>
      <c r="F2912" s="269"/>
      <c r="G2912" s="260"/>
      <c r="H2912" s="269"/>
    </row>
    <row r="2913" s="247" customFormat="1" ht="33" customHeight="1" spans="1:8">
      <c r="A2913" s="245">
        <v>1</v>
      </c>
      <c r="B2913" s="245" t="s">
        <v>3924</v>
      </c>
      <c r="C2913" s="261" t="s">
        <v>3908</v>
      </c>
      <c r="D2913" s="245" t="s">
        <v>78</v>
      </c>
      <c r="E2913" s="245">
        <v>1</v>
      </c>
      <c r="F2913" s="404"/>
      <c r="G2913" s="260"/>
      <c r="H2913" s="269"/>
    </row>
    <row r="2914" s="247" customFormat="1" ht="117" customHeight="1" spans="1:8">
      <c r="A2914" s="245">
        <v>2</v>
      </c>
      <c r="B2914" s="245" t="s">
        <v>3925</v>
      </c>
      <c r="C2914" s="261" t="s">
        <v>3926</v>
      </c>
      <c r="D2914" s="245" t="s">
        <v>138</v>
      </c>
      <c r="E2914" s="245">
        <v>1</v>
      </c>
      <c r="F2914" s="404"/>
      <c r="G2914" s="260"/>
      <c r="H2914" s="269"/>
    </row>
    <row r="2915" s="247" customFormat="1" ht="125" customHeight="1" spans="1:8">
      <c r="A2915" s="245">
        <v>3</v>
      </c>
      <c r="B2915" s="245" t="s">
        <v>3927</v>
      </c>
      <c r="C2915" s="261" t="s">
        <v>3891</v>
      </c>
      <c r="D2915" s="245" t="s">
        <v>138</v>
      </c>
      <c r="E2915" s="245">
        <v>1</v>
      </c>
      <c r="F2915" s="404"/>
      <c r="G2915" s="260"/>
      <c r="H2915" s="269"/>
    </row>
    <row r="2916" s="247" customFormat="1" ht="218" customHeight="1" spans="1:8">
      <c r="A2916" s="280">
        <v>4</v>
      </c>
      <c r="B2916" s="280" t="s">
        <v>3928</v>
      </c>
      <c r="C2916" s="281" t="s">
        <v>3889</v>
      </c>
      <c r="D2916" s="280" t="s">
        <v>138</v>
      </c>
      <c r="E2916" s="280">
        <v>1</v>
      </c>
      <c r="F2916" s="404"/>
      <c r="G2916" s="260"/>
      <c r="H2916" s="269"/>
    </row>
    <row r="2917" s="247" customFormat="1" ht="12" spans="1:8">
      <c r="A2917" s="245">
        <v>5</v>
      </c>
      <c r="B2917" s="245" t="s">
        <v>1433</v>
      </c>
      <c r="C2917" s="261" t="s">
        <v>3895</v>
      </c>
      <c r="D2917" s="245" t="s">
        <v>1227</v>
      </c>
      <c r="E2917" s="245">
        <v>1</v>
      </c>
      <c r="F2917" s="404"/>
      <c r="G2917" s="260"/>
      <c r="H2917" s="269"/>
    </row>
    <row r="2918" s="247" customFormat="1" ht="64" customHeight="1" spans="1:8">
      <c r="A2918" s="245">
        <v>6</v>
      </c>
      <c r="B2918" s="245" t="s">
        <v>3919</v>
      </c>
      <c r="C2918" s="261" t="s">
        <v>3929</v>
      </c>
      <c r="D2918" s="245" t="s">
        <v>138</v>
      </c>
      <c r="E2918" s="245">
        <v>2</v>
      </c>
      <c r="F2918" s="404"/>
      <c r="G2918" s="260"/>
      <c r="H2918" s="269"/>
    </row>
    <row r="2919" s="247" customFormat="1" ht="41" customHeight="1" spans="1:8">
      <c r="A2919" s="245">
        <v>7</v>
      </c>
      <c r="B2919" s="245" t="s">
        <v>3930</v>
      </c>
      <c r="C2919" s="261" t="s">
        <v>3882</v>
      </c>
      <c r="D2919" s="245" t="s">
        <v>138</v>
      </c>
      <c r="E2919" s="245">
        <v>2</v>
      </c>
      <c r="F2919" s="404"/>
      <c r="G2919" s="260"/>
      <c r="H2919" s="269"/>
    </row>
    <row r="2920" s="247" customFormat="1" ht="39" customHeight="1" spans="1:8">
      <c r="A2920" s="245">
        <v>8</v>
      </c>
      <c r="B2920" s="245" t="s">
        <v>3931</v>
      </c>
      <c r="C2920" s="261" t="s">
        <v>3932</v>
      </c>
      <c r="D2920" s="245" t="s">
        <v>138</v>
      </c>
      <c r="E2920" s="245">
        <v>2</v>
      </c>
      <c r="F2920" s="404"/>
      <c r="G2920" s="260"/>
      <c r="H2920" s="269"/>
    </row>
    <row r="2921" s="247" customFormat="1" ht="12" spans="1:8">
      <c r="A2921" s="245">
        <v>9</v>
      </c>
      <c r="B2921" s="245" t="s">
        <v>3933</v>
      </c>
      <c r="C2921" s="261" t="s">
        <v>3934</v>
      </c>
      <c r="D2921" s="245" t="s">
        <v>81</v>
      </c>
      <c r="E2921" s="245">
        <v>1</v>
      </c>
      <c r="F2921" s="404"/>
      <c r="G2921" s="260"/>
      <c r="H2921" s="269"/>
    </row>
    <row r="2922" s="247" customFormat="1" ht="12" spans="1:8">
      <c r="A2922" s="245">
        <v>10</v>
      </c>
      <c r="B2922" s="245" t="s">
        <v>3935</v>
      </c>
      <c r="C2922" s="261" t="s">
        <v>3936</v>
      </c>
      <c r="D2922" s="245" t="s">
        <v>75</v>
      </c>
      <c r="E2922" s="245">
        <v>1</v>
      </c>
      <c r="F2922" s="404"/>
      <c r="G2922" s="260"/>
      <c r="H2922" s="269"/>
    </row>
    <row r="2923" s="247" customFormat="1" ht="12" spans="1:8">
      <c r="A2923" s="245">
        <v>11</v>
      </c>
      <c r="B2923" s="245" t="s">
        <v>3937</v>
      </c>
      <c r="C2923" s="261" t="s">
        <v>3938</v>
      </c>
      <c r="D2923" s="245" t="s">
        <v>81</v>
      </c>
      <c r="E2923" s="245">
        <v>1</v>
      </c>
      <c r="F2923" s="404"/>
      <c r="G2923" s="260"/>
      <c r="H2923" s="269"/>
    </row>
    <row r="2924" s="247" customFormat="1" ht="33" customHeight="1" spans="1:8">
      <c r="A2924" s="245">
        <v>12</v>
      </c>
      <c r="B2924" s="245" t="s">
        <v>3939</v>
      </c>
      <c r="C2924" s="261" t="s">
        <v>3940</v>
      </c>
      <c r="D2924" s="245" t="s">
        <v>1227</v>
      </c>
      <c r="E2924" s="245">
        <v>1</v>
      </c>
      <c r="F2924" s="404"/>
      <c r="G2924" s="260"/>
      <c r="H2924" s="269"/>
    </row>
    <row r="2925" s="247" customFormat="1" ht="45" customHeight="1" spans="1:8">
      <c r="A2925" s="245">
        <v>13</v>
      </c>
      <c r="B2925" s="245" t="s">
        <v>3941</v>
      </c>
      <c r="C2925" s="261" t="s">
        <v>3942</v>
      </c>
      <c r="D2925" s="245" t="s">
        <v>138</v>
      </c>
      <c r="E2925" s="245">
        <v>1</v>
      </c>
      <c r="F2925" s="404"/>
      <c r="G2925" s="260"/>
      <c r="H2925" s="269"/>
    </row>
    <row r="2926" s="247" customFormat="1" ht="42" customHeight="1" spans="1:8">
      <c r="A2926" s="245">
        <v>14</v>
      </c>
      <c r="B2926" s="245" t="s">
        <v>3885</v>
      </c>
      <c r="C2926" s="261" t="s">
        <v>3886</v>
      </c>
      <c r="D2926" s="245" t="s">
        <v>75</v>
      </c>
      <c r="E2926" s="245">
        <v>2</v>
      </c>
      <c r="F2926" s="404"/>
      <c r="G2926" s="260"/>
      <c r="H2926" s="269"/>
    </row>
    <row r="2927" s="247" customFormat="1" ht="30" customHeight="1" spans="1:8">
      <c r="A2927" s="245">
        <v>15</v>
      </c>
      <c r="B2927" s="245" t="s">
        <v>866</v>
      </c>
      <c r="C2927" s="261" t="s">
        <v>3912</v>
      </c>
      <c r="D2927" s="245" t="s">
        <v>75</v>
      </c>
      <c r="E2927" s="245">
        <v>1</v>
      </c>
      <c r="F2927" s="404"/>
      <c r="G2927" s="260"/>
      <c r="H2927" s="269"/>
    </row>
    <row r="2928" s="247" customFormat="1" ht="21" customHeight="1" spans="1:8">
      <c r="A2928" s="268"/>
      <c r="B2928" s="269" t="s">
        <v>26</v>
      </c>
      <c r="C2928" s="259"/>
      <c r="D2928" s="258"/>
      <c r="E2928" s="258"/>
      <c r="F2928" s="258"/>
      <c r="G2928" s="270"/>
      <c r="H2928" s="269"/>
    </row>
    <row r="2929" s="247" customFormat="1" ht="20" customHeight="1" spans="1:12">
      <c r="A2929" s="268"/>
      <c r="B2929" s="269"/>
      <c r="C2929" s="259" t="s">
        <v>3943</v>
      </c>
      <c r="D2929" s="258"/>
      <c r="E2929" s="258"/>
      <c r="F2929" s="258"/>
      <c r="G2929" s="260"/>
      <c r="H2929" s="269"/>
    </row>
    <row r="2930" s="247" customFormat="1" ht="36" customHeight="1" spans="1:12">
      <c r="A2930" s="245">
        <v>1</v>
      </c>
      <c r="B2930" s="406" t="s">
        <v>3944</v>
      </c>
      <c r="C2930" s="407" t="s">
        <v>3945</v>
      </c>
      <c r="D2930" s="245" t="s">
        <v>138</v>
      </c>
      <c r="E2930" s="269">
        <v>6</v>
      </c>
      <c r="F2930" s="293"/>
      <c r="G2930" s="260"/>
      <c r="H2930" s="269"/>
    </row>
    <row r="2931" s="247" customFormat="1" ht="126" customHeight="1" spans="1:12">
      <c r="A2931" s="245">
        <v>2</v>
      </c>
      <c r="B2931" s="403" t="s">
        <v>3946</v>
      </c>
      <c r="C2931" s="261" t="s">
        <v>3947</v>
      </c>
      <c r="D2931" s="258" t="s">
        <v>138</v>
      </c>
      <c r="E2931" s="258">
        <v>6</v>
      </c>
      <c r="F2931" s="293"/>
      <c r="G2931" s="260"/>
      <c r="H2931" s="269"/>
    </row>
    <row r="2932" s="247" customFormat="1" ht="59" customHeight="1" spans="1:12">
      <c r="A2932" s="245">
        <v>3</v>
      </c>
      <c r="B2932" s="403" t="s">
        <v>3948</v>
      </c>
      <c r="C2932" s="261" t="s">
        <v>3949</v>
      </c>
      <c r="D2932" s="258" t="s">
        <v>138</v>
      </c>
      <c r="E2932" s="258">
        <v>6</v>
      </c>
      <c r="F2932" s="293"/>
      <c r="G2932" s="260"/>
      <c r="H2932" s="269"/>
    </row>
    <row r="2933" s="247" customFormat="1" ht="48" customHeight="1" spans="1:12">
      <c r="A2933" s="245">
        <v>4</v>
      </c>
      <c r="B2933" s="403" t="s">
        <v>3950</v>
      </c>
      <c r="C2933" s="261" t="s">
        <v>3951</v>
      </c>
      <c r="D2933" s="258" t="s">
        <v>138</v>
      </c>
      <c r="E2933" s="258">
        <v>6</v>
      </c>
      <c r="F2933" s="293"/>
      <c r="G2933" s="260"/>
      <c r="H2933" s="269"/>
      <c r="L2933" s="247">
        <v>0</v>
      </c>
    </row>
    <row r="2934" s="247" customFormat="1" ht="87" customHeight="1" spans="1:12">
      <c r="A2934" s="245">
        <v>5</v>
      </c>
      <c r="B2934" s="403" t="s">
        <v>3952</v>
      </c>
      <c r="C2934" s="261" t="s">
        <v>3953</v>
      </c>
      <c r="D2934" s="258" t="s">
        <v>138</v>
      </c>
      <c r="E2934" s="258">
        <v>6</v>
      </c>
      <c r="F2934" s="293"/>
      <c r="G2934" s="260"/>
      <c r="H2934" s="269"/>
    </row>
    <row r="2935" s="247" customFormat="1" ht="67.5" spans="1:12">
      <c r="A2935" s="245">
        <v>6</v>
      </c>
      <c r="B2935" s="403" t="s">
        <v>3954</v>
      </c>
      <c r="C2935" s="261" t="s">
        <v>3955</v>
      </c>
      <c r="D2935" s="258" t="s">
        <v>138</v>
      </c>
      <c r="E2935" s="258">
        <v>6</v>
      </c>
      <c r="F2935" s="293"/>
      <c r="G2935" s="260"/>
      <c r="H2935" s="269"/>
    </row>
    <row r="2936" s="247" customFormat="1" ht="72" customHeight="1" spans="1:12">
      <c r="A2936" s="245">
        <v>7</v>
      </c>
      <c r="B2936" s="403" t="s">
        <v>3956</v>
      </c>
      <c r="C2936" s="261" t="s">
        <v>3957</v>
      </c>
      <c r="D2936" s="258" t="s">
        <v>138</v>
      </c>
      <c r="E2936" s="258">
        <v>7</v>
      </c>
      <c r="F2936" s="293"/>
      <c r="G2936" s="260"/>
      <c r="H2936" s="269"/>
    </row>
    <row r="2937" s="247" customFormat="1" ht="21" customHeight="1" spans="1:12">
      <c r="A2937" s="268"/>
      <c r="B2937" s="269" t="s">
        <v>26</v>
      </c>
      <c r="C2937" s="259"/>
      <c r="D2937" s="258"/>
      <c r="E2937" s="258"/>
      <c r="F2937" s="258"/>
      <c r="G2937" s="270"/>
      <c r="H2937" s="269"/>
    </row>
    <row r="2938" s="247" customFormat="1" ht="19" customHeight="1" spans="1:12">
      <c r="A2938" s="268"/>
      <c r="B2938" s="269"/>
      <c r="C2938" s="259" t="s">
        <v>3958</v>
      </c>
      <c r="D2938" s="258"/>
      <c r="E2938" s="258"/>
      <c r="F2938" s="258"/>
      <c r="G2938" s="260"/>
      <c r="H2938" s="269"/>
    </row>
    <row r="2939" s="247" customFormat="1" ht="19" customHeight="1" spans="1:12">
      <c r="A2939" s="245">
        <v>1</v>
      </c>
      <c r="B2939" s="245" t="s">
        <v>3825</v>
      </c>
      <c r="C2939" s="261" t="s">
        <v>3959</v>
      </c>
      <c r="D2939" s="245" t="s">
        <v>138</v>
      </c>
      <c r="E2939" s="245">
        <v>8</v>
      </c>
      <c r="F2939" s="258"/>
      <c r="G2939" s="260"/>
      <c r="H2939" s="269"/>
    </row>
    <row r="2940" s="247" customFormat="1" ht="19" customHeight="1" spans="1:12">
      <c r="A2940" s="245">
        <v>2</v>
      </c>
      <c r="B2940" s="245" t="s">
        <v>3960</v>
      </c>
      <c r="C2940" s="399" t="s">
        <v>3961</v>
      </c>
      <c r="D2940" s="245" t="s">
        <v>138</v>
      </c>
      <c r="E2940" s="245">
        <v>10</v>
      </c>
      <c r="F2940" s="404"/>
      <c r="G2940" s="260"/>
      <c r="H2940" s="269"/>
    </row>
    <row r="2941" s="247" customFormat="1" ht="21" customHeight="1" spans="1:12">
      <c r="A2941" s="268"/>
      <c r="B2941" s="269" t="s">
        <v>26</v>
      </c>
      <c r="C2941" s="261"/>
      <c r="D2941" s="258"/>
      <c r="E2941" s="258"/>
      <c r="F2941" s="258"/>
      <c r="G2941" s="270"/>
      <c r="H2941" s="269"/>
    </row>
  </sheetData>
  <mergeCells count="104">
    <mergeCell ref="A1:H1"/>
    <mergeCell ref="A341:C341"/>
    <mergeCell ref="A342:B342"/>
    <mergeCell ref="A349:B349"/>
    <mergeCell ref="A353:B353"/>
    <mergeCell ref="A369:B369"/>
    <mergeCell ref="A377:C377"/>
    <mergeCell ref="A378:B378"/>
    <mergeCell ref="A446:C446"/>
    <mergeCell ref="A447:F447"/>
    <mergeCell ref="A473:C473"/>
    <mergeCell ref="A515:E515"/>
    <mergeCell ref="A522:E522"/>
    <mergeCell ref="A527:E527"/>
    <mergeCell ref="A536:C536"/>
    <mergeCell ref="A549:C549"/>
    <mergeCell ref="A559:C559"/>
    <mergeCell ref="A575:C575"/>
    <mergeCell ref="A583:C583"/>
    <mergeCell ref="A588:C588"/>
    <mergeCell ref="A212:A213"/>
    <mergeCell ref="A448:A451"/>
    <mergeCell ref="A454:A456"/>
    <mergeCell ref="A465:A470"/>
    <mergeCell ref="A537:A539"/>
    <mergeCell ref="A546:A548"/>
    <mergeCell ref="A550:A551"/>
    <mergeCell ref="A554:A555"/>
    <mergeCell ref="A633:A634"/>
    <mergeCell ref="A798:A800"/>
    <mergeCell ref="A2867:A2868"/>
    <mergeCell ref="B212:B213"/>
    <mergeCell ref="B448:B451"/>
    <mergeCell ref="B454:B456"/>
    <mergeCell ref="B459:B463"/>
    <mergeCell ref="B465:B470"/>
    <mergeCell ref="B537:B539"/>
    <mergeCell ref="B546:B548"/>
    <mergeCell ref="B550:B551"/>
    <mergeCell ref="B554:B555"/>
    <mergeCell ref="B633:B634"/>
    <mergeCell ref="B798:B800"/>
    <mergeCell ref="B2867:B2868"/>
    <mergeCell ref="C212:C213"/>
    <mergeCell ref="C448:C451"/>
    <mergeCell ref="C454:C456"/>
    <mergeCell ref="C459:C463"/>
    <mergeCell ref="C465:C470"/>
    <mergeCell ref="C537:C539"/>
    <mergeCell ref="C546:C548"/>
    <mergeCell ref="C550:C551"/>
    <mergeCell ref="C554:C555"/>
    <mergeCell ref="C633:C634"/>
    <mergeCell ref="C798:C800"/>
    <mergeCell ref="C2867:C2868"/>
    <mergeCell ref="D212:D213"/>
    <mergeCell ref="D448:D451"/>
    <mergeCell ref="D454:D456"/>
    <mergeCell ref="D459:D463"/>
    <mergeCell ref="D465:D470"/>
    <mergeCell ref="D537:D539"/>
    <mergeCell ref="D546:D548"/>
    <mergeCell ref="D550:D551"/>
    <mergeCell ref="D554:D555"/>
    <mergeCell ref="D633:D634"/>
    <mergeCell ref="D798:D800"/>
    <mergeCell ref="D2867:D2868"/>
    <mergeCell ref="E212:E213"/>
    <mergeCell ref="E448:E451"/>
    <mergeCell ref="E454:E456"/>
    <mergeCell ref="E459:E463"/>
    <mergeCell ref="E537:E539"/>
    <mergeCell ref="E546:E548"/>
    <mergeCell ref="E550:E551"/>
    <mergeCell ref="E554:E555"/>
    <mergeCell ref="E633:E634"/>
    <mergeCell ref="E798:E800"/>
    <mergeCell ref="E2867:E2868"/>
    <mergeCell ref="F212:F213"/>
    <mergeCell ref="F448:F451"/>
    <mergeCell ref="F454:F456"/>
    <mergeCell ref="F459:F463"/>
    <mergeCell ref="F465:F470"/>
    <mergeCell ref="F537:F539"/>
    <mergeCell ref="F546:F548"/>
    <mergeCell ref="F550:F551"/>
    <mergeCell ref="F554:F555"/>
    <mergeCell ref="F633:F634"/>
    <mergeCell ref="F798:F800"/>
    <mergeCell ref="F2867:F2868"/>
    <mergeCell ref="G212:G213"/>
    <mergeCell ref="G448:G451"/>
    <mergeCell ref="G454:G456"/>
    <mergeCell ref="G459:G463"/>
    <mergeCell ref="G465:G470"/>
    <mergeCell ref="G537:G539"/>
    <mergeCell ref="G546:G548"/>
    <mergeCell ref="G550:G551"/>
    <mergeCell ref="G554:G555"/>
    <mergeCell ref="G633:G634"/>
    <mergeCell ref="G798:G800"/>
    <mergeCell ref="G2867:G2868"/>
    <mergeCell ref="H537:H539"/>
    <mergeCell ref="H798:H800"/>
  </mergeCells>
  <pageMargins left="0.75" right="0.75" top="1" bottom="1" header="0.5" footer="0.5"/>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1"/>
  <sheetViews>
    <sheetView workbookViewId="0">
      <selection activeCell="L20" sqref="L20"/>
    </sheetView>
  </sheetViews>
  <sheetFormatPr defaultColWidth="10.5" defaultRowHeight="12"/>
  <cols>
    <col min="1" max="1" width="10.3" style="1" customWidth="1"/>
    <col min="2" max="2" width="14.2" style="1" customWidth="1"/>
    <col min="3" max="3" width="18.4666666666667" style="1" customWidth="1"/>
    <col min="4" max="4" width="14.9666666666667" style="1" customWidth="1"/>
    <col min="5" max="5" width="14.3888888888889" style="1" customWidth="1"/>
    <col min="6" max="6" width="9.72222222222222" style="1" customWidth="1"/>
    <col min="7" max="7" width="4.46666666666667" style="1" customWidth="1"/>
    <col min="8" max="10" width="13.8" style="1" customWidth="1"/>
    <col min="11" max="16384" width="10.5" style="1"/>
  </cols>
  <sheetData>
    <row r="1" s="1" customFormat="1" ht="36" customHeight="1" spans="1:10">
      <c r="A1" s="2" t="s">
        <v>6882</v>
      </c>
      <c r="B1" s="2"/>
      <c r="C1" s="2"/>
      <c r="D1" s="2"/>
      <c r="E1" s="2"/>
      <c r="F1" s="2"/>
      <c r="G1" s="2"/>
      <c r="H1" s="2"/>
      <c r="I1" s="2"/>
      <c r="J1" s="2"/>
    </row>
    <row r="2" s="1" customFormat="1" ht="25.5" customHeight="1" spans="1:10">
      <c r="A2" s="3" t="s">
        <v>8227</v>
      </c>
      <c r="B2" s="3"/>
      <c r="C2" s="3"/>
      <c r="D2" s="4" t="s">
        <v>5043</v>
      </c>
      <c r="E2" s="4"/>
      <c r="F2" s="4"/>
      <c r="G2" s="5" t="s">
        <v>8228</v>
      </c>
      <c r="H2" s="5"/>
      <c r="I2" s="5"/>
      <c r="J2" s="5"/>
    </row>
    <row r="3" s="1" customFormat="1" ht="18" customHeight="1" spans="1:10">
      <c r="A3" s="6" t="s">
        <v>2</v>
      </c>
      <c r="B3" s="7" t="s">
        <v>6884</v>
      </c>
      <c r="C3" s="7" t="s">
        <v>6885</v>
      </c>
      <c r="D3" s="7"/>
      <c r="E3" s="7" t="s">
        <v>23</v>
      </c>
      <c r="F3" s="7" t="s">
        <v>24</v>
      </c>
      <c r="G3" s="7"/>
      <c r="H3" s="7" t="s">
        <v>4500</v>
      </c>
      <c r="I3" s="7" t="s">
        <v>6886</v>
      </c>
      <c r="J3" s="8" t="s">
        <v>5</v>
      </c>
    </row>
    <row r="4" s="1" customFormat="1" ht="18" customHeight="1" spans="1:10">
      <c r="A4" s="9"/>
      <c r="B4" s="10"/>
      <c r="C4" s="10"/>
      <c r="D4" s="10"/>
      <c r="E4" s="10"/>
      <c r="F4" s="10"/>
      <c r="G4" s="10"/>
      <c r="H4" s="10"/>
      <c r="I4" s="10"/>
      <c r="J4" s="11"/>
    </row>
    <row r="5" s="1" customFormat="1" ht="25.5" customHeight="1" spans="1:10">
      <c r="A5" s="9">
        <v>1</v>
      </c>
      <c r="B5" s="12" t="s">
        <v>6894</v>
      </c>
      <c r="C5" s="12" t="s">
        <v>6895</v>
      </c>
      <c r="D5" s="12"/>
      <c r="E5" s="10" t="s">
        <v>6889</v>
      </c>
      <c r="F5" s="13">
        <v>53065.342</v>
      </c>
      <c r="G5" s="13"/>
      <c r="H5" s="13"/>
      <c r="I5" s="13"/>
      <c r="J5" s="14" t="s">
        <v>6896</v>
      </c>
    </row>
    <row r="6" s="1" customFormat="1" ht="18" customHeight="1" spans="1:10">
      <c r="A6" s="9">
        <v>2</v>
      </c>
      <c r="B6" s="12" t="s">
        <v>6900</v>
      </c>
      <c r="C6" s="12" t="s">
        <v>6901</v>
      </c>
      <c r="D6" s="12"/>
      <c r="E6" s="10" t="s">
        <v>6899</v>
      </c>
      <c r="F6" s="13">
        <v>0.503</v>
      </c>
      <c r="G6" s="13"/>
      <c r="H6" s="13"/>
      <c r="I6" s="13"/>
      <c r="J6" s="14"/>
    </row>
    <row r="7" s="1" customFormat="1" ht="18" customHeight="1" spans="1:10">
      <c r="A7" s="9">
        <v>3</v>
      </c>
      <c r="B7" s="12" t="s">
        <v>8097</v>
      </c>
      <c r="C7" s="12" t="s">
        <v>6920</v>
      </c>
      <c r="D7" s="12"/>
      <c r="E7" s="10" t="s">
        <v>6899</v>
      </c>
      <c r="F7" s="13">
        <v>10.68</v>
      </c>
      <c r="G7" s="13"/>
      <c r="H7" s="13"/>
      <c r="I7" s="13"/>
      <c r="J7" s="14"/>
    </row>
    <row r="8" s="1" customFormat="1" ht="18" customHeight="1" spans="1:10">
      <c r="A8" s="9">
        <v>4</v>
      </c>
      <c r="B8" s="12" t="s">
        <v>8229</v>
      </c>
      <c r="C8" s="12" t="s">
        <v>8230</v>
      </c>
      <c r="D8" s="12"/>
      <c r="E8" s="10" t="s">
        <v>6899</v>
      </c>
      <c r="F8" s="13">
        <v>0.356</v>
      </c>
      <c r="G8" s="13"/>
      <c r="H8" s="13"/>
      <c r="I8" s="13"/>
      <c r="J8" s="14"/>
    </row>
    <row r="9" s="1" customFormat="1" ht="18" customHeight="1" spans="1:10">
      <c r="A9" s="9">
        <v>5</v>
      </c>
      <c r="B9" s="12" t="s">
        <v>8231</v>
      </c>
      <c r="C9" s="12" t="s">
        <v>8232</v>
      </c>
      <c r="D9" s="12"/>
      <c r="E9" s="10" t="s">
        <v>5125</v>
      </c>
      <c r="F9" s="13">
        <v>378.072</v>
      </c>
      <c r="G9" s="13"/>
      <c r="H9" s="13"/>
      <c r="I9" s="13"/>
      <c r="J9" s="14"/>
    </row>
    <row r="10" s="1" customFormat="1" ht="18" customHeight="1" spans="1:10">
      <c r="A10" s="9">
        <v>6</v>
      </c>
      <c r="B10" s="12" t="s">
        <v>8233</v>
      </c>
      <c r="C10" s="12" t="s">
        <v>8234</v>
      </c>
      <c r="D10" s="12"/>
      <c r="E10" s="10" t="s">
        <v>92</v>
      </c>
      <c r="F10" s="13">
        <v>1064.44</v>
      </c>
      <c r="G10" s="13"/>
      <c r="H10" s="13"/>
      <c r="I10" s="13"/>
      <c r="J10" s="14"/>
    </row>
    <row r="11" s="1" customFormat="1" ht="25.5" customHeight="1" spans="1:10">
      <c r="A11" s="9">
        <v>7</v>
      </c>
      <c r="B11" s="12" t="s">
        <v>8235</v>
      </c>
      <c r="C11" s="12" t="s">
        <v>8236</v>
      </c>
      <c r="D11" s="12"/>
      <c r="E11" s="10" t="s">
        <v>92</v>
      </c>
      <c r="F11" s="13">
        <v>105.376</v>
      </c>
      <c r="G11" s="13"/>
      <c r="H11" s="13"/>
      <c r="I11" s="13"/>
      <c r="J11" s="14"/>
    </row>
    <row r="12" s="1" customFormat="1" ht="25.5" customHeight="1" spans="1:10">
      <c r="A12" s="9">
        <v>8</v>
      </c>
      <c r="B12" s="12" t="s">
        <v>6950</v>
      </c>
      <c r="C12" s="12" t="s">
        <v>6951</v>
      </c>
      <c r="D12" s="12"/>
      <c r="E12" s="10" t="s">
        <v>75</v>
      </c>
      <c r="F12" s="13">
        <v>186.9</v>
      </c>
      <c r="G12" s="13"/>
      <c r="H12" s="13"/>
      <c r="I12" s="13"/>
      <c r="J12" s="14"/>
    </row>
    <row r="13" s="1" customFormat="1" ht="18" customHeight="1" spans="1:10">
      <c r="A13" s="9">
        <v>9</v>
      </c>
      <c r="B13" s="12" t="s">
        <v>8106</v>
      </c>
      <c r="C13" s="12" t="s">
        <v>6980</v>
      </c>
      <c r="D13" s="12"/>
      <c r="E13" s="10" t="s">
        <v>2492</v>
      </c>
      <c r="F13" s="13">
        <v>1.691</v>
      </c>
      <c r="G13" s="13"/>
      <c r="H13" s="13"/>
      <c r="I13" s="13"/>
      <c r="J13" s="14"/>
    </row>
    <row r="14" s="1" customFormat="1" ht="18" customHeight="1" spans="1:10">
      <c r="A14" s="9">
        <v>10</v>
      </c>
      <c r="B14" s="12" t="s">
        <v>8237</v>
      </c>
      <c r="C14" s="12" t="s">
        <v>8238</v>
      </c>
      <c r="D14" s="12"/>
      <c r="E14" s="10" t="s">
        <v>78</v>
      </c>
      <c r="F14" s="13">
        <v>7.922</v>
      </c>
      <c r="G14" s="13"/>
      <c r="H14" s="13"/>
      <c r="I14" s="13"/>
      <c r="J14" s="14"/>
    </row>
    <row r="15" s="1" customFormat="1" ht="18" customHeight="1" spans="1:10">
      <c r="A15" s="9">
        <v>11</v>
      </c>
      <c r="B15" s="12" t="s">
        <v>8107</v>
      </c>
      <c r="C15" s="12" t="s">
        <v>6982</v>
      </c>
      <c r="D15" s="12"/>
      <c r="E15" s="10" t="s">
        <v>78</v>
      </c>
      <c r="F15" s="13">
        <v>35.6</v>
      </c>
      <c r="G15" s="13"/>
      <c r="H15" s="13"/>
      <c r="I15" s="13"/>
      <c r="J15" s="14"/>
    </row>
    <row r="16" s="1" customFormat="1" ht="18" customHeight="1" spans="1:10">
      <c r="A16" s="9">
        <v>12</v>
      </c>
      <c r="B16" s="12" t="s">
        <v>8108</v>
      </c>
      <c r="C16" s="12" t="s">
        <v>6988</v>
      </c>
      <c r="D16" s="12"/>
      <c r="E16" s="10" t="s">
        <v>6899</v>
      </c>
      <c r="F16" s="13">
        <v>22.25</v>
      </c>
      <c r="G16" s="13"/>
      <c r="H16" s="13"/>
      <c r="I16" s="13"/>
      <c r="J16" s="14"/>
    </row>
    <row r="17" s="1" customFormat="1" ht="18" customHeight="1" spans="1:10">
      <c r="A17" s="9">
        <v>13</v>
      </c>
      <c r="B17" s="12" t="s">
        <v>6996</v>
      </c>
      <c r="C17" s="12" t="s">
        <v>6997</v>
      </c>
      <c r="D17" s="12"/>
      <c r="E17" s="10" t="s">
        <v>6899</v>
      </c>
      <c r="F17" s="13">
        <v>4.45</v>
      </c>
      <c r="G17" s="13"/>
      <c r="H17" s="13"/>
      <c r="I17" s="13"/>
      <c r="J17" s="14"/>
    </row>
    <row r="18" s="1" customFormat="1" ht="18" customHeight="1" spans="1:10">
      <c r="A18" s="9">
        <v>14</v>
      </c>
      <c r="B18" s="12" t="s">
        <v>8239</v>
      </c>
      <c r="C18" s="12" t="s">
        <v>8240</v>
      </c>
      <c r="D18" s="12"/>
      <c r="E18" s="10" t="s">
        <v>92</v>
      </c>
      <c r="F18" s="13">
        <v>4.176</v>
      </c>
      <c r="G18" s="13"/>
      <c r="H18" s="13"/>
      <c r="I18" s="13"/>
      <c r="J18" s="14"/>
    </row>
    <row r="19" s="1" customFormat="1" ht="18" customHeight="1" spans="1:10">
      <c r="A19" s="9">
        <v>15</v>
      </c>
      <c r="B19" s="12" t="s">
        <v>7009</v>
      </c>
      <c r="C19" s="12" t="s">
        <v>7010</v>
      </c>
      <c r="D19" s="12"/>
      <c r="E19" s="10" t="s">
        <v>92</v>
      </c>
      <c r="F19" s="13">
        <v>8.909</v>
      </c>
      <c r="G19" s="13"/>
      <c r="H19" s="13"/>
      <c r="I19" s="13"/>
      <c r="J19" s="14"/>
    </row>
    <row r="20" s="1" customFormat="1" ht="18" customHeight="1" spans="1:10">
      <c r="A20" s="9">
        <v>16</v>
      </c>
      <c r="B20" s="12" t="s">
        <v>7014</v>
      </c>
      <c r="C20" s="12" t="s">
        <v>7015</v>
      </c>
      <c r="D20" s="12"/>
      <c r="E20" s="10" t="s">
        <v>156</v>
      </c>
      <c r="F20" s="13">
        <v>21.36</v>
      </c>
      <c r="G20" s="13"/>
      <c r="H20" s="13"/>
      <c r="I20" s="13"/>
      <c r="J20" s="14"/>
    </row>
    <row r="21" s="1" customFormat="1" ht="18" customHeight="1" spans="1:10">
      <c r="A21" s="9">
        <v>17</v>
      </c>
      <c r="B21" s="12" t="s">
        <v>7029</v>
      </c>
      <c r="C21" s="12" t="s">
        <v>7030</v>
      </c>
      <c r="D21" s="12"/>
      <c r="E21" s="10" t="s">
        <v>6899</v>
      </c>
      <c r="F21" s="13">
        <v>1.113</v>
      </c>
      <c r="G21" s="13"/>
      <c r="H21" s="13"/>
      <c r="I21" s="13"/>
      <c r="J21" s="14"/>
    </row>
    <row r="22" s="1" customFormat="1" ht="18" customHeight="1" spans="1:10">
      <c r="A22" s="9">
        <v>18</v>
      </c>
      <c r="B22" s="12" t="s">
        <v>7034</v>
      </c>
      <c r="C22" s="12" t="s">
        <v>7035</v>
      </c>
      <c r="D22" s="12"/>
      <c r="E22" s="10" t="s">
        <v>6899</v>
      </c>
      <c r="F22" s="13">
        <v>412.07</v>
      </c>
      <c r="G22" s="13"/>
      <c r="H22" s="13"/>
      <c r="I22" s="13"/>
      <c r="J22" s="14"/>
    </row>
    <row r="23" s="1" customFormat="1" ht="18" customHeight="1" spans="1:10">
      <c r="A23" s="9">
        <v>19</v>
      </c>
      <c r="B23" s="12" t="s">
        <v>8111</v>
      </c>
      <c r="C23" s="12" t="s">
        <v>7058</v>
      </c>
      <c r="D23" s="12"/>
      <c r="E23" s="10" t="s">
        <v>6899</v>
      </c>
      <c r="F23" s="13">
        <v>0.89</v>
      </c>
      <c r="G23" s="13"/>
      <c r="H23" s="13"/>
      <c r="I23" s="13"/>
      <c r="J23" s="14"/>
    </row>
    <row r="24" s="1" customFormat="1" ht="18" customHeight="1" spans="1:10">
      <c r="A24" s="9">
        <v>20</v>
      </c>
      <c r="B24" s="12" t="s">
        <v>8114</v>
      </c>
      <c r="C24" s="12" t="s">
        <v>7060</v>
      </c>
      <c r="D24" s="12"/>
      <c r="E24" s="10" t="s">
        <v>6899</v>
      </c>
      <c r="F24" s="13">
        <v>1.78</v>
      </c>
      <c r="G24" s="13"/>
      <c r="H24" s="13"/>
      <c r="I24" s="13"/>
      <c r="J24" s="14"/>
    </row>
    <row r="25" s="1" customFormat="1" ht="18" customHeight="1" spans="1:10">
      <c r="A25" s="9">
        <v>21</v>
      </c>
      <c r="B25" s="12" t="s">
        <v>8241</v>
      </c>
      <c r="C25" s="12" t="s">
        <v>8242</v>
      </c>
      <c r="D25" s="12"/>
      <c r="E25" s="10" t="s">
        <v>6899</v>
      </c>
      <c r="F25" s="13">
        <v>2.732</v>
      </c>
      <c r="G25" s="13"/>
      <c r="H25" s="13"/>
      <c r="I25" s="13"/>
      <c r="J25" s="14"/>
    </row>
    <row r="26" s="1" customFormat="1" ht="18" customHeight="1" spans="1:10">
      <c r="A26" s="9">
        <v>22</v>
      </c>
      <c r="B26" s="12" t="s">
        <v>8243</v>
      </c>
      <c r="C26" s="12" t="s">
        <v>8244</v>
      </c>
      <c r="D26" s="12"/>
      <c r="E26" s="10" t="s">
        <v>6899</v>
      </c>
      <c r="F26" s="13">
        <v>5.607</v>
      </c>
      <c r="G26" s="13"/>
      <c r="H26" s="13"/>
      <c r="I26" s="13"/>
      <c r="J26" s="14"/>
    </row>
    <row r="27" s="1" customFormat="1" ht="18" customHeight="1" spans="1:10">
      <c r="A27" s="9">
        <v>23</v>
      </c>
      <c r="B27" s="12" t="s">
        <v>8120</v>
      </c>
      <c r="C27" s="12" t="s">
        <v>8121</v>
      </c>
      <c r="D27" s="12"/>
      <c r="E27" s="10" t="s">
        <v>6899</v>
      </c>
      <c r="F27" s="13">
        <v>7.743</v>
      </c>
      <c r="G27" s="13"/>
      <c r="H27" s="13"/>
      <c r="I27" s="13"/>
      <c r="J27" s="14"/>
    </row>
    <row r="28" s="1" customFormat="1" ht="18" customHeight="1" spans="1:10">
      <c r="A28" s="9">
        <v>24</v>
      </c>
      <c r="B28" s="12" t="s">
        <v>8122</v>
      </c>
      <c r="C28" s="12" t="s">
        <v>8123</v>
      </c>
      <c r="D28" s="12"/>
      <c r="E28" s="10" t="s">
        <v>5111</v>
      </c>
      <c r="F28" s="13">
        <v>23.229</v>
      </c>
      <c r="G28" s="13"/>
      <c r="H28" s="13"/>
      <c r="I28" s="13"/>
      <c r="J28" s="14"/>
    </row>
    <row r="29" s="1" customFormat="1" ht="18" customHeight="1" spans="1:10">
      <c r="A29" s="9">
        <v>25</v>
      </c>
      <c r="B29" s="12" t="s">
        <v>8245</v>
      </c>
      <c r="C29" s="12" t="s">
        <v>8246</v>
      </c>
      <c r="D29" s="12"/>
      <c r="E29" s="10" t="s">
        <v>6899</v>
      </c>
      <c r="F29" s="13">
        <v>0.525</v>
      </c>
      <c r="G29" s="13"/>
      <c r="H29" s="13"/>
      <c r="I29" s="13"/>
      <c r="J29" s="14"/>
    </row>
    <row r="30" s="1" customFormat="1" ht="18" customHeight="1" spans="1:10">
      <c r="A30" s="9">
        <v>26</v>
      </c>
      <c r="B30" s="12" t="s">
        <v>8247</v>
      </c>
      <c r="C30" s="12" t="s">
        <v>8248</v>
      </c>
      <c r="D30" s="12"/>
      <c r="E30" s="10" t="s">
        <v>6899</v>
      </c>
      <c r="F30" s="13">
        <v>3.738</v>
      </c>
      <c r="G30" s="13"/>
      <c r="H30" s="13"/>
      <c r="I30" s="13"/>
      <c r="J30" s="14"/>
    </row>
    <row r="31" s="1" customFormat="1" ht="25.5" customHeight="1" spans="1:10">
      <c r="A31" s="9">
        <v>27</v>
      </c>
      <c r="B31" s="12" t="s">
        <v>8124</v>
      </c>
      <c r="C31" s="12" t="s">
        <v>7083</v>
      </c>
      <c r="D31" s="12"/>
      <c r="E31" s="10" t="s">
        <v>785</v>
      </c>
      <c r="F31" s="13">
        <v>8.9</v>
      </c>
      <c r="G31" s="13"/>
      <c r="H31" s="13"/>
      <c r="I31" s="13"/>
      <c r="J31" s="14"/>
    </row>
    <row r="32" s="1" customFormat="1" ht="18" customHeight="1" spans="1:10">
      <c r="A32" s="9">
        <v>28</v>
      </c>
      <c r="B32" s="12" t="s">
        <v>8126</v>
      </c>
      <c r="C32" s="12" t="s">
        <v>8127</v>
      </c>
      <c r="D32" s="12"/>
      <c r="E32" s="10" t="s">
        <v>5125</v>
      </c>
      <c r="F32" s="13">
        <v>11.57</v>
      </c>
      <c r="G32" s="13"/>
      <c r="H32" s="13"/>
      <c r="I32" s="13"/>
      <c r="J32" s="14"/>
    </row>
    <row r="33" s="1" customFormat="1" ht="18" customHeight="1" spans="1:10">
      <c r="A33" s="9">
        <v>29</v>
      </c>
      <c r="B33" s="12" t="s">
        <v>8249</v>
      </c>
      <c r="C33" s="12" t="s">
        <v>8250</v>
      </c>
      <c r="D33" s="12"/>
      <c r="E33" s="10" t="s">
        <v>92</v>
      </c>
      <c r="F33" s="13">
        <v>71.912</v>
      </c>
      <c r="G33" s="13"/>
      <c r="H33" s="13"/>
      <c r="I33" s="13"/>
      <c r="J33" s="14"/>
    </row>
    <row r="34" s="1" customFormat="1" ht="18" customHeight="1" spans="1:10">
      <c r="A34" s="9">
        <v>30</v>
      </c>
      <c r="B34" s="12" t="s">
        <v>8251</v>
      </c>
      <c r="C34" s="12" t="s">
        <v>8252</v>
      </c>
      <c r="D34" s="12"/>
      <c r="E34" s="10" t="s">
        <v>92</v>
      </c>
      <c r="F34" s="13">
        <v>11.57</v>
      </c>
      <c r="G34" s="13"/>
      <c r="H34" s="13"/>
      <c r="I34" s="13"/>
      <c r="J34" s="14"/>
    </row>
    <row r="35" s="1" customFormat="1" ht="18" customHeight="1" spans="1:10">
      <c r="A35" s="9">
        <v>31</v>
      </c>
      <c r="B35" s="12" t="s">
        <v>8253</v>
      </c>
      <c r="C35" s="12" t="s">
        <v>8254</v>
      </c>
      <c r="D35" s="12"/>
      <c r="E35" s="10" t="s">
        <v>92</v>
      </c>
      <c r="F35" s="13">
        <v>89.89</v>
      </c>
      <c r="G35" s="13"/>
      <c r="H35" s="13"/>
      <c r="I35" s="13"/>
      <c r="J35" s="14"/>
    </row>
    <row r="36" s="1" customFormat="1" ht="18" customHeight="1" spans="1:10">
      <c r="A36" s="15" t="s">
        <v>5101</v>
      </c>
      <c r="B36" s="16"/>
      <c r="C36" s="16"/>
      <c r="D36" s="16"/>
      <c r="E36" s="16" t="s">
        <v>6889</v>
      </c>
      <c r="F36" s="16" t="s">
        <v>6865</v>
      </c>
      <c r="G36" s="16"/>
      <c r="H36" s="16"/>
      <c r="I36" s="17"/>
      <c r="J36" s="18"/>
    </row>
    <row r="37" s="1" customFormat="1" ht="36" customHeight="1" spans="1:10">
      <c r="A37" s="2" t="s">
        <v>6882</v>
      </c>
      <c r="B37" s="2"/>
      <c r="C37" s="2"/>
      <c r="D37" s="2"/>
      <c r="E37" s="2"/>
      <c r="F37" s="2"/>
      <c r="G37" s="2"/>
      <c r="H37" s="2"/>
      <c r="I37" s="2"/>
      <c r="J37" s="2"/>
    </row>
    <row r="38" s="1" customFormat="1" ht="25.5" customHeight="1" spans="1:10">
      <c r="A38" s="3" t="s">
        <v>8227</v>
      </c>
      <c r="B38" s="3"/>
      <c r="C38" s="3"/>
      <c r="D38" s="4" t="s">
        <v>5043</v>
      </c>
      <c r="E38" s="4"/>
      <c r="F38" s="4"/>
      <c r="G38" s="5" t="s">
        <v>8255</v>
      </c>
      <c r="H38" s="5"/>
      <c r="I38" s="5"/>
      <c r="J38" s="5"/>
    </row>
    <row r="39" s="1" customFormat="1" ht="18" customHeight="1" spans="1:10">
      <c r="A39" s="6" t="s">
        <v>2</v>
      </c>
      <c r="B39" s="7" t="s">
        <v>6884</v>
      </c>
      <c r="C39" s="7" t="s">
        <v>6885</v>
      </c>
      <c r="D39" s="7"/>
      <c r="E39" s="7" t="s">
        <v>23</v>
      </c>
      <c r="F39" s="7" t="s">
        <v>24</v>
      </c>
      <c r="G39" s="7"/>
      <c r="H39" s="7" t="s">
        <v>4500</v>
      </c>
      <c r="I39" s="7" t="s">
        <v>6886</v>
      </c>
      <c r="J39" s="8" t="s">
        <v>5</v>
      </c>
    </row>
    <row r="40" s="1" customFormat="1" ht="25.5" customHeight="1" spans="1:10">
      <c r="A40" s="9"/>
      <c r="B40" s="10"/>
      <c r="C40" s="10"/>
      <c r="D40" s="10"/>
      <c r="E40" s="10"/>
      <c r="F40" s="10"/>
      <c r="G40" s="10"/>
      <c r="H40" s="10"/>
      <c r="I40" s="10"/>
      <c r="J40" s="11"/>
    </row>
    <row r="41" s="1" customFormat="1" ht="18" customHeight="1" spans="1:10">
      <c r="A41" s="9">
        <v>32</v>
      </c>
      <c r="B41" s="12" t="s">
        <v>8256</v>
      </c>
      <c r="C41" s="12" t="s">
        <v>8257</v>
      </c>
      <c r="D41" s="12"/>
      <c r="E41" s="10" t="s">
        <v>92</v>
      </c>
      <c r="F41" s="13">
        <v>222.5</v>
      </c>
      <c r="G41" s="13"/>
      <c r="H41" s="13"/>
      <c r="I41" s="13"/>
      <c r="J41" s="14"/>
    </row>
    <row r="42" s="1" customFormat="1" ht="18" customHeight="1" spans="1:10">
      <c r="A42" s="9">
        <v>33</v>
      </c>
      <c r="B42" s="12" t="s">
        <v>8258</v>
      </c>
      <c r="C42" s="12" t="s">
        <v>8259</v>
      </c>
      <c r="D42" s="12"/>
      <c r="E42" s="10" t="s">
        <v>6899</v>
      </c>
      <c r="F42" s="13">
        <v>12.46</v>
      </c>
      <c r="G42" s="13"/>
      <c r="H42" s="13"/>
      <c r="I42" s="13"/>
      <c r="J42" s="14"/>
    </row>
    <row r="43" s="1" customFormat="1" ht="18" customHeight="1" spans="1:10">
      <c r="A43" s="9">
        <v>34</v>
      </c>
      <c r="B43" s="12" t="s">
        <v>7128</v>
      </c>
      <c r="C43" s="12" t="s">
        <v>7129</v>
      </c>
      <c r="D43" s="12"/>
      <c r="E43" s="10" t="s">
        <v>92</v>
      </c>
      <c r="F43" s="13">
        <v>181.56</v>
      </c>
      <c r="G43" s="13"/>
      <c r="H43" s="13"/>
      <c r="I43" s="13"/>
      <c r="J43" s="14"/>
    </row>
    <row r="44" s="1" customFormat="1" ht="18" customHeight="1" spans="1:10">
      <c r="A44" s="9">
        <v>35</v>
      </c>
      <c r="B44" s="12" t="s">
        <v>8260</v>
      </c>
      <c r="C44" s="12" t="s">
        <v>7146</v>
      </c>
      <c r="D44" s="12"/>
      <c r="E44" s="10" t="s">
        <v>5107</v>
      </c>
      <c r="F44" s="13">
        <v>2.125</v>
      </c>
      <c r="G44" s="13"/>
      <c r="H44" s="13"/>
      <c r="I44" s="13"/>
      <c r="J44" s="14"/>
    </row>
    <row r="45" s="1" customFormat="1" ht="18" customHeight="1" spans="1:10">
      <c r="A45" s="9">
        <v>36</v>
      </c>
      <c r="B45" s="12" t="s">
        <v>7147</v>
      </c>
      <c r="C45" s="12" t="s">
        <v>7148</v>
      </c>
      <c r="D45" s="12"/>
      <c r="E45" s="10" t="s">
        <v>7149</v>
      </c>
      <c r="F45" s="13">
        <v>8.828</v>
      </c>
      <c r="G45" s="13"/>
      <c r="H45" s="13"/>
      <c r="I45" s="13"/>
      <c r="J45" s="14"/>
    </row>
    <row r="46" s="1" customFormat="1" ht="18" customHeight="1" spans="1:10">
      <c r="A46" s="9">
        <v>37</v>
      </c>
      <c r="B46" s="12" t="s">
        <v>7155</v>
      </c>
      <c r="C46" s="12" t="s">
        <v>7156</v>
      </c>
      <c r="D46" s="12"/>
      <c r="E46" s="10" t="s">
        <v>6889</v>
      </c>
      <c r="F46" s="13">
        <v>154.398</v>
      </c>
      <c r="G46" s="13"/>
      <c r="H46" s="13"/>
      <c r="I46" s="13"/>
      <c r="J46" s="14"/>
    </row>
    <row r="47" s="1" customFormat="1" ht="18" customHeight="1" spans="1:10">
      <c r="A47" s="9">
        <v>38</v>
      </c>
      <c r="B47" s="12" t="s">
        <v>8261</v>
      </c>
      <c r="C47" s="12" t="s">
        <v>8262</v>
      </c>
      <c r="D47" s="12"/>
      <c r="E47" s="10" t="s">
        <v>5125</v>
      </c>
      <c r="F47" s="13">
        <v>226.06</v>
      </c>
      <c r="G47" s="13"/>
      <c r="H47" s="13"/>
      <c r="I47" s="13"/>
      <c r="J47" s="14"/>
    </row>
    <row r="48" s="1" customFormat="1" ht="18" customHeight="1" spans="1:10">
      <c r="A48" s="9">
        <v>39</v>
      </c>
      <c r="B48" s="12" t="s">
        <v>8263</v>
      </c>
      <c r="C48" s="12" t="s">
        <v>8264</v>
      </c>
      <c r="D48" s="12"/>
      <c r="E48" s="10" t="s">
        <v>5125</v>
      </c>
      <c r="F48" s="13">
        <v>450.34</v>
      </c>
      <c r="G48" s="13"/>
      <c r="H48" s="13"/>
      <c r="I48" s="13"/>
      <c r="J48" s="14"/>
    </row>
    <row r="49" s="1" customFormat="1" ht="18" customHeight="1" spans="1:10">
      <c r="A49" s="9">
        <v>40</v>
      </c>
      <c r="B49" s="12" t="s">
        <v>8265</v>
      </c>
      <c r="C49" s="12" t="s">
        <v>8266</v>
      </c>
      <c r="D49" s="12"/>
      <c r="E49" s="10" t="s">
        <v>92</v>
      </c>
      <c r="F49" s="13">
        <v>307.05</v>
      </c>
      <c r="G49" s="13"/>
      <c r="H49" s="13"/>
      <c r="I49" s="13"/>
      <c r="J49" s="14"/>
    </row>
    <row r="50" s="1" customFormat="1" ht="25.5" customHeight="1" spans="1:10">
      <c r="A50" s="9">
        <v>41</v>
      </c>
      <c r="B50" s="12" t="s">
        <v>8267</v>
      </c>
      <c r="C50" s="12" t="s">
        <v>8268</v>
      </c>
      <c r="D50" s="12"/>
      <c r="E50" s="10" t="s">
        <v>92</v>
      </c>
      <c r="F50" s="13">
        <v>272.563</v>
      </c>
      <c r="G50" s="13"/>
      <c r="H50" s="13"/>
      <c r="I50" s="13"/>
      <c r="J50" s="14"/>
    </row>
    <row r="51" s="1" customFormat="1" ht="18" customHeight="1" spans="1:10">
      <c r="A51" s="9">
        <v>42</v>
      </c>
      <c r="B51" s="12" t="s">
        <v>8269</v>
      </c>
      <c r="C51" s="12" t="s">
        <v>8270</v>
      </c>
      <c r="D51" s="12"/>
      <c r="E51" s="10" t="s">
        <v>92</v>
      </c>
      <c r="F51" s="13">
        <v>89</v>
      </c>
      <c r="G51" s="13"/>
      <c r="H51" s="13"/>
      <c r="I51" s="13"/>
      <c r="J51" s="14"/>
    </row>
    <row r="52" s="1" customFormat="1" ht="18" customHeight="1" spans="1:10">
      <c r="A52" s="9">
        <v>43</v>
      </c>
      <c r="B52" s="12" t="s">
        <v>8271</v>
      </c>
      <c r="C52" s="12" t="s">
        <v>8272</v>
      </c>
      <c r="D52" s="12"/>
      <c r="E52" s="10" t="s">
        <v>92</v>
      </c>
      <c r="F52" s="13">
        <v>89.89</v>
      </c>
      <c r="G52" s="13"/>
      <c r="H52" s="13"/>
      <c r="I52" s="13"/>
      <c r="J52" s="14"/>
    </row>
    <row r="53" s="1" customFormat="1" ht="18" customHeight="1" spans="1:10">
      <c r="A53" s="9">
        <v>44</v>
      </c>
      <c r="B53" s="12" t="s">
        <v>7313</v>
      </c>
      <c r="C53" s="12" t="s">
        <v>8273</v>
      </c>
      <c r="D53" s="12"/>
      <c r="E53" s="10" t="s">
        <v>5125</v>
      </c>
      <c r="F53" s="13">
        <v>233.625</v>
      </c>
      <c r="G53" s="13"/>
      <c r="H53" s="13"/>
      <c r="I53" s="13"/>
      <c r="J53" s="14"/>
    </row>
    <row r="54" s="1" customFormat="1" ht="18" customHeight="1" spans="1:10">
      <c r="A54" s="9">
        <v>45</v>
      </c>
      <c r="B54" s="12" t="s">
        <v>8274</v>
      </c>
      <c r="C54" s="12" t="s">
        <v>8275</v>
      </c>
      <c r="D54" s="12"/>
      <c r="E54" s="10" t="s">
        <v>5125</v>
      </c>
      <c r="F54" s="13">
        <v>361.34</v>
      </c>
      <c r="G54" s="13"/>
      <c r="H54" s="13"/>
      <c r="I54" s="13"/>
      <c r="J54" s="14"/>
    </row>
    <row r="55" s="1" customFormat="1" ht="18" customHeight="1" spans="1:10">
      <c r="A55" s="9">
        <v>46</v>
      </c>
      <c r="B55" s="12" t="s">
        <v>8276</v>
      </c>
      <c r="C55" s="12" t="s">
        <v>8277</v>
      </c>
      <c r="D55" s="12"/>
      <c r="E55" s="10" t="s">
        <v>5125</v>
      </c>
      <c r="F55" s="13">
        <v>195.8</v>
      </c>
      <c r="G55" s="13"/>
      <c r="H55" s="13"/>
      <c r="I55" s="13"/>
      <c r="J55" s="14"/>
    </row>
    <row r="56" s="1" customFormat="1" ht="18" customHeight="1" spans="1:10">
      <c r="A56" s="9">
        <v>47</v>
      </c>
      <c r="B56" s="12" t="s">
        <v>8278</v>
      </c>
      <c r="C56" s="12" t="s">
        <v>8279</v>
      </c>
      <c r="D56" s="12"/>
      <c r="E56" s="10" t="s">
        <v>5125</v>
      </c>
      <c r="F56" s="13">
        <v>293.7</v>
      </c>
      <c r="G56" s="13"/>
      <c r="H56" s="13"/>
      <c r="I56" s="13"/>
      <c r="J56" s="14"/>
    </row>
    <row r="57" s="1" customFormat="1" ht="18" customHeight="1" spans="1:10">
      <c r="A57" s="9">
        <v>48</v>
      </c>
      <c r="B57" s="12" t="s">
        <v>7356</v>
      </c>
      <c r="C57" s="12" t="s">
        <v>8280</v>
      </c>
      <c r="D57" s="12"/>
      <c r="E57" s="10" t="s">
        <v>138</v>
      </c>
      <c r="F57" s="13">
        <v>89</v>
      </c>
      <c r="G57" s="13"/>
      <c r="H57" s="13"/>
      <c r="I57" s="13"/>
      <c r="J57" s="14"/>
    </row>
    <row r="58" s="1" customFormat="1" ht="18" customHeight="1" spans="1:10">
      <c r="A58" s="9">
        <v>49</v>
      </c>
      <c r="B58" s="12" t="s">
        <v>7762</v>
      </c>
      <c r="C58" s="12" t="s">
        <v>8281</v>
      </c>
      <c r="D58" s="12"/>
      <c r="E58" s="10" t="s">
        <v>138</v>
      </c>
      <c r="F58" s="13">
        <v>87</v>
      </c>
      <c r="G58" s="13"/>
      <c r="H58" s="13"/>
      <c r="I58" s="13"/>
      <c r="J58" s="14"/>
    </row>
    <row r="59" s="1" customFormat="1" ht="25.5" customHeight="1" spans="1:10">
      <c r="A59" s="9">
        <v>50</v>
      </c>
      <c r="B59" s="12" t="s">
        <v>8282</v>
      </c>
      <c r="C59" s="12" t="s">
        <v>8283</v>
      </c>
      <c r="D59" s="12"/>
      <c r="E59" s="10" t="s">
        <v>138</v>
      </c>
      <c r="F59" s="13">
        <v>2</v>
      </c>
      <c r="G59" s="13"/>
      <c r="H59" s="13"/>
      <c r="I59" s="13"/>
      <c r="J59" s="14"/>
    </row>
    <row r="60" s="1" customFormat="1" ht="18" customHeight="1" spans="1:10">
      <c r="A60" s="9">
        <v>51</v>
      </c>
      <c r="B60" s="12" t="s">
        <v>8174</v>
      </c>
      <c r="C60" s="12" t="s">
        <v>8175</v>
      </c>
      <c r="D60" s="12"/>
      <c r="E60" s="10" t="s">
        <v>7864</v>
      </c>
      <c r="F60" s="13">
        <v>7.12</v>
      </c>
      <c r="G60" s="13"/>
      <c r="H60" s="13"/>
      <c r="I60" s="13"/>
      <c r="J60" s="14"/>
    </row>
    <row r="61" s="1" customFormat="1" ht="18" customHeight="1" spans="1:10">
      <c r="A61" s="9">
        <v>52</v>
      </c>
      <c r="B61" s="12" t="s">
        <v>8284</v>
      </c>
      <c r="C61" s="12" t="s">
        <v>8285</v>
      </c>
      <c r="D61" s="12"/>
      <c r="E61" s="10" t="s">
        <v>7864</v>
      </c>
      <c r="F61" s="13">
        <v>14.24</v>
      </c>
      <c r="G61" s="13"/>
      <c r="H61" s="13"/>
      <c r="I61" s="13"/>
      <c r="J61" s="14"/>
    </row>
    <row r="62" s="1" customFormat="1" ht="18" customHeight="1" spans="1:10">
      <c r="A62" s="9">
        <v>53</v>
      </c>
      <c r="B62" s="12" t="s">
        <v>7894</v>
      </c>
      <c r="C62" s="12" t="s">
        <v>7895</v>
      </c>
      <c r="D62" s="12"/>
      <c r="E62" s="10" t="s">
        <v>7864</v>
      </c>
      <c r="F62" s="13">
        <v>7.209</v>
      </c>
      <c r="G62" s="13"/>
      <c r="H62" s="13"/>
      <c r="I62" s="13"/>
      <c r="J62" s="14"/>
    </row>
    <row r="63" s="1" customFormat="1" ht="25.5" customHeight="1" spans="1:10">
      <c r="A63" s="9">
        <v>54</v>
      </c>
      <c r="B63" s="12" t="s">
        <v>8176</v>
      </c>
      <c r="C63" s="12" t="s">
        <v>8177</v>
      </c>
      <c r="D63" s="12"/>
      <c r="E63" s="10" t="s">
        <v>7864</v>
      </c>
      <c r="F63" s="13">
        <v>0.534</v>
      </c>
      <c r="G63" s="13"/>
      <c r="H63" s="13"/>
      <c r="I63" s="13"/>
      <c r="J63" s="14"/>
    </row>
    <row r="64" s="1" customFormat="1" ht="18" customHeight="1" spans="1:10">
      <c r="A64" s="9">
        <v>55</v>
      </c>
      <c r="B64" s="12" t="s">
        <v>8286</v>
      </c>
      <c r="C64" s="12" t="s">
        <v>8287</v>
      </c>
      <c r="D64" s="12"/>
      <c r="E64" s="10" t="s">
        <v>7864</v>
      </c>
      <c r="F64" s="13">
        <v>10.288</v>
      </c>
      <c r="G64" s="13"/>
      <c r="H64" s="13"/>
      <c r="I64" s="13"/>
      <c r="J64" s="14"/>
    </row>
    <row r="65" s="1" customFormat="1" ht="25.5" customHeight="1" spans="1:10">
      <c r="A65" s="9">
        <v>56</v>
      </c>
      <c r="B65" s="12" t="s">
        <v>8288</v>
      </c>
      <c r="C65" s="12" t="s">
        <v>8289</v>
      </c>
      <c r="D65" s="12"/>
      <c r="E65" s="10" t="s">
        <v>7864</v>
      </c>
      <c r="F65" s="13">
        <v>2.848</v>
      </c>
      <c r="G65" s="13"/>
      <c r="H65" s="13"/>
      <c r="I65" s="13"/>
      <c r="J65" s="14"/>
    </row>
    <row r="66" s="1" customFormat="1" ht="18" customHeight="1" spans="1:10">
      <c r="A66" s="9">
        <v>57</v>
      </c>
      <c r="B66" s="12" t="s">
        <v>8290</v>
      </c>
      <c r="C66" s="12" t="s">
        <v>8291</v>
      </c>
      <c r="D66" s="12"/>
      <c r="E66" s="10" t="s">
        <v>7864</v>
      </c>
      <c r="F66" s="13">
        <v>0.022</v>
      </c>
      <c r="G66" s="13"/>
      <c r="H66" s="13"/>
      <c r="I66" s="13"/>
      <c r="J66" s="14"/>
    </row>
    <row r="67" s="1" customFormat="1" ht="25.5" customHeight="1" spans="1:10">
      <c r="A67" s="9">
        <v>58</v>
      </c>
      <c r="B67" s="12" t="s">
        <v>8292</v>
      </c>
      <c r="C67" s="12" t="s">
        <v>8293</v>
      </c>
      <c r="D67" s="12"/>
      <c r="E67" s="10" t="s">
        <v>7864</v>
      </c>
      <c r="F67" s="13">
        <v>4.139</v>
      </c>
      <c r="G67" s="13"/>
      <c r="H67" s="13"/>
      <c r="I67" s="13"/>
      <c r="J67" s="14"/>
    </row>
    <row r="68" s="1" customFormat="1" ht="18" customHeight="1" spans="1:10">
      <c r="A68" s="9"/>
      <c r="B68" s="12"/>
      <c r="C68" s="12"/>
      <c r="D68" s="12"/>
      <c r="E68" s="10"/>
      <c r="F68" s="13"/>
      <c r="G68" s="13"/>
      <c r="H68" s="13"/>
      <c r="I68" s="13"/>
      <c r="J68" s="14"/>
    </row>
    <row r="69" s="1" customFormat="1" ht="18" customHeight="1" spans="1:10">
      <c r="A69" s="9"/>
      <c r="B69" s="12"/>
      <c r="C69" s="12"/>
      <c r="D69" s="12"/>
      <c r="E69" s="10"/>
      <c r="F69" s="13"/>
      <c r="G69" s="13"/>
      <c r="H69" s="13"/>
      <c r="I69" s="13"/>
      <c r="J69" s="14"/>
    </row>
    <row r="70" s="1" customFormat="1" ht="18" customHeight="1" spans="1:10">
      <c r="A70" s="9" t="s">
        <v>5101</v>
      </c>
      <c r="B70" s="10"/>
      <c r="C70" s="10"/>
      <c r="D70" s="10"/>
      <c r="E70" s="10" t="s">
        <v>6889</v>
      </c>
      <c r="F70" s="10" t="s">
        <v>6865</v>
      </c>
      <c r="G70" s="10"/>
      <c r="H70" s="10"/>
      <c r="I70" s="13"/>
      <c r="J70" s="14"/>
    </row>
    <row r="71" s="1" customFormat="1" ht="18" customHeight="1" spans="1:10">
      <c r="A71" s="15" t="s">
        <v>7982</v>
      </c>
      <c r="B71" s="16"/>
      <c r="C71" s="16"/>
      <c r="D71" s="16"/>
      <c r="E71" s="16" t="s">
        <v>6889</v>
      </c>
      <c r="F71" s="16" t="s">
        <v>6865</v>
      </c>
      <c r="G71" s="16"/>
      <c r="H71" s="16"/>
      <c r="I71" s="17"/>
      <c r="J71" s="18"/>
    </row>
  </sheetData>
  <mergeCells count="150">
    <mergeCell ref="A1:J1"/>
    <mergeCell ref="A2:C2"/>
    <mergeCell ref="D2:F2"/>
    <mergeCell ref="G2:J2"/>
    <mergeCell ref="C5:D5"/>
    <mergeCell ref="F5:G5"/>
    <mergeCell ref="C6:D6"/>
    <mergeCell ref="F6:G6"/>
    <mergeCell ref="C7:D7"/>
    <mergeCell ref="F7:G7"/>
    <mergeCell ref="C8:D8"/>
    <mergeCell ref="F8:G8"/>
    <mergeCell ref="C9:D9"/>
    <mergeCell ref="F9:G9"/>
    <mergeCell ref="C10:D10"/>
    <mergeCell ref="F10:G10"/>
    <mergeCell ref="C11:D11"/>
    <mergeCell ref="F11:G11"/>
    <mergeCell ref="C12:D12"/>
    <mergeCell ref="F12:G12"/>
    <mergeCell ref="C13:D13"/>
    <mergeCell ref="F13:G13"/>
    <mergeCell ref="C14:D14"/>
    <mergeCell ref="F14:G14"/>
    <mergeCell ref="C15:D15"/>
    <mergeCell ref="F15:G15"/>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A36:D36"/>
    <mergeCell ref="F36:G36"/>
    <mergeCell ref="A37:J37"/>
    <mergeCell ref="A38:C38"/>
    <mergeCell ref="D38:F38"/>
    <mergeCell ref="G38:J38"/>
    <mergeCell ref="C41:D41"/>
    <mergeCell ref="F41:G41"/>
    <mergeCell ref="C42:D42"/>
    <mergeCell ref="F42:G42"/>
    <mergeCell ref="C43:D43"/>
    <mergeCell ref="F43:G43"/>
    <mergeCell ref="C44:D44"/>
    <mergeCell ref="F44:G44"/>
    <mergeCell ref="C45:D45"/>
    <mergeCell ref="F45:G45"/>
    <mergeCell ref="C46:D46"/>
    <mergeCell ref="F46:G46"/>
    <mergeCell ref="C47:D47"/>
    <mergeCell ref="F47:G47"/>
    <mergeCell ref="C48:D48"/>
    <mergeCell ref="F48:G48"/>
    <mergeCell ref="C49:D49"/>
    <mergeCell ref="F49:G49"/>
    <mergeCell ref="C50:D50"/>
    <mergeCell ref="F50:G50"/>
    <mergeCell ref="C51:D51"/>
    <mergeCell ref="F51:G51"/>
    <mergeCell ref="C52:D52"/>
    <mergeCell ref="F52:G52"/>
    <mergeCell ref="C53:D53"/>
    <mergeCell ref="F53:G53"/>
    <mergeCell ref="C54:D54"/>
    <mergeCell ref="F54:G54"/>
    <mergeCell ref="C55:D55"/>
    <mergeCell ref="F55:G55"/>
    <mergeCell ref="C56:D56"/>
    <mergeCell ref="F56:G56"/>
    <mergeCell ref="C57:D57"/>
    <mergeCell ref="F57:G57"/>
    <mergeCell ref="C58:D58"/>
    <mergeCell ref="F58:G58"/>
    <mergeCell ref="C59:D59"/>
    <mergeCell ref="F59:G59"/>
    <mergeCell ref="C60:D60"/>
    <mergeCell ref="F60:G60"/>
    <mergeCell ref="C61:D61"/>
    <mergeCell ref="F61:G61"/>
    <mergeCell ref="C62:D62"/>
    <mergeCell ref="F62:G62"/>
    <mergeCell ref="C63:D63"/>
    <mergeCell ref="F63:G63"/>
    <mergeCell ref="C64:D64"/>
    <mergeCell ref="F64:G64"/>
    <mergeCell ref="C65:D65"/>
    <mergeCell ref="F65:G65"/>
    <mergeCell ref="C66:D66"/>
    <mergeCell ref="F66:G66"/>
    <mergeCell ref="C67:D67"/>
    <mergeCell ref="F67:G67"/>
    <mergeCell ref="C68:D68"/>
    <mergeCell ref="F68:G68"/>
    <mergeCell ref="C69:D69"/>
    <mergeCell ref="F69:G69"/>
    <mergeCell ref="A70:D70"/>
    <mergeCell ref="F70:G70"/>
    <mergeCell ref="A71:D71"/>
    <mergeCell ref="F71:G71"/>
    <mergeCell ref="A3:A4"/>
    <mergeCell ref="A39:A40"/>
    <mergeCell ref="B3:B4"/>
    <mergeCell ref="B39:B40"/>
    <mergeCell ref="E3:E4"/>
    <mergeCell ref="E39:E40"/>
    <mergeCell ref="H3:H4"/>
    <mergeCell ref="H39:H40"/>
    <mergeCell ref="I3:I4"/>
    <mergeCell ref="I39:I40"/>
    <mergeCell ref="J3:J4"/>
    <mergeCell ref="J39:J40"/>
    <mergeCell ref="C3:D4"/>
    <mergeCell ref="F3:G4"/>
    <mergeCell ref="C39:D40"/>
    <mergeCell ref="F39:G40"/>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O122" sqref="O122"/>
    </sheetView>
  </sheetViews>
  <sheetFormatPr defaultColWidth="9.33333333333333" defaultRowHeight="11.2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2"/>
  <sheetViews>
    <sheetView view="pageBreakPreview" zoomScaleNormal="115" workbookViewId="0">
      <pane ySplit="3" topLeftCell="A4" activePane="bottomLeft" state="frozen"/>
      <selection/>
      <selection pane="bottomLeft" activeCell="F24" sqref="F24:G32"/>
    </sheetView>
  </sheetViews>
  <sheetFormatPr defaultColWidth="12" defaultRowHeight="14.25"/>
  <cols>
    <col min="1" max="1" width="10.5666666666667" style="237" customWidth="1"/>
    <col min="2" max="2" width="24.6222222222222" style="237" customWidth="1"/>
    <col min="3" max="3" width="75.6666666666667" style="237" customWidth="1"/>
    <col min="4" max="4" width="9.85555555555556" style="237" customWidth="1"/>
    <col min="5" max="5" width="10.1333333333333" style="167" customWidth="1"/>
    <col min="6" max="7" width="14.0666666666667" style="237" customWidth="1"/>
    <col min="8" max="8" width="18.5" style="237" customWidth="1"/>
    <col min="9" max="9" width="27.8444444444444" style="167" customWidth="1"/>
    <col min="10" max="16384" width="12" style="167"/>
  </cols>
  <sheetData>
    <row r="1" s="167" customFormat="1" ht="38" customHeight="1" spans="1:9">
      <c r="A1" s="172" t="s">
        <v>19</v>
      </c>
      <c r="B1" s="172"/>
      <c r="C1" s="172"/>
      <c r="D1" s="172"/>
      <c r="E1" s="172"/>
      <c r="F1" s="172"/>
      <c r="G1" s="172"/>
      <c r="H1" s="172"/>
    </row>
    <row r="2" s="236" customFormat="1" ht="18" customHeight="1" spans="1:9">
      <c r="A2" s="238"/>
      <c r="B2" s="238"/>
      <c r="C2" s="238"/>
      <c r="D2" s="238"/>
      <c r="E2" s="239"/>
      <c r="F2" s="240"/>
      <c r="G2" s="240"/>
      <c r="H2" s="240" t="s">
        <v>20</v>
      </c>
    </row>
    <row r="3" s="236" customFormat="1" ht="26" customHeight="1" spans="1:9">
      <c r="A3" s="100" t="s">
        <v>2</v>
      </c>
      <c r="B3" s="100" t="s">
        <v>21</v>
      </c>
      <c r="C3" s="100" t="s">
        <v>22</v>
      </c>
      <c r="D3" s="100" t="s">
        <v>23</v>
      </c>
      <c r="E3" s="101" t="s">
        <v>24</v>
      </c>
      <c r="F3" s="100" t="s">
        <v>25</v>
      </c>
      <c r="G3" s="100" t="s">
        <v>26</v>
      </c>
      <c r="H3" s="100" t="s">
        <v>5</v>
      </c>
    </row>
    <row r="4" s="226" customFormat="1" ht="96" customHeight="1" spans="1:9">
      <c r="A4" s="103">
        <v>1</v>
      </c>
      <c r="B4" s="103" t="s">
        <v>3962</v>
      </c>
      <c r="C4" s="183" t="s">
        <v>3963</v>
      </c>
      <c r="D4" s="103" t="s">
        <v>75</v>
      </c>
      <c r="E4" s="104">
        <v>4500</v>
      </c>
      <c r="F4" s="179"/>
      <c r="G4" s="179"/>
      <c r="H4" s="103"/>
    </row>
    <row r="5" s="226" customFormat="1" ht="57" customHeight="1" spans="1:9">
      <c r="A5" s="103">
        <v>2</v>
      </c>
      <c r="B5" s="103" t="s">
        <v>3964</v>
      </c>
      <c r="C5" s="183" t="s">
        <v>3965</v>
      </c>
      <c r="D5" s="103" t="s">
        <v>138</v>
      </c>
      <c r="E5" s="104">
        <v>568</v>
      </c>
      <c r="F5" s="179"/>
      <c r="G5" s="179"/>
      <c r="H5" s="103"/>
    </row>
    <row r="6" s="226" customFormat="1" ht="57" customHeight="1" spans="1:9">
      <c r="A6" s="103">
        <v>3</v>
      </c>
      <c r="B6" s="103" t="s">
        <v>3966</v>
      </c>
      <c r="C6" s="183" t="s">
        <v>3967</v>
      </c>
      <c r="D6" s="103" t="s">
        <v>138</v>
      </c>
      <c r="E6" s="104">
        <v>28</v>
      </c>
      <c r="F6" s="179"/>
      <c r="G6" s="179"/>
      <c r="H6" s="103"/>
    </row>
    <row r="7" s="226" customFormat="1" ht="57" customHeight="1" spans="1:9">
      <c r="A7" s="103">
        <v>4</v>
      </c>
      <c r="B7" s="103" t="s">
        <v>3968</v>
      </c>
      <c r="C7" s="183" t="s">
        <v>3969</v>
      </c>
      <c r="D7" s="103" t="s">
        <v>138</v>
      </c>
      <c r="E7" s="104">
        <f>130+160</f>
        <v>290</v>
      </c>
      <c r="F7" s="179"/>
      <c r="G7" s="179"/>
      <c r="H7" s="103"/>
    </row>
    <row r="8" s="226" customFormat="1" ht="57" customHeight="1" spans="1:9">
      <c r="A8" s="103">
        <v>5</v>
      </c>
      <c r="B8" s="103" t="s">
        <v>3970</v>
      </c>
      <c r="C8" s="183" t="s">
        <v>3971</v>
      </c>
      <c r="D8" s="103" t="s">
        <v>138</v>
      </c>
      <c r="E8" s="104">
        <v>63</v>
      </c>
      <c r="F8" s="179"/>
      <c r="G8" s="179"/>
      <c r="H8" s="103"/>
    </row>
    <row r="9" s="226" customFormat="1" ht="57" customHeight="1" spans="1:9">
      <c r="A9" s="103">
        <v>6</v>
      </c>
      <c r="B9" s="103" t="s">
        <v>3972</v>
      </c>
      <c r="C9" s="183" t="s">
        <v>3973</v>
      </c>
      <c r="D9" s="103" t="s">
        <v>138</v>
      </c>
      <c r="E9" s="104">
        <v>171</v>
      </c>
      <c r="F9" s="179"/>
      <c r="G9" s="179"/>
      <c r="H9" s="103"/>
    </row>
    <row r="10" s="226" customFormat="1" ht="110" customHeight="1" spans="1:9">
      <c r="A10" s="103">
        <v>7</v>
      </c>
      <c r="B10" s="103" t="s">
        <v>3974</v>
      </c>
      <c r="C10" s="183" t="s">
        <v>3975</v>
      </c>
      <c r="D10" s="103" t="s">
        <v>78</v>
      </c>
      <c r="E10" s="104">
        <v>72</v>
      </c>
      <c r="F10" s="179"/>
      <c r="G10" s="179"/>
      <c r="H10" s="103"/>
    </row>
    <row r="11" s="226" customFormat="1" ht="72" customHeight="1" spans="1:9">
      <c r="A11" s="103">
        <v>8</v>
      </c>
      <c r="B11" s="103" t="s">
        <v>3976</v>
      </c>
      <c r="C11" s="183" t="s">
        <v>3977</v>
      </c>
      <c r="D11" s="103" t="s">
        <v>78</v>
      </c>
      <c r="E11" s="104">
        <v>4</v>
      </c>
      <c r="F11" s="179"/>
      <c r="G11" s="179"/>
      <c r="H11" s="103"/>
    </row>
    <row r="12" s="226" customFormat="1" ht="90" customHeight="1" spans="1:9">
      <c r="A12" s="103">
        <v>9</v>
      </c>
      <c r="B12" s="103" t="s">
        <v>3978</v>
      </c>
      <c r="C12" s="183" t="s">
        <v>3979</v>
      </c>
      <c r="D12" s="103" t="s">
        <v>75</v>
      </c>
      <c r="E12" s="104">
        <v>312</v>
      </c>
      <c r="F12" s="179"/>
      <c r="G12" s="179"/>
      <c r="H12" s="103"/>
    </row>
    <row r="13" s="226" customFormat="1" ht="83" customHeight="1" spans="1:9">
      <c r="A13" s="103">
        <v>10</v>
      </c>
      <c r="B13" s="103" t="s">
        <v>3980</v>
      </c>
      <c r="C13" s="183" t="s">
        <v>3981</v>
      </c>
      <c r="D13" s="103" t="s">
        <v>75</v>
      </c>
      <c r="E13" s="104">
        <v>147</v>
      </c>
      <c r="F13" s="179"/>
      <c r="G13" s="179"/>
      <c r="H13" s="103"/>
      <c r="I13" s="104"/>
    </row>
    <row r="14" s="226" customFormat="1" ht="83" customHeight="1" spans="1:9">
      <c r="A14" s="103">
        <v>11</v>
      </c>
      <c r="B14" s="103" t="s">
        <v>3982</v>
      </c>
      <c r="C14" s="183" t="s">
        <v>3983</v>
      </c>
      <c r="D14" s="103" t="s">
        <v>75</v>
      </c>
      <c r="E14" s="104">
        <v>73</v>
      </c>
      <c r="F14" s="179"/>
      <c r="G14" s="179"/>
      <c r="H14" s="103"/>
    </row>
    <row r="15" s="226" customFormat="1" ht="83" customHeight="1" spans="1:9">
      <c r="A15" s="103">
        <v>12</v>
      </c>
      <c r="B15" s="103" t="s">
        <v>3984</v>
      </c>
      <c r="C15" s="183" t="s">
        <v>3985</v>
      </c>
      <c r="D15" s="103" t="s">
        <v>75</v>
      </c>
      <c r="E15" s="104">
        <v>2</v>
      </c>
      <c r="F15" s="179"/>
      <c r="G15" s="179"/>
      <c r="H15" s="103"/>
    </row>
    <row r="16" s="226" customFormat="1" ht="82" customHeight="1" spans="1:9">
      <c r="A16" s="103">
        <v>13</v>
      </c>
      <c r="B16" s="103" t="s">
        <v>3986</v>
      </c>
      <c r="C16" s="183" t="s">
        <v>3987</v>
      </c>
      <c r="D16" s="103" t="s">
        <v>75</v>
      </c>
      <c r="E16" s="104">
        <v>3</v>
      </c>
      <c r="F16" s="179"/>
      <c r="G16" s="179"/>
      <c r="H16" s="103"/>
    </row>
    <row r="17" s="226" customFormat="1" ht="68" customHeight="1" spans="1:8">
      <c r="A17" s="103">
        <v>14</v>
      </c>
      <c r="B17" s="103" t="s">
        <v>3988</v>
      </c>
      <c r="C17" s="183" t="s">
        <v>3989</v>
      </c>
      <c r="D17" s="103" t="s">
        <v>78</v>
      </c>
      <c r="E17" s="104">
        <v>92</v>
      </c>
      <c r="F17" s="179"/>
      <c r="G17" s="179"/>
      <c r="H17" s="103"/>
    </row>
    <row r="18" s="226" customFormat="1" ht="68" customHeight="1" spans="1:8">
      <c r="A18" s="103">
        <v>15</v>
      </c>
      <c r="B18" s="103" t="s">
        <v>3988</v>
      </c>
      <c r="C18" s="183" t="s">
        <v>3990</v>
      </c>
      <c r="D18" s="103" t="s">
        <v>78</v>
      </c>
      <c r="E18" s="104">
        <v>60</v>
      </c>
      <c r="F18" s="179"/>
      <c r="G18" s="179"/>
      <c r="H18" s="103"/>
    </row>
    <row r="19" s="226" customFormat="1" ht="68" customHeight="1" spans="1:8">
      <c r="A19" s="103">
        <v>16</v>
      </c>
      <c r="B19" s="103" t="s">
        <v>3991</v>
      </c>
      <c r="C19" s="241" t="s">
        <v>3992</v>
      </c>
      <c r="D19" s="242" t="s">
        <v>75</v>
      </c>
      <c r="E19" s="104">
        <v>3</v>
      </c>
      <c r="F19" s="179"/>
      <c r="G19" s="179"/>
      <c r="H19" s="103"/>
    </row>
    <row r="20" s="226" customFormat="1" ht="68" customHeight="1" spans="1:8">
      <c r="A20" s="103">
        <v>17</v>
      </c>
      <c r="B20" s="103" t="s">
        <v>3991</v>
      </c>
      <c r="C20" s="241" t="s">
        <v>3993</v>
      </c>
      <c r="D20" s="103" t="s">
        <v>75</v>
      </c>
      <c r="E20" s="104">
        <v>1</v>
      </c>
      <c r="F20" s="179"/>
      <c r="G20" s="179"/>
      <c r="H20" s="103"/>
    </row>
    <row r="21" s="226" customFormat="1" ht="68" customHeight="1" spans="1:8">
      <c r="A21" s="103">
        <v>18</v>
      </c>
      <c r="B21" s="103" t="s">
        <v>3994</v>
      </c>
      <c r="C21" s="241" t="s">
        <v>3995</v>
      </c>
      <c r="D21" s="103" t="s">
        <v>75</v>
      </c>
      <c r="E21" s="104">
        <v>400</v>
      </c>
      <c r="F21" s="179"/>
      <c r="G21" s="179"/>
      <c r="H21" s="103"/>
    </row>
    <row r="22" s="226" customFormat="1" ht="68" customHeight="1" spans="1:8">
      <c r="A22" s="103">
        <v>19</v>
      </c>
      <c r="B22" s="103" t="s">
        <v>3996</v>
      </c>
      <c r="C22" s="241" t="s">
        <v>3997</v>
      </c>
      <c r="D22" s="103" t="s">
        <v>75</v>
      </c>
      <c r="E22" s="104">
        <v>86</v>
      </c>
      <c r="F22" s="179"/>
      <c r="G22" s="179"/>
      <c r="H22" s="103"/>
    </row>
    <row r="23" s="226" customFormat="1" ht="68" customHeight="1" spans="1:8">
      <c r="A23" s="103">
        <v>20</v>
      </c>
      <c r="B23" s="103" t="s">
        <v>3998</v>
      </c>
      <c r="C23" s="183" t="s">
        <v>3999</v>
      </c>
      <c r="D23" s="103" t="s">
        <v>75</v>
      </c>
      <c r="E23" s="104">
        <v>2</v>
      </c>
      <c r="F23" s="179"/>
      <c r="G23" s="179"/>
      <c r="H23" s="103"/>
    </row>
    <row r="24" s="226" customFormat="1" ht="68" customHeight="1" spans="1:8">
      <c r="A24" s="103">
        <v>21</v>
      </c>
      <c r="B24" s="103" t="s">
        <v>4000</v>
      </c>
      <c r="C24" s="241" t="s">
        <v>4001</v>
      </c>
      <c r="D24" s="103" t="s">
        <v>75</v>
      </c>
      <c r="E24" s="104">
        <v>26</v>
      </c>
      <c r="F24" s="179">
        <v>1000</v>
      </c>
      <c r="G24" s="179">
        <f>E24*F24</f>
        <v>26000</v>
      </c>
      <c r="H24" s="103" t="s">
        <v>4002</v>
      </c>
    </row>
    <row r="25" s="226" customFormat="1" ht="68" customHeight="1" spans="1:8">
      <c r="A25" s="103">
        <v>22</v>
      </c>
      <c r="B25" s="103" t="s">
        <v>4003</v>
      </c>
      <c r="C25" s="241" t="s">
        <v>4004</v>
      </c>
      <c r="D25" s="103" t="s">
        <v>75</v>
      </c>
      <c r="E25" s="104">
        <v>19</v>
      </c>
      <c r="F25" s="179"/>
      <c r="G25" s="179"/>
      <c r="H25" s="103"/>
    </row>
    <row r="26" s="226" customFormat="1" ht="45.75" spans="1:8">
      <c r="A26" s="103">
        <v>23</v>
      </c>
      <c r="B26" s="103" t="s">
        <v>4005</v>
      </c>
      <c r="C26" s="241" t="s">
        <v>4006</v>
      </c>
      <c r="D26" s="103" t="s">
        <v>75</v>
      </c>
      <c r="E26" s="104">
        <v>93</v>
      </c>
      <c r="F26" s="179"/>
      <c r="G26" s="179"/>
      <c r="H26" s="103"/>
    </row>
    <row r="27" s="226" customFormat="1" ht="45.75" spans="1:8">
      <c r="A27" s="103">
        <v>24</v>
      </c>
      <c r="B27" s="103" t="s">
        <v>4007</v>
      </c>
      <c r="C27" s="241" t="s">
        <v>4008</v>
      </c>
      <c r="D27" s="103" t="s">
        <v>75</v>
      </c>
      <c r="E27" s="104">
        <v>36</v>
      </c>
      <c r="F27" s="179"/>
      <c r="G27" s="179"/>
      <c r="H27" s="103"/>
    </row>
    <row r="28" s="226" customFormat="1" ht="78.75" spans="1:8">
      <c r="A28" s="103">
        <v>25</v>
      </c>
      <c r="B28" s="103" t="s">
        <v>4009</v>
      </c>
      <c r="C28" s="183" t="s">
        <v>4010</v>
      </c>
      <c r="D28" s="103" t="s">
        <v>75</v>
      </c>
      <c r="E28" s="104">
        <v>1</v>
      </c>
      <c r="F28" s="179"/>
      <c r="G28" s="179"/>
      <c r="H28" s="103" t="s">
        <v>4011</v>
      </c>
    </row>
    <row r="29" s="226" customFormat="1" ht="56.25" spans="1:8">
      <c r="A29" s="103">
        <v>26</v>
      </c>
      <c r="B29" s="103" t="s">
        <v>4012</v>
      </c>
      <c r="C29" s="183" t="s">
        <v>4013</v>
      </c>
      <c r="D29" s="103" t="s">
        <v>75</v>
      </c>
      <c r="E29" s="104">
        <v>67</v>
      </c>
      <c r="F29" s="179"/>
      <c r="G29" s="179"/>
      <c r="H29" s="103"/>
    </row>
    <row r="30" s="226" customFormat="1" ht="45" spans="1:8">
      <c r="A30" s="103">
        <v>27</v>
      </c>
      <c r="B30" s="103" t="s">
        <v>4014</v>
      </c>
      <c r="C30" s="183" t="s">
        <v>4015</v>
      </c>
      <c r="D30" s="103" t="s">
        <v>75</v>
      </c>
      <c r="E30" s="104">
        <v>52</v>
      </c>
      <c r="F30" s="179"/>
      <c r="G30" s="179"/>
      <c r="H30" s="103"/>
    </row>
    <row r="31" s="226" customFormat="1" ht="51" customHeight="1" spans="1:8">
      <c r="A31" s="103">
        <v>28</v>
      </c>
      <c r="B31" s="103" t="s">
        <v>4016</v>
      </c>
      <c r="C31" s="183" t="s">
        <v>4017</v>
      </c>
      <c r="D31" s="103" t="s">
        <v>75</v>
      </c>
      <c r="E31" s="104">
        <v>8</v>
      </c>
      <c r="F31" s="179"/>
      <c r="G31" s="179"/>
      <c r="H31" s="103"/>
    </row>
    <row r="32" s="226" customFormat="1" ht="51" customHeight="1" spans="1:8">
      <c r="A32" s="103">
        <v>29</v>
      </c>
      <c r="B32" s="103" t="s">
        <v>4018</v>
      </c>
      <c r="C32" s="183" t="s">
        <v>4019</v>
      </c>
      <c r="D32" s="103" t="s">
        <v>75</v>
      </c>
      <c r="E32" s="104">
        <v>72</v>
      </c>
      <c r="F32" s="179">
        <v>960.89</v>
      </c>
      <c r="G32" s="179">
        <f>E32*F32</f>
        <v>69184.08</v>
      </c>
      <c r="H32" s="103" t="s">
        <v>4002</v>
      </c>
    </row>
    <row r="33" s="226" customFormat="1" ht="51" customHeight="1" spans="1:8">
      <c r="A33" s="103">
        <v>30</v>
      </c>
      <c r="B33" s="103" t="s">
        <v>3825</v>
      </c>
      <c r="C33" s="183" t="s">
        <v>4020</v>
      </c>
      <c r="D33" s="103" t="s">
        <v>78</v>
      </c>
      <c r="E33" s="104">
        <v>72</v>
      </c>
      <c r="F33" s="179"/>
      <c r="G33" s="179"/>
      <c r="H33" s="103"/>
    </row>
    <row r="34" s="226" customFormat="1" ht="51" customHeight="1" spans="1:8">
      <c r="A34" s="103">
        <v>31</v>
      </c>
      <c r="B34" s="103" t="s">
        <v>4021</v>
      </c>
      <c r="C34" s="183" t="s">
        <v>4022</v>
      </c>
      <c r="D34" s="103" t="s">
        <v>78</v>
      </c>
      <c r="E34" s="104">
        <v>129</v>
      </c>
      <c r="F34" s="179"/>
      <c r="G34" s="179"/>
      <c r="H34" s="103"/>
    </row>
    <row r="35" s="226" customFormat="1" ht="51" customHeight="1" spans="1:8">
      <c r="A35" s="103">
        <v>32</v>
      </c>
      <c r="B35" s="103" t="s">
        <v>4023</v>
      </c>
      <c r="C35" s="183" t="s">
        <v>4024</v>
      </c>
      <c r="D35" s="103" t="s">
        <v>78</v>
      </c>
      <c r="E35" s="104">
        <v>153</v>
      </c>
      <c r="F35" s="179"/>
      <c r="G35" s="179"/>
      <c r="H35" s="103"/>
    </row>
    <row r="36" s="226" customFormat="1" ht="52" customHeight="1" spans="1:8">
      <c r="A36" s="103">
        <v>33</v>
      </c>
      <c r="B36" s="103" t="s">
        <v>4025</v>
      </c>
      <c r="C36" s="183" t="s">
        <v>4026</v>
      </c>
      <c r="D36" s="103" t="s">
        <v>78</v>
      </c>
      <c r="E36" s="104">
        <v>153</v>
      </c>
      <c r="F36" s="243"/>
      <c r="G36" s="179"/>
      <c r="H36" s="103"/>
    </row>
    <row r="37" s="226" customFormat="1" ht="39" customHeight="1" spans="1:8">
      <c r="A37" s="103">
        <v>34</v>
      </c>
      <c r="B37" s="103" t="s">
        <v>4027</v>
      </c>
      <c r="C37" s="183" t="s">
        <v>4028</v>
      </c>
      <c r="D37" s="103" t="s">
        <v>75</v>
      </c>
      <c r="E37" s="104">
        <v>216</v>
      </c>
      <c r="F37" s="179"/>
      <c r="G37" s="179"/>
      <c r="H37" s="103" t="s">
        <v>4029</v>
      </c>
    </row>
    <row r="38" s="226" customFormat="1" ht="47" customHeight="1" spans="1:8">
      <c r="A38" s="103">
        <v>35</v>
      </c>
      <c r="B38" s="103" t="s">
        <v>4030</v>
      </c>
      <c r="C38" s="183" t="s">
        <v>4031</v>
      </c>
      <c r="D38" s="103" t="s">
        <v>75</v>
      </c>
      <c r="E38" s="104">
        <v>25</v>
      </c>
      <c r="F38" s="179"/>
      <c r="G38" s="179"/>
      <c r="H38" s="103"/>
    </row>
    <row r="39" s="226" customFormat="1" ht="47" customHeight="1" spans="1:8">
      <c r="A39" s="103">
        <v>36</v>
      </c>
      <c r="B39" s="103" t="s">
        <v>449</v>
      </c>
      <c r="C39" s="183" t="s">
        <v>4032</v>
      </c>
      <c r="D39" s="103" t="s">
        <v>75</v>
      </c>
      <c r="E39" s="104">
        <v>1030</v>
      </c>
      <c r="F39" s="179"/>
      <c r="G39" s="179"/>
      <c r="H39" s="103"/>
    </row>
    <row r="40" s="226" customFormat="1" ht="54" customHeight="1" spans="1:8">
      <c r="A40" s="103">
        <v>37</v>
      </c>
      <c r="B40" s="103" t="s">
        <v>449</v>
      </c>
      <c r="C40" s="183" t="s">
        <v>4033</v>
      </c>
      <c r="D40" s="103" t="s">
        <v>75</v>
      </c>
      <c r="E40" s="104">
        <v>12</v>
      </c>
      <c r="F40" s="244"/>
      <c r="G40" s="179"/>
      <c r="H40" s="88"/>
    </row>
    <row r="41" s="226" customFormat="1" ht="123.75" spans="1:8">
      <c r="A41" s="103">
        <v>38</v>
      </c>
      <c r="B41" s="103" t="s">
        <v>4034</v>
      </c>
      <c r="C41" s="183" t="s">
        <v>4035</v>
      </c>
      <c r="D41" s="103" t="s">
        <v>75</v>
      </c>
      <c r="E41" s="104">
        <v>4</v>
      </c>
      <c r="F41" s="179"/>
      <c r="G41" s="179"/>
      <c r="H41" s="103"/>
    </row>
    <row r="42" s="226" customFormat="1" ht="50" customHeight="1" spans="1:8">
      <c r="A42" s="103">
        <v>39</v>
      </c>
      <c r="B42" s="103" t="s">
        <v>4036</v>
      </c>
      <c r="C42" s="183" t="s">
        <v>4037</v>
      </c>
      <c r="D42" s="103" t="s">
        <v>92</v>
      </c>
      <c r="E42" s="104">
        <v>40</v>
      </c>
      <c r="F42" s="179"/>
      <c r="G42" s="179"/>
      <c r="H42" s="103"/>
    </row>
    <row r="43" s="226" customFormat="1" ht="185" customHeight="1" spans="1:8">
      <c r="A43" s="103">
        <v>40</v>
      </c>
      <c r="B43" s="103" t="s">
        <v>4038</v>
      </c>
      <c r="C43" s="183" t="s">
        <v>4039</v>
      </c>
      <c r="D43" s="103" t="s">
        <v>78</v>
      </c>
      <c r="E43" s="104">
        <v>800</v>
      </c>
      <c r="F43" s="179"/>
      <c r="G43" s="179"/>
      <c r="H43" s="103"/>
    </row>
    <row r="44" s="226" customFormat="1" ht="67" customHeight="1" spans="1:8">
      <c r="A44" s="103">
        <v>42</v>
      </c>
      <c r="B44" s="103" t="s">
        <v>4040</v>
      </c>
      <c r="C44" s="183" t="s">
        <v>4041</v>
      </c>
      <c r="D44" s="103" t="s">
        <v>138</v>
      </c>
      <c r="E44" s="104">
        <v>20</v>
      </c>
      <c r="F44" s="179"/>
      <c r="G44" s="179"/>
      <c r="H44" s="103"/>
    </row>
    <row r="45" s="226" customFormat="1" ht="263" customHeight="1" spans="1:8">
      <c r="A45" s="103">
        <v>43</v>
      </c>
      <c r="B45" s="103" t="s">
        <v>4042</v>
      </c>
      <c r="C45" s="183" t="s">
        <v>4043</v>
      </c>
      <c r="D45" s="103" t="s">
        <v>75</v>
      </c>
      <c r="E45" s="104">
        <v>160</v>
      </c>
      <c r="F45" s="179"/>
      <c r="G45" s="179"/>
      <c r="H45" s="103"/>
    </row>
    <row r="46" s="226" customFormat="1" ht="54" customHeight="1" spans="1:8">
      <c r="A46" s="103">
        <v>44</v>
      </c>
      <c r="B46" s="103" t="s">
        <v>4044</v>
      </c>
      <c r="C46" s="183" t="s">
        <v>4045</v>
      </c>
      <c r="D46" s="103" t="s">
        <v>75</v>
      </c>
      <c r="E46" s="104">
        <v>160</v>
      </c>
      <c r="F46" s="179"/>
      <c r="G46" s="179"/>
      <c r="H46" s="103"/>
    </row>
    <row r="47" s="226" customFormat="1" ht="54" customHeight="1" spans="1:8">
      <c r="A47" s="103">
        <v>45</v>
      </c>
      <c r="B47" s="103" t="s">
        <v>2755</v>
      </c>
      <c r="C47" s="183" t="s">
        <v>4046</v>
      </c>
      <c r="D47" s="103" t="s">
        <v>92</v>
      </c>
      <c r="E47" s="104">
        <v>100</v>
      </c>
      <c r="F47" s="179"/>
      <c r="G47" s="179"/>
      <c r="H47" s="103"/>
    </row>
    <row r="48" s="226" customFormat="1" ht="34.5" spans="1:8">
      <c r="A48" s="103">
        <v>46</v>
      </c>
      <c r="B48" s="103" t="s">
        <v>4047</v>
      </c>
      <c r="C48" s="183" t="s">
        <v>4048</v>
      </c>
      <c r="D48" s="103" t="s">
        <v>112</v>
      </c>
      <c r="E48" s="104">
        <v>1</v>
      </c>
      <c r="F48" s="179">
        <f>150*500</f>
        <v>75000</v>
      </c>
      <c r="G48" s="179">
        <f>F48*E48</f>
        <v>75000</v>
      </c>
      <c r="H48" s="103" t="s">
        <v>4049</v>
      </c>
    </row>
    <row r="49" s="226" customFormat="1" ht="39" customHeight="1" spans="1:8">
      <c r="A49" s="103">
        <v>47</v>
      </c>
      <c r="B49" s="103" t="s">
        <v>4050</v>
      </c>
      <c r="C49" s="103" t="s">
        <v>4051</v>
      </c>
      <c r="D49" s="103" t="s">
        <v>112</v>
      </c>
      <c r="E49" s="104">
        <v>1</v>
      </c>
      <c r="F49" s="179">
        <v>120000</v>
      </c>
      <c r="G49" s="179">
        <f>F49*E49</f>
        <v>120000</v>
      </c>
      <c r="H49" s="103" t="s">
        <v>4052</v>
      </c>
    </row>
    <row r="50" s="226" customFormat="1" ht="39" customHeight="1" spans="1:8">
      <c r="A50" s="103">
        <v>48</v>
      </c>
      <c r="B50" s="103" t="s">
        <v>4053</v>
      </c>
      <c r="C50" s="103" t="s">
        <v>4051</v>
      </c>
      <c r="D50" s="103" t="s">
        <v>112</v>
      </c>
      <c r="E50" s="104">
        <v>1</v>
      </c>
      <c r="F50" s="179">
        <v>200000</v>
      </c>
      <c r="G50" s="179">
        <f>F50*E50</f>
        <v>200000</v>
      </c>
      <c r="H50" s="103" t="s">
        <v>4052</v>
      </c>
    </row>
    <row r="51" s="226" customFormat="1" ht="39" customHeight="1" spans="1:8">
      <c r="A51" s="103">
        <v>49</v>
      </c>
      <c r="B51" s="245" t="s">
        <v>4054</v>
      </c>
      <c r="C51" s="103" t="s">
        <v>4051</v>
      </c>
      <c r="D51" s="103" t="s">
        <v>112</v>
      </c>
      <c r="E51" s="104">
        <v>1</v>
      </c>
      <c r="F51" s="179">
        <v>100000</v>
      </c>
      <c r="G51" s="179">
        <f>F51*E51</f>
        <v>100000</v>
      </c>
      <c r="H51" s="103" t="s">
        <v>4052</v>
      </c>
    </row>
    <row r="52" s="169" customFormat="1" ht="32" customHeight="1" spans="1:8">
      <c r="A52" s="88"/>
      <c r="B52" s="88" t="s">
        <v>26</v>
      </c>
      <c r="C52" s="88"/>
      <c r="D52" s="88"/>
      <c r="E52" s="182"/>
      <c r="F52" s="88"/>
      <c r="G52" s="246"/>
      <c r="H52" s="88"/>
    </row>
  </sheetData>
  <mergeCells count="2">
    <mergeCell ref="A1:H1"/>
    <mergeCell ref="A2:E2"/>
  </mergeCells>
  <pageMargins left="0.25" right="0.25" top="0.75" bottom="0.75" header="0.298611111111111" footer="0.298611111111111"/>
  <pageSetup paperSize="9" scale="99"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49"/>
  <sheetViews>
    <sheetView view="pageBreakPreview" zoomScale="130" zoomScaleNormal="100" workbookViewId="0">
      <pane ySplit="2" topLeftCell="A3" activePane="bottomLeft" state="frozen"/>
      <selection/>
      <selection pane="bottomLeft" activeCell="I154" sqref="I154"/>
    </sheetView>
  </sheetViews>
  <sheetFormatPr defaultColWidth="11.8444444444444" defaultRowHeight="11.25"/>
  <cols>
    <col min="1" max="1" width="9" style="226" customWidth="1"/>
    <col min="2" max="2" width="15.3666666666667" style="227" customWidth="1"/>
    <col min="3" max="3" width="22.6" style="226" customWidth="1"/>
    <col min="4" max="4" width="52.5111111111111" style="226" customWidth="1"/>
    <col min="5" max="5" width="18.5111111111111" style="226" customWidth="1"/>
    <col min="6" max="6" width="9.06666666666667" style="226" customWidth="1"/>
    <col min="7" max="7" width="9.62222222222222" style="226" customWidth="1"/>
    <col min="8" max="8" width="14.3333333333333" style="228" customWidth="1"/>
    <col min="9" max="9" width="17.9666666666667" style="226" customWidth="1"/>
    <col min="10" max="16384" width="11.8444444444444" style="200"/>
  </cols>
  <sheetData>
    <row r="1" s="200" customFormat="1" ht="42" customHeight="1" spans="1:9">
      <c r="A1" s="172" t="s">
        <v>4055</v>
      </c>
      <c r="B1" s="172"/>
      <c r="C1" s="172"/>
      <c r="D1" s="172"/>
      <c r="E1" s="172"/>
      <c r="F1" s="172"/>
      <c r="G1" s="172"/>
      <c r="H1" s="204"/>
      <c r="I1" s="172"/>
    </row>
    <row r="2" s="200" customFormat="1" ht="24" spans="1:9">
      <c r="A2" s="101" t="s">
        <v>2</v>
      </c>
      <c r="B2" s="101" t="s">
        <v>4056</v>
      </c>
      <c r="C2" s="101" t="s">
        <v>4057</v>
      </c>
      <c r="D2" s="101" t="s">
        <v>22</v>
      </c>
      <c r="E2" s="101" t="s">
        <v>4058</v>
      </c>
      <c r="F2" s="101" t="s">
        <v>24</v>
      </c>
      <c r="G2" s="100" t="s">
        <v>23</v>
      </c>
      <c r="H2" s="173" t="s">
        <v>25</v>
      </c>
      <c r="I2" s="100" t="s">
        <v>4059</v>
      </c>
    </row>
    <row r="3" s="200" customFormat="1" ht="20" customHeight="1" spans="1:9">
      <c r="A3" s="229" t="s">
        <v>4060</v>
      </c>
      <c r="B3" s="230"/>
      <c r="C3" s="231"/>
      <c r="D3" s="196"/>
      <c r="E3" s="104"/>
      <c r="F3" s="104"/>
      <c r="G3" s="104"/>
      <c r="H3" s="104"/>
      <c r="I3" s="104"/>
    </row>
    <row r="4" s="200" customFormat="1" ht="38.8" spans="1:9">
      <c r="A4" s="104" t="s">
        <v>4061</v>
      </c>
      <c r="B4" s="103" t="s">
        <v>4062</v>
      </c>
      <c r="C4" s="104" t="s">
        <v>4063</v>
      </c>
      <c r="D4" s="183" t="s">
        <v>4064</v>
      </c>
      <c r="E4" s="215" t="str">
        <f>_xlfn.DISPIMG("ID_19BC69F6FC874131A9807D796654A133",1)</f>
        <v>=DISPIMG("ID_19BC69F6FC874131A9807D796654A133",1)</v>
      </c>
      <c r="F4" s="104">
        <v>1</v>
      </c>
      <c r="G4" s="104" t="s">
        <v>138</v>
      </c>
      <c r="H4" s="104"/>
      <c r="I4" s="104"/>
    </row>
    <row r="5" s="200" customFormat="1" ht="83.3" spans="1:9">
      <c r="A5" s="104" t="s">
        <v>4065</v>
      </c>
      <c r="B5" s="218" t="s">
        <v>4066</v>
      </c>
      <c r="C5" s="219" t="s">
        <v>4067</v>
      </c>
      <c r="D5" s="183" t="s">
        <v>4068</v>
      </c>
      <c r="E5" s="104" t="str">
        <f>_xlfn.DISPIMG("ID_CD0C9C31805246E4A48E46CA952C372F",1)</f>
        <v>=DISPIMG("ID_CD0C9C31805246E4A48E46CA952C372F",1)</v>
      </c>
      <c r="F5" s="104">
        <v>1</v>
      </c>
      <c r="G5" s="104" t="s">
        <v>138</v>
      </c>
      <c r="H5" s="104"/>
      <c r="I5" s="104"/>
    </row>
    <row r="6" s="200" customFormat="1" ht="20" customHeight="1" spans="1:9">
      <c r="A6" s="229" t="s">
        <v>4069</v>
      </c>
      <c r="B6" s="230"/>
      <c r="C6" s="231"/>
      <c r="D6" s="196"/>
      <c r="E6" s="104"/>
      <c r="F6" s="104"/>
      <c r="G6" s="104"/>
      <c r="H6" s="104"/>
      <c r="I6" s="104"/>
    </row>
    <row r="7" s="200" customFormat="1" ht="65.05" spans="1:9">
      <c r="A7" s="104" t="s">
        <v>4070</v>
      </c>
      <c r="B7" s="103" t="s">
        <v>4071</v>
      </c>
      <c r="C7" s="104" t="s">
        <v>4072</v>
      </c>
      <c r="D7" s="183" t="s">
        <v>4073</v>
      </c>
      <c r="E7" s="104" t="str">
        <f>_xlfn.DISPIMG("ID_0936FB324F9848768A65BCF823D76F2D",1)</f>
        <v>=DISPIMG("ID_0936FB324F9848768A65BCF823D76F2D",1)</v>
      </c>
      <c r="F7" s="104">
        <v>1</v>
      </c>
      <c r="G7" s="104" t="s">
        <v>92</v>
      </c>
      <c r="H7" s="104"/>
      <c r="I7" s="104"/>
    </row>
    <row r="8" s="200" customFormat="1" ht="74.95" spans="1:9">
      <c r="A8" s="104" t="s">
        <v>4074</v>
      </c>
      <c r="B8" s="103" t="s">
        <v>4075</v>
      </c>
      <c r="C8" s="104" t="s">
        <v>4076</v>
      </c>
      <c r="D8" s="183" t="s">
        <v>4077</v>
      </c>
      <c r="E8" s="104" t="str">
        <f>_xlfn.DISPIMG("ID_C754A71AB3CC453E8D6541D5D36C5F61",1)</f>
        <v>=DISPIMG("ID_C754A71AB3CC453E8D6541D5D36C5F61",1)</v>
      </c>
      <c r="F8" s="104">
        <v>1</v>
      </c>
      <c r="G8" s="104" t="s">
        <v>92</v>
      </c>
      <c r="H8" s="104"/>
      <c r="I8" s="104"/>
    </row>
    <row r="9" s="200" customFormat="1" ht="67.5" spans="1:9">
      <c r="A9" s="104" t="s">
        <v>4078</v>
      </c>
      <c r="B9" s="103" t="s">
        <v>4079</v>
      </c>
      <c r="C9" s="104"/>
      <c r="D9" s="183" t="s">
        <v>4080</v>
      </c>
      <c r="E9" s="215" t="str">
        <f>_xlfn.DISPIMG("ID_CC3ACEAF7A8C4E88BD6B4190C2767E1E",1)</f>
        <v>=DISPIMG("ID_CC3ACEAF7A8C4E88BD6B4190C2767E1E",1)</v>
      </c>
      <c r="F9" s="104">
        <v>1</v>
      </c>
      <c r="G9" s="104" t="s">
        <v>138</v>
      </c>
      <c r="H9" s="104"/>
      <c r="I9" s="104"/>
    </row>
    <row r="10" s="200" customFormat="1" ht="79.35" spans="1:9">
      <c r="A10" s="104" t="s">
        <v>4081</v>
      </c>
      <c r="B10" s="103" t="s">
        <v>4082</v>
      </c>
      <c r="C10" s="104" t="s">
        <v>4083</v>
      </c>
      <c r="D10" s="183" t="s">
        <v>4084</v>
      </c>
      <c r="E10" s="215" t="str">
        <f>_xlfn.DISPIMG("ID_011CE05B5C12496F8C59096CB28D1F62",1)</f>
        <v>=DISPIMG("ID_011CE05B5C12496F8C59096CB28D1F62",1)</v>
      </c>
      <c r="F10" s="104">
        <v>1</v>
      </c>
      <c r="G10" s="104" t="s">
        <v>138</v>
      </c>
      <c r="H10" s="104"/>
      <c r="I10" s="104"/>
    </row>
    <row r="11" s="200" customFormat="1" ht="56.25" spans="1:9">
      <c r="A11" s="104" t="s">
        <v>4085</v>
      </c>
      <c r="B11" s="103" t="s">
        <v>4086</v>
      </c>
      <c r="C11" s="104" t="s">
        <v>4087</v>
      </c>
      <c r="D11" s="183" t="s">
        <v>4088</v>
      </c>
      <c r="E11" s="104" t="s">
        <v>4089</v>
      </c>
      <c r="F11" s="104">
        <v>1</v>
      </c>
      <c r="G11" s="104" t="s">
        <v>92</v>
      </c>
      <c r="H11" s="104"/>
      <c r="I11" s="104"/>
    </row>
    <row r="12" s="200" customFormat="1" ht="20" customHeight="1" spans="1:9">
      <c r="A12" s="229" t="s">
        <v>4090</v>
      </c>
      <c r="B12" s="230"/>
      <c r="C12" s="231"/>
      <c r="D12" s="196"/>
      <c r="E12" s="104"/>
      <c r="F12" s="104"/>
      <c r="G12" s="104"/>
      <c r="H12" s="104"/>
      <c r="I12" s="104"/>
    </row>
    <row r="13" s="200" customFormat="1" ht="83.5" spans="1:9">
      <c r="A13" s="104" t="s">
        <v>4091</v>
      </c>
      <c r="B13" s="103" t="s">
        <v>4092</v>
      </c>
      <c r="C13" s="104" t="s">
        <v>4093</v>
      </c>
      <c r="D13" s="183" t="s">
        <v>4094</v>
      </c>
      <c r="E13" s="104" t="str">
        <f>_xlfn.DISPIMG("ID_E171D6371C204ADC94BE4012D1B391CA",1)</f>
        <v>=DISPIMG("ID_E171D6371C204ADC94BE4012D1B391CA",1)</v>
      </c>
      <c r="F13" s="104">
        <v>9</v>
      </c>
      <c r="G13" s="104" t="s">
        <v>92</v>
      </c>
      <c r="H13" s="104"/>
      <c r="I13" s="104"/>
    </row>
    <row r="14" s="200" customFormat="1" ht="83.3" spans="1:9">
      <c r="A14" s="104" t="s">
        <v>4095</v>
      </c>
      <c r="B14" s="218" t="s">
        <v>4066</v>
      </c>
      <c r="C14" s="219" t="s">
        <v>4067</v>
      </c>
      <c r="D14" s="183" t="s">
        <v>4068</v>
      </c>
      <c r="E14" s="104" t="str">
        <f>_xlfn.DISPIMG("ID_CD0C9C31805246E4A48E46CA952C372F",1)</f>
        <v>=DISPIMG("ID_CD0C9C31805246E4A48E46CA952C372F",1)</v>
      </c>
      <c r="F14" s="104">
        <v>2</v>
      </c>
      <c r="G14" s="104" t="s">
        <v>138</v>
      </c>
      <c r="H14" s="104"/>
      <c r="I14" s="104"/>
    </row>
    <row r="15" s="200" customFormat="1" ht="67.5" spans="1:9">
      <c r="A15" s="104" t="s">
        <v>4096</v>
      </c>
      <c r="B15" s="103" t="s">
        <v>4097</v>
      </c>
      <c r="C15" s="103" t="s">
        <v>4098</v>
      </c>
      <c r="D15" s="213" t="s">
        <v>4099</v>
      </c>
      <c r="E15" s="104" t="str">
        <f>_xlfn.DISPIMG("ID_900840387A5E47E6A047E2AAA01ABCC9",1)</f>
        <v>=DISPIMG("ID_900840387A5E47E6A047E2AAA01ABCC9",1)</v>
      </c>
      <c r="F15" s="104">
        <v>1</v>
      </c>
      <c r="G15" s="104" t="s">
        <v>3877</v>
      </c>
      <c r="H15" s="104"/>
      <c r="I15" s="104"/>
    </row>
    <row r="16" s="200" customFormat="1" ht="20" customHeight="1" spans="1:9">
      <c r="A16" s="229" t="s">
        <v>4100</v>
      </c>
      <c r="B16" s="230"/>
      <c r="C16" s="231"/>
      <c r="D16" s="196"/>
      <c r="E16" s="104"/>
      <c r="F16" s="104"/>
      <c r="G16" s="104"/>
      <c r="H16" s="104"/>
      <c r="I16" s="104"/>
    </row>
    <row r="17" s="200" customFormat="1" ht="83.3" spans="1:9">
      <c r="A17" s="104" t="s">
        <v>4101</v>
      </c>
      <c r="B17" s="103" t="s">
        <v>4102</v>
      </c>
      <c r="C17" s="104" t="s">
        <v>4103</v>
      </c>
      <c r="D17" s="183" t="s">
        <v>4104</v>
      </c>
      <c r="E17" s="104" t="str">
        <f>_xlfn.DISPIMG("ID_D836931550B646639824A1E97D49F70A",1)</f>
        <v>=DISPIMG("ID_D836931550B646639824A1E97D49F70A",1)</v>
      </c>
      <c r="F17" s="104">
        <v>5</v>
      </c>
      <c r="G17" s="104" t="s">
        <v>92</v>
      </c>
      <c r="H17" s="104"/>
      <c r="I17" s="104"/>
    </row>
    <row r="18" s="200" customFormat="1" ht="78.6" spans="1:9">
      <c r="A18" s="104" t="s">
        <v>4105</v>
      </c>
      <c r="B18" s="103" t="s">
        <v>4106</v>
      </c>
      <c r="C18" s="104" t="s">
        <v>4107</v>
      </c>
      <c r="D18" s="183" t="s">
        <v>4108</v>
      </c>
      <c r="E18" s="104" t="str">
        <f>_xlfn.DISPIMG("ID_9DD3285712D047F09158EE22674984A8",1)</f>
        <v>=DISPIMG("ID_9DD3285712D047F09158EE22674984A8",1)</v>
      </c>
      <c r="F18" s="104">
        <v>4</v>
      </c>
      <c r="G18" s="104" t="s">
        <v>92</v>
      </c>
      <c r="H18" s="104"/>
      <c r="I18" s="104"/>
    </row>
    <row r="19" s="200" customFormat="1" ht="83.3" spans="1:9">
      <c r="A19" s="104" t="s">
        <v>4109</v>
      </c>
      <c r="B19" s="218" t="s">
        <v>4066</v>
      </c>
      <c r="C19" s="219" t="s">
        <v>4067</v>
      </c>
      <c r="D19" s="183" t="s">
        <v>4068</v>
      </c>
      <c r="E19" s="104" t="str">
        <f>_xlfn.DISPIMG("ID_CD0C9C31805246E4A48E46CA952C372F",1)</f>
        <v>=DISPIMG("ID_CD0C9C31805246E4A48E46CA952C372F",1)</v>
      </c>
      <c r="F19" s="104">
        <v>2</v>
      </c>
      <c r="G19" s="104" t="s">
        <v>138</v>
      </c>
      <c r="H19" s="104"/>
      <c r="I19" s="104"/>
    </row>
    <row r="20" s="200" customFormat="1" ht="67.5" spans="1:9">
      <c r="A20" s="104" t="s">
        <v>4110</v>
      </c>
      <c r="B20" s="103" t="s">
        <v>4097</v>
      </c>
      <c r="C20" s="103" t="s">
        <v>4098</v>
      </c>
      <c r="D20" s="213" t="s">
        <v>4111</v>
      </c>
      <c r="E20" s="104" t="str">
        <f>_xlfn.DISPIMG("ID_900840387A5E47E6A047E2AAA01ABCC9",1)</f>
        <v>=DISPIMG("ID_900840387A5E47E6A047E2AAA01ABCC9",1)</v>
      </c>
      <c r="F20" s="104">
        <v>1</v>
      </c>
      <c r="G20" s="104" t="s">
        <v>3877</v>
      </c>
      <c r="H20" s="104"/>
      <c r="I20" s="104"/>
    </row>
    <row r="21" s="200" customFormat="1" ht="20" customHeight="1" spans="1:9">
      <c r="A21" s="229" t="s">
        <v>4112</v>
      </c>
      <c r="B21" s="230"/>
      <c r="C21" s="231"/>
      <c r="D21" s="196"/>
      <c r="E21" s="104"/>
      <c r="F21" s="104"/>
      <c r="G21" s="104"/>
      <c r="H21" s="104"/>
      <c r="I21" s="104"/>
    </row>
    <row r="22" s="200" customFormat="1" ht="83.3" spans="1:9">
      <c r="A22" s="104" t="s">
        <v>4113</v>
      </c>
      <c r="B22" s="103" t="s">
        <v>4114</v>
      </c>
      <c r="C22" s="104" t="s">
        <v>4115</v>
      </c>
      <c r="D22" s="183" t="s">
        <v>4116</v>
      </c>
      <c r="E22" s="104" t="str">
        <f>_xlfn.DISPIMG("ID_A5736B6BB750406699EE92A64720740D",1)</f>
        <v>=DISPIMG("ID_A5736B6BB750406699EE92A64720740D",1)</v>
      </c>
      <c r="F22" s="104">
        <v>1</v>
      </c>
      <c r="G22" s="104" t="s">
        <v>138</v>
      </c>
      <c r="H22" s="104"/>
      <c r="I22" s="104"/>
    </row>
    <row r="23" s="200" customFormat="1" ht="81" spans="1:9">
      <c r="A23" s="104" t="s">
        <v>4117</v>
      </c>
      <c r="B23" s="103" t="s">
        <v>4118</v>
      </c>
      <c r="C23" s="104" t="s">
        <v>4119</v>
      </c>
      <c r="D23" s="183" t="s">
        <v>4120</v>
      </c>
      <c r="E23" s="104" t="str">
        <f>_xlfn.DISPIMG("ID_7F65AE070ED24661905C4E341F30D6E6",1)</f>
        <v>=DISPIMG("ID_7F65AE070ED24661905C4E341F30D6E6",1)</v>
      </c>
      <c r="F23" s="104">
        <v>1</v>
      </c>
      <c r="G23" s="104" t="s">
        <v>138</v>
      </c>
      <c r="H23" s="104"/>
      <c r="I23" s="104"/>
    </row>
    <row r="24" s="200" customFormat="1" ht="83.3" spans="1:9">
      <c r="A24" s="104" t="s">
        <v>4121</v>
      </c>
      <c r="B24" s="103" t="s">
        <v>4102</v>
      </c>
      <c r="C24" s="104" t="s">
        <v>4103</v>
      </c>
      <c r="D24" s="183" t="s">
        <v>4104</v>
      </c>
      <c r="E24" s="104" t="str">
        <f>_xlfn.DISPIMG("ID_D836931550B646639824A1E97D49F70A",1)</f>
        <v>=DISPIMG("ID_D836931550B646639824A1E97D49F70A",1)</v>
      </c>
      <c r="F24" s="104">
        <v>4</v>
      </c>
      <c r="G24" s="104" t="s">
        <v>92</v>
      </c>
      <c r="H24" s="104"/>
      <c r="I24" s="104"/>
    </row>
    <row r="25" s="200" customFormat="1" ht="56.25" spans="1:9">
      <c r="A25" s="104" t="s">
        <v>4122</v>
      </c>
      <c r="B25" s="103" t="s">
        <v>4123</v>
      </c>
      <c r="C25" s="104" t="s">
        <v>4072</v>
      </c>
      <c r="D25" s="183" t="s">
        <v>4124</v>
      </c>
      <c r="E25" s="222" t="str">
        <f>_xlfn.DISPIMG("ID_FBCE887129A24D81B6405AFB8BAB45C9",1)</f>
        <v>=DISPIMG("ID_FBCE887129A24D81B6405AFB8BAB45C9",1)</v>
      </c>
      <c r="F25" s="104">
        <v>4</v>
      </c>
      <c r="G25" s="104" t="s">
        <v>92</v>
      </c>
      <c r="H25" s="104"/>
      <c r="I25" s="104"/>
    </row>
    <row r="26" s="200" customFormat="1" ht="74.95" spans="1:9">
      <c r="A26" s="104" t="s">
        <v>4125</v>
      </c>
      <c r="B26" s="103" t="s">
        <v>4075</v>
      </c>
      <c r="C26" s="104" t="s">
        <v>4126</v>
      </c>
      <c r="D26" s="183" t="s">
        <v>4127</v>
      </c>
      <c r="E26" s="104" t="str">
        <f>_xlfn.DISPIMG("ID_C754A71AB3CC453E8D6541D5D36C5F61",1)</f>
        <v>=DISPIMG("ID_C754A71AB3CC453E8D6541D5D36C5F61",1)</v>
      </c>
      <c r="F26" s="104">
        <v>3</v>
      </c>
      <c r="G26" s="104" t="s">
        <v>92</v>
      </c>
      <c r="H26" s="104"/>
      <c r="I26" s="104"/>
    </row>
    <row r="27" s="200" customFormat="1" ht="56.25" spans="1:9">
      <c r="A27" s="104" t="s">
        <v>4128</v>
      </c>
      <c r="B27" s="103" t="s">
        <v>4123</v>
      </c>
      <c r="C27" s="104" t="s">
        <v>4126</v>
      </c>
      <c r="D27" s="183" t="s">
        <v>4124</v>
      </c>
      <c r="E27" s="222" t="str">
        <f>_xlfn.DISPIMG("ID_FBCE887129A24D81B6405AFB8BAB45C9",1)</f>
        <v>=DISPIMG("ID_FBCE887129A24D81B6405AFB8BAB45C9",1)</v>
      </c>
      <c r="F27" s="104">
        <v>2</v>
      </c>
      <c r="G27" s="104" t="s">
        <v>92</v>
      </c>
      <c r="H27" s="104"/>
      <c r="I27" s="104"/>
    </row>
    <row r="28" s="200" customFormat="1" ht="83.3" spans="1:9">
      <c r="A28" s="104" t="s">
        <v>4129</v>
      </c>
      <c r="B28" s="103" t="s">
        <v>4130</v>
      </c>
      <c r="C28" s="104" t="s">
        <v>4131</v>
      </c>
      <c r="D28" s="183" t="s">
        <v>4132</v>
      </c>
      <c r="E28" s="104" t="str">
        <f>_xlfn.DISPIMG("ID_B0AE6EAA71C544128F28166C8B2732EB",1)</f>
        <v>=DISPIMG("ID_B0AE6EAA71C544128F28166C8B2732EB",1)</v>
      </c>
      <c r="F28" s="104">
        <v>1</v>
      </c>
      <c r="G28" s="104" t="s">
        <v>138</v>
      </c>
      <c r="H28" s="104"/>
      <c r="I28" s="104"/>
    </row>
    <row r="29" s="200" customFormat="1" ht="75.7" spans="1:9">
      <c r="A29" s="104" t="s">
        <v>4133</v>
      </c>
      <c r="B29" s="103" t="s">
        <v>4134</v>
      </c>
      <c r="C29" s="103" t="s">
        <v>4135</v>
      </c>
      <c r="D29" s="183" t="s">
        <v>4136</v>
      </c>
      <c r="E29" s="104" t="str">
        <f>_xlfn.DISPIMG("ID_672426F9F8884895B58258C70141CA62",1)</f>
        <v>=DISPIMG("ID_672426F9F8884895B58258C70141CA62",1)</v>
      </c>
      <c r="F29" s="104">
        <v>6.5</v>
      </c>
      <c r="G29" s="104" t="s">
        <v>995</v>
      </c>
      <c r="H29" s="104"/>
      <c r="I29" s="104"/>
    </row>
    <row r="30" s="200" customFormat="1" ht="47.8" spans="1:9">
      <c r="A30" s="104" t="s">
        <v>4137</v>
      </c>
      <c r="B30" s="103" t="s">
        <v>4138</v>
      </c>
      <c r="C30" s="104" t="s">
        <v>4139</v>
      </c>
      <c r="D30" s="183" t="s">
        <v>4140</v>
      </c>
      <c r="E30" s="104" t="str">
        <f>_xlfn.DISPIMG("ID_2912ED4CC48549EBA097EE123E80FD49",1)</f>
        <v>=DISPIMG("ID_2912ED4CC48549EBA097EE123E80FD49",1)</v>
      </c>
      <c r="F30" s="104">
        <v>1</v>
      </c>
      <c r="G30" s="104" t="s">
        <v>138</v>
      </c>
      <c r="H30" s="104"/>
      <c r="I30" s="104"/>
    </row>
    <row r="31" s="200" customFormat="1" ht="83.5" spans="1:9">
      <c r="A31" s="104" t="s">
        <v>4141</v>
      </c>
      <c r="B31" s="103" t="s">
        <v>4142</v>
      </c>
      <c r="C31" s="104" t="s">
        <v>4143</v>
      </c>
      <c r="D31" s="183" t="s">
        <v>4144</v>
      </c>
      <c r="E31" s="104" t="str">
        <f>_xlfn.DISPIMG("ID_159031BE4AEE4524BF8761882EB225B4",1)</f>
        <v>=DISPIMG("ID_159031BE4AEE4524BF8761882EB225B4",1)</v>
      </c>
      <c r="F31" s="104">
        <v>1</v>
      </c>
      <c r="G31" s="104" t="s">
        <v>138</v>
      </c>
      <c r="H31" s="104"/>
      <c r="I31" s="104"/>
    </row>
    <row r="32" s="200" customFormat="1" ht="67.5" spans="1:9">
      <c r="A32" s="104" t="s">
        <v>4145</v>
      </c>
      <c r="B32" s="103" t="s">
        <v>4097</v>
      </c>
      <c r="C32" s="103" t="s">
        <v>4098</v>
      </c>
      <c r="D32" s="213" t="s">
        <v>4111</v>
      </c>
      <c r="E32" s="104" t="str">
        <f>_xlfn.DISPIMG("ID_900840387A5E47E6A047E2AAA01ABCC9",1)</f>
        <v>=DISPIMG("ID_900840387A5E47E6A047E2AAA01ABCC9",1)</v>
      </c>
      <c r="F32" s="104">
        <v>1</v>
      </c>
      <c r="G32" s="104" t="s">
        <v>138</v>
      </c>
      <c r="H32" s="104"/>
      <c r="I32" s="104"/>
    </row>
    <row r="33" s="200" customFormat="1" ht="20" customHeight="1" spans="1:9">
      <c r="A33" s="229" t="s">
        <v>4146</v>
      </c>
      <c r="B33" s="230"/>
      <c r="C33" s="231"/>
      <c r="D33" s="196"/>
      <c r="E33" s="104"/>
      <c r="F33" s="104"/>
      <c r="G33" s="104"/>
      <c r="H33" s="104"/>
      <c r="I33" s="104"/>
    </row>
    <row r="34" s="200" customFormat="1" ht="67.5" spans="1:9">
      <c r="A34" s="104" t="s">
        <v>4147</v>
      </c>
      <c r="B34" s="103" t="s">
        <v>4148</v>
      </c>
      <c r="C34" s="104" t="s">
        <v>4126</v>
      </c>
      <c r="D34" s="183" t="s">
        <v>4149</v>
      </c>
      <c r="E34" s="104" t="str">
        <f>_xlfn.DISPIMG("ID_7DDECDBCDA384C41B41BC3D4046CAF7F",1)</f>
        <v>=DISPIMG("ID_7DDECDBCDA384C41B41BC3D4046CAF7F",1)</v>
      </c>
      <c r="F34" s="104">
        <v>3</v>
      </c>
      <c r="G34" s="104" t="s">
        <v>138</v>
      </c>
      <c r="H34" s="104"/>
      <c r="I34" s="104"/>
    </row>
    <row r="35" s="200" customFormat="1" ht="83.3" spans="1:9">
      <c r="A35" s="104" t="s">
        <v>4150</v>
      </c>
      <c r="B35" s="103" t="s">
        <v>4151</v>
      </c>
      <c r="C35" s="104" t="s">
        <v>4152</v>
      </c>
      <c r="D35" s="183" t="s">
        <v>4153</v>
      </c>
      <c r="E35" s="104" t="str">
        <f>_xlfn.DISPIMG("ID_ABD30BC79B244BB19A280E6462A86CDA",1)</f>
        <v>=DISPIMG("ID_ABD30BC79B244BB19A280E6462A86CDA",1)</v>
      </c>
      <c r="F35" s="104">
        <v>1</v>
      </c>
      <c r="G35" s="104" t="s">
        <v>92</v>
      </c>
      <c r="H35" s="104"/>
      <c r="I35" s="104"/>
    </row>
    <row r="36" s="200" customFormat="1" ht="83.3" spans="1:9">
      <c r="A36" s="104" t="s">
        <v>4154</v>
      </c>
      <c r="B36" s="103" t="s">
        <v>4102</v>
      </c>
      <c r="C36" s="104" t="s">
        <v>4103</v>
      </c>
      <c r="D36" s="183" t="s">
        <v>4104</v>
      </c>
      <c r="E36" s="104" t="str">
        <f>_xlfn.DISPIMG("ID_D836931550B646639824A1E97D49F70A",1)</f>
        <v>=DISPIMG("ID_D836931550B646639824A1E97D49F70A",1)</v>
      </c>
      <c r="F36" s="104">
        <v>3</v>
      </c>
      <c r="G36" s="104" t="s">
        <v>92</v>
      </c>
      <c r="H36" s="104"/>
      <c r="I36" s="104"/>
    </row>
    <row r="37" s="200" customFormat="1" ht="83.3" spans="1:9">
      <c r="A37" s="104" t="s">
        <v>4155</v>
      </c>
      <c r="B37" s="103" t="s">
        <v>4156</v>
      </c>
      <c r="C37" s="104" t="s">
        <v>4072</v>
      </c>
      <c r="D37" s="183" t="s">
        <v>4124</v>
      </c>
      <c r="E37" s="104" t="str">
        <f>_xlfn.DISPIMG("ID_9561CD9ED0FA41B6834E4958B8DAC949",1)</f>
        <v>=DISPIMG("ID_9561CD9ED0FA41B6834E4958B8DAC949",1)</v>
      </c>
      <c r="F37" s="104">
        <v>4</v>
      </c>
      <c r="G37" s="104" t="s">
        <v>92</v>
      </c>
      <c r="H37" s="104"/>
      <c r="I37" s="104"/>
    </row>
    <row r="38" s="200" customFormat="1" ht="74.95" spans="1:9">
      <c r="A38" s="104" t="s">
        <v>4157</v>
      </c>
      <c r="B38" s="103" t="s">
        <v>4158</v>
      </c>
      <c r="C38" s="104" t="s">
        <v>4126</v>
      </c>
      <c r="D38" s="183" t="s">
        <v>4159</v>
      </c>
      <c r="E38" s="104" t="str">
        <f>_xlfn.DISPIMG("ID_C754A71AB3CC453E8D6541D5D36C5F61",1)</f>
        <v>=DISPIMG("ID_C754A71AB3CC453E8D6541D5D36C5F61",1)</v>
      </c>
      <c r="F38" s="104">
        <v>3</v>
      </c>
      <c r="G38" s="104" t="s">
        <v>92</v>
      </c>
      <c r="H38" s="104"/>
      <c r="I38" s="104"/>
    </row>
    <row r="39" s="200" customFormat="1" ht="56.25" spans="1:9">
      <c r="A39" s="104" t="s">
        <v>4160</v>
      </c>
      <c r="B39" s="103" t="s">
        <v>4161</v>
      </c>
      <c r="C39" s="104" t="s">
        <v>4162</v>
      </c>
      <c r="D39" s="183" t="s">
        <v>4073</v>
      </c>
      <c r="E39" s="222" t="str">
        <f>_xlfn.DISPIMG("ID_FBCE887129A24D81B6405AFB8BAB45C9",1)</f>
        <v>=DISPIMG("ID_FBCE887129A24D81B6405AFB8BAB45C9",1)</v>
      </c>
      <c r="F39" s="104">
        <v>1</v>
      </c>
      <c r="G39" s="104" t="s">
        <v>92</v>
      </c>
      <c r="H39" s="104"/>
      <c r="I39" s="104"/>
    </row>
    <row r="40" s="200" customFormat="1" ht="83.3" spans="1:9">
      <c r="A40" s="104" t="s">
        <v>4163</v>
      </c>
      <c r="B40" s="103" t="s">
        <v>4130</v>
      </c>
      <c r="C40" s="104" t="s">
        <v>4131</v>
      </c>
      <c r="D40" s="183" t="s">
        <v>4132</v>
      </c>
      <c r="E40" s="104" t="str">
        <f>_xlfn.DISPIMG("ID_B0AE6EAA71C544128F28166C8B2732EB",1)</f>
        <v>=DISPIMG("ID_B0AE6EAA71C544128F28166C8B2732EB",1)</v>
      </c>
      <c r="F40" s="104">
        <v>1</v>
      </c>
      <c r="G40" s="104" t="s">
        <v>138</v>
      </c>
      <c r="H40" s="104"/>
      <c r="I40" s="104"/>
    </row>
    <row r="41" s="200" customFormat="1" ht="101.25" spans="1:9">
      <c r="A41" s="104" t="s">
        <v>4164</v>
      </c>
      <c r="B41" s="103" t="s">
        <v>4165</v>
      </c>
      <c r="C41" s="104" t="s">
        <v>4166</v>
      </c>
      <c r="D41" s="183" t="s">
        <v>4167</v>
      </c>
      <c r="E41" s="104" t="str">
        <f>_xlfn.DISPIMG("ID_F6C75B2ADB054FCE822F232232FE4900",1)</f>
        <v>=DISPIMG("ID_F6C75B2ADB054FCE822F232232FE4900",1)</v>
      </c>
      <c r="F41" s="104">
        <v>1</v>
      </c>
      <c r="G41" s="104" t="s">
        <v>138</v>
      </c>
      <c r="H41" s="104"/>
      <c r="I41" s="104"/>
    </row>
    <row r="42" s="200" customFormat="1" ht="78.55" spans="1:9">
      <c r="A42" s="104" t="s">
        <v>4168</v>
      </c>
      <c r="B42" s="103" t="s">
        <v>4169</v>
      </c>
      <c r="C42" s="104" t="s">
        <v>4170</v>
      </c>
      <c r="D42" s="183" t="s">
        <v>4171</v>
      </c>
      <c r="E42" s="104" t="str">
        <f>_xlfn.DISPIMG("ID_CF60F1B535C24EBEB9B4BC28A9BB9233",1)</f>
        <v>=DISPIMG("ID_CF60F1B535C24EBEB9B4BC28A9BB9233",1)</v>
      </c>
      <c r="F42" s="104">
        <v>1</v>
      </c>
      <c r="G42" s="104" t="s">
        <v>138</v>
      </c>
      <c r="H42" s="104"/>
      <c r="I42" s="104"/>
    </row>
    <row r="43" s="200" customFormat="1" ht="75.7" spans="1:9">
      <c r="A43" s="104" t="s">
        <v>4172</v>
      </c>
      <c r="B43" s="103" t="s">
        <v>4134</v>
      </c>
      <c r="C43" s="103" t="s">
        <v>4135</v>
      </c>
      <c r="D43" s="183" t="s">
        <v>4136</v>
      </c>
      <c r="E43" s="104" t="str">
        <f>_xlfn.DISPIMG("ID_672426F9F8884895B58258C70141CA62",1)</f>
        <v>=DISPIMG("ID_672426F9F8884895B58258C70141CA62",1)</v>
      </c>
      <c r="F43" s="104">
        <v>8.6</v>
      </c>
      <c r="G43" s="104" t="s">
        <v>995</v>
      </c>
      <c r="H43" s="104"/>
      <c r="I43" s="104"/>
    </row>
    <row r="44" s="200" customFormat="1" ht="83.5" spans="1:9">
      <c r="A44" s="104" t="s">
        <v>4173</v>
      </c>
      <c r="B44" s="103" t="s">
        <v>4142</v>
      </c>
      <c r="C44" s="104" t="s">
        <v>4143</v>
      </c>
      <c r="D44" s="183" t="s">
        <v>4174</v>
      </c>
      <c r="E44" s="104" t="str">
        <f>_xlfn.DISPIMG("ID_159031BE4AEE4524BF8761882EB225B4",1)</f>
        <v>=DISPIMG("ID_159031BE4AEE4524BF8761882EB225B4",1)</v>
      </c>
      <c r="F44" s="104">
        <v>1</v>
      </c>
      <c r="G44" s="104" t="s">
        <v>138</v>
      </c>
      <c r="H44" s="104"/>
      <c r="I44" s="104"/>
    </row>
    <row r="45" s="200" customFormat="1" ht="72" customHeight="1" spans="1:9">
      <c r="A45" s="104" t="s">
        <v>4175</v>
      </c>
      <c r="B45" s="103" t="s">
        <v>4097</v>
      </c>
      <c r="C45" s="103" t="s">
        <v>4098</v>
      </c>
      <c r="D45" s="213" t="s">
        <v>4111</v>
      </c>
      <c r="E45" s="104" t="str">
        <f>_xlfn.DISPIMG("ID_900840387A5E47E6A047E2AAA01ABCC9",1)</f>
        <v>=DISPIMG("ID_900840387A5E47E6A047E2AAA01ABCC9",1)</v>
      </c>
      <c r="F45" s="104">
        <v>1</v>
      </c>
      <c r="G45" s="104" t="s">
        <v>138</v>
      </c>
      <c r="H45" s="104"/>
      <c r="I45" s="104"/>
    </row>
    <row r="46" s="200" customFormat="1" ht="20" customHeight="1" spans="1:9">
      <c r="A46" s="229" t="s">
        <v>4176</v>
      </c>
      <c r="B46" s="230"/>
      <c r="C46" s="231"/>
      <c r="D46" s="196"/>
      <c r="E46" s="104"/>
      <c r="F46" s="104"/>
      <c r="G46" s="104"/>
      <c r="H46" s="104"/>
      <c r="I46" s="104"/>
    </row>
    <row r="47" s="200" customFormat="1" ht="101.25" spans="1:9">
      <c r="A47" s="175" t="s">
        <v>4177</v>
      </c>
      <c r="B47" s="103" t="s">
        <v>4178</v>
      </c>
      <c r="C47" s="103" t="s">
        <v>4131</v>
      </c>
      <c r="D47" s="217" t="s">
        <v>4179</v>
      </c>
      <c r="E47" s="104" t="str">
        <f>_xlfn.DISPIMG("ID_6164A29E024A44D48A5D78F2D4370E26",1)</f>
        <v>=DISPIMG("ID_6164A29E024A44D48A5D78F2D4370E26",1)</v>
      </c>
      <c r="F47" s="104">
        <v>7</v>
      </c>
      <c r="G47" s="104" t="s">
        <v>138</v>
      </c>
      <c r="H47" s="212"/>
      <c r="I47" s="104"/>
    </row>
    <row r="48" s="200" customFormat="1" ht="83.5" spans="1:9">
      <c r="A48" s="175" t="s">
        <v>4180</v>
      </c>
      <c r="B48" s="103" t="s">
        <v>4181</v>
      </c>
      <c r="C48" s="103" t="s">
        <v>4182</v>
      </c>
      <c r="D48" s="183" t="s">
        <v>4153</v>
      </c>
      <c r="E48" s="104" t="str">
        <f>_xlfn.DISPIMG("ID_19FA0883B7C54D7891C0590B8D38C28E",1)</f>
        <v>=DISPIMG("ID_19FA0883B7C54D7891C0590B8D38C28E",1)</v>
      </c>
      <c r="F48" s="104">
        <v>7</v>
      </c>
      <c r="G48" s="104" t="s">
        <v>138</v>
      </c>
      <c r="H48" s="104"/>
      <c r="I48" s="104"/>
    </row>
    <row r="49" s="200" customFormat="1" ht="83.3" spans="1:9">
      <c r="A49" s="175" t="s">
        <v>4183</v>
      </c>
      <c r="B49" s="103" t="s">
        <v>4156</v>
      </c>
      <c r="C49" s="103" t="s">
        <v>4072</v>
      </c>
      <c r="D49" s="183" t="s">
        <v>4073</v>
      </c>
      <c r="E49" s="104" t="str">
        <f t="shared" ref="E49:E51" si="0">_xlfn.DISPIMG("ID_9561CD9ED0FA41B6834E4958B8DAC949",1)</f>
        <v>=DISPIMG("ID_9561CD9ED0FA41B6834E4958B8DAC949",1)</v>
      </c>
      <c r="F49" s="104">
        <v>3</v>
      </c>
      <c r="G49" s="104" t="s">
        <v>92</v>
      </c>
      <c r="H49" s="104"/>
      <c r="I49" s="104"/>
    </row>
    <row r="50" s="200" customFormat="1" ht="83.3" spans="1:9">
      <c r="A50" s="175" t="s">
        <v>4184</v>
      </c>
      <c r="B50" s="103" t="s">
        <v>4156</v>
      </c>
      <c r="C50" s="103" t="s">
        <v>4185</v>
      </c>
      <c r="D50" s="183" t="s">
        <v>4073</v>
      </c>
      <c r="E50" s="104" t="str">
        <f t="shared" si="0"/>
        <v>=DISPIMG("ID_9561CD9ED0FA41B6834E4958B8DAC949",1)</v>
      </c>
      <c r="F50" s="104">
        <v>1</v>
      </c>
      <c r="G50" s="104" t="s">
        <v>92</v>
      </c>
      <c r="H50" s="104"/>
      <c r="I50" s="104"/>
    </row>
    <row r="51" s="200" customFormat="1" ht="83.3" spans="1:9">
      <c r="A51" s="175" t="s">
        <v>4186</v>
      </c>
      <c r="B51" s="103" t="s">
        <v>4156</v>
      </c>
      <c r="C51" s="103" t="s">
        <v>4187</v>
      </c>
      <c r="D51" s="183" t="s">
        <v>4073</v>
      </c>
      <c r="E51" s="104" t="str">
        <f t="shared" si="0"/>
        <v>=DISPIMG("ID_9561CD9ED0FA41B6834E4958B8DAC949",1)</v>
      </c>
      <c r="F51" s="104">
        <v>1</v>
      </c>
      <c r="G51" s="104" t="s">
        <v>92</v>
      </c>
      <c r="H51" s="104"/>
      <c r="I51" s="104"/>
    </row>
    <row r="52" s="200" customFormat="1" ht="83.3" spans="1:9">
      <c r="A52" s="175" t="s">
        <v>4188</v>
      </c>
      <c r="B52" s="103" t="s">
        <v>4102</v>
      </c>
      <c r="C52" s="104" t="s">
        <v>4103</v>
      </c>
      <c r="D52" s="183" t="s">
        <v>4104</v>
      </c>
      <c r="E52" s="104" t="str">
        <f>_xlfn.DISPIMG("ID_D836931550B646639824A1E97D49F70A",1)</f>
        <v>=DISPIMG("ID_D836931550B646639824A1E97D49F70A",1)</v>
      </c>
      <c r="F52" s="104">
        <v>5</v>
      </c>
      <c r="G52" s="104" t="s">
        <v>92</v>
      </c>
      <c r="H52" s="104"/>
      <c r="I52" s="104"/>
    </row>
    <row r="53" s="200" customFormat="1" ht="74.95" spans="1:9">
      <c r="A53" s="175" t="s">
        <v>4189</v>
      </c>
      <c r="B53" s="103" t="s">
        <v>4158</v>
      </c>
      <c r="C53" s="104" t="s">
        <v>4190</v>
      </c>
      <c r="D53" s="183" t="s">
        <v>4159</v>
      </c>
      <c r="E53" s="104" t="str">
        <f>_xlfn.DISPIMG("ID_C754A71AB3CC453E8D6541D5D36C5F61",1)</f>
        <v>=DISPIMG("ID_C754A71AB3CC453E8D6541D5D36C5F61",1)</v>
      </c>
      <c r="F53" s="104">
        <v>1</v>
      </c>
      <c r="G53" s="104" t="s">
        <v>92</v>
      </c>
      <c r="H53" s="104"/>
      <c r="I53" s="104"/>
    </row>
    <row r="54" s="200" customFormat="1" ht="56.25" spans="1:9">
      <c r="A54" s="175" t="s">
        <v>4191</v>
      </c>
      <c r="B54" s="103" t="s">
        <v>4161</v>
      </c>
      <c r="C54" s="103" t="s">
        <v>4192</v>
      </c>
      <c r="D54" s="183" t="s">
        <v>4073</v>
      </c>
      <c r="E54" s="222" t="str">
        <f>_xlfn.DISPIMG("ID_FBCE887129A24D81B6405AFB8BAB45C9",1)</f>
        <v>=DISPIMG("ID_FBCE887129A24D81B6405AFB8BAB45C9",1)</v>
      </c>
      <c r="F54" s="104">
        <v>1</v>
      </c>
      <c r="G54" s="104" t="s">
        <v>92</v>
      </c>
      <c r="H54" s="104"/>
      <c r="I54" s="104"/>
    </row>
    <row r="55" s="200" customFormat="1" ht="83.3" spans="1:9">
      <c r="A55" s="175" t="s">
        <v>4193</v>
      </c>
      <c r="B55" s="103" t="s">
        <v>4194</v>
      </c>
      <c r="C55" s="104" t="s">
        <v>4195</v>
      </c>
      <c r="D55" s="183" t="s">
        <v>4196</v>
      </c>
      <c r="E55" s="104" t="str">
        <f>_xlfn.DISPIMG("ID_F37585009282452C8FA1E2B8C8E26044",1)</f>
        <v>=DISPIMG("ID_F37585009282452C8FA1E2B8C8E26044",1)</v>
      </c>
      <c r="F55" s="104">
        <v>3</v>
      </c>
      <c r="G55" s="104" t="s">
        <v>92</v>
      </c>
      <c r="H55" s="104"/>
      <c r="I55" s="104"/>
    </row>
    <row r="56" s="200" customFormat="1" ht="247.5" spans="1:9">
      <c r="A56" s="175" t="s">
        <v>4197</v>
      </c>
      <c r="B56" s="103" t="s">
        <v>4198</v>
      </c>
      <c r="C56" s="103" t="s">
        <v>4135</v>
      </c>
      <c r="D56" s="183" t="s">
        <v>4199</v>
      </c>
      <c r="E56" s="104" t="str">
        <f>_xlfn.DISPIMG("ID_1749158A14174E72A06FB0C75C2EA3D6",1)</f>
        <v>=DISPIMG("ID_1749158A14174E72A06FB0C75C2EA3D6",1)</v>
      </c>
      <c r="F56" s="104">
        <v>1</v>
      </c>
      <c r="G56" s="104" t="s">
        <v>75</v>
      </c>
      <c r="H56" s="212"/>
      <c r="I56" s="104"/>
    </row>
    <row r="57" s="200" customFormat="1" ht="76" spans="1:9">
      <c r="A57" s="175" t="s">
        <v>4200</v>
      </c>
      <c r="B57" s="103" t="s">
        <v>4201</v>
      </c>
      <c r="C57" s="103" t="s">
        <v>4202</v>
      </c>
      <c r="D57" s="183" t="s">
        <v>4203</v>
      </c>
      <c r="E57" s="104" t="str">
        <f>_xlfn.DISPIMG("ID_752E03B60CBF4E6DB23E06A2E890B73B",1)</f>
        <v>=DISPIMG("ID_752E03B60CBF4E6DB23E06A2E890B73B",1)</v>
      </c>
      <c r="F57" s="104">
        <v>2</v>
      </c>
      <c r="G57" s="104" t="s">
        <v>138</v>
      </c>
      <c r="H57" s="104"/>
      <c r="I57" s="104"/>
    </row>
    <row r="58" s="200" customFormat="1" ht="75.7" spans="1:9">
      <c r="A58" s="175" t="s">
        <v>4204</v>
      </c>
      <c r="B58" s="103" t="s">
        <v>4134</v>
      </c>
      <c r="C58" s="103" t="s">
        <v>4135</v>
      </c>
      <c r="D58" s="183" t="s">
        <v>4136</v>
      </c>
      <c r="E58" s="104" t="str">
        <f>_xlfn.DISPIMG("ID_672426F9F8884895B58258C70141CA62",1)</f>
        <v>=DISPIMG("ID_672426F9F8884895B58258C70141CA62",1)</v>
      </c>
      <c r="F58" s="104">
        <v>9.1</v>
      </c>
      <c r="G58" s="104" t="s">
        <v>995</v>
      </c>
      <c r="H58" s="104"/>
      <c r="I58" s="104"/>
    </row>
    <row r="59" s="200" customFormat="1" ht="67.5" spans="1:9">
      <c r="A59" s="175" t="s">
        <v>4205</v>
      </c>
      <c r="B59" s="103" t="s">
        <v>4097</v>
      </c>
      <c r="C59" s="103" t="s">
        <v>4098</v>
      </c>
      <c r="D59" s="213" t="s">
        <v>4111</v>
      </c>
      <c r="E59" s="104" t="str">
        <f>_xlfn.DISPIMG("ID_900840387A5E47E6A047E2AAA01ABCC9",1)</f>
        <v>=DISPIMG("ID_900840387A5E47E6A047E2AAA01ABCC9",1)</v>
      </c>
      <c r="F59" s="104">
        <v>1</v>
      </c>
      <c r="G59" s="104" t="s">
        <v>138</v>
      </c>
      <c r="H59" s="104"/>
      <c r="I59" s="104"/>
    </row>
    <row r="60" s="200" customFormat="1" ht="20" customHeight="1" spans="1:9">
      <c r="A60" s="229" t="s">
        <v>4206</v>
      </c>
      <c r="B60" s="230"/>
      <c r="C60" s="231"/>
      <c r="D60" s="196"/>
      <c r="E60" s="104"/>
      <c r="F60" s="104"/>
      <c r="G60" s="104"/>
      <c r="H60" s="104"/>
      <c r="I60" s="104"/>
    </row>
    <row r="61" s="200" customFormat="1" ht="83.3" spans="1:9">
      <c r="A61" s="104" t="s">
        <v>4207</v>
      </c>
      <c r="B61" s="103" t="s">
        <v>4102</v>
      </c>
      <c r="C61" s="104" t="s">
        <v>4103</v>
      </c>
      <c r="D61" s="183" t="s">
        <v>4104</v>
      </c>
      <c r="E61" s="104" t="str">
        <f>_xlfn.DISPIMG("ID_D836931550B646639824A1E97D49F70A",1)</f>
        <v>=DISPIMG("ID_D836931550B646639824A1E97D49F70A",1)</v>
      </c>
      <c r="F61" s="104">
        <v>1</v>
      </c>
      <c r="G61" s="104" t="s">
        <v>92</v>
      </c>
      <c r="H61" s="104"/>
      <c r="I61" s="104"/>
    </row>
    <row r="62" s="200" customFormat="1" ht="83.3" spans="1:9">
      <c r="A62" s="104" t="s">
        <v>4208</v>
      </c>
      <c r="B62" s="103" t="s">
        <v>4102</v>
      </c>
      <c r="C62" s="104" t="s">
        <v>4209</v>
      </c>
      <c r="D62" s="183" t="s">
        <v>4104</v>
      </c>
      <c r="E62" s="104" t="str">
        <f>_xlfn.DISPIMG("ID_D836931550B646639824A1E97D49F70A",1)</f>
        <v>=DISPIMG("ID_D836931550B646639824A1E97D49F70A",1)</v>
      </c>
      <c r="F62" s="104">
        <v>1</v>
      </c>
      <c r="G62" s="104" t="s">
        <v>92</v>
      </c>
      <c r="H62" s="104"/>
      <c r="I62" s="104"/>
    </row>
    <row r="63" s="200" customFormat="1" ht="74.95" spans="1:9">
      <c r="A63" s="104" t="s">
        <v>4210</v>
      </c>
      <c r="B63" s="103" t="s">
        <v>4158</v>
      </c>
      <c r="C63" s="104" t="s">
        <v>4211</v>
      </c>
      <c r="D63" s="183" t="s">
        <v>4127</v>
      </c>
      <c r="E63" s="104" t="str">
        <f>_xlfn.DISPIMG("ID_C754A71AB3CC453E8D6541D5D36C5F61",1)</f>
        <v>=DISPIMG("ID_C754A71AB3CC453E8D6541D5D36C5F61",1)</v>
      </c>
      <c r="F63" s="104">
        <v>1</v>
      </c>
      <c r="G63" s="104" t="s">
        <v>92</v>
      </c>
      <c r="H63" s="104"/>
      <c r="I63" s="104"/>
    </row>
    <row r="64" s="200" customFormat="1" ht="56.25" spans="1:9">
      <c r="A64" s="104" t="s">
        <v>4212</v>
      </c>
      <c r="B64" s="103" t="s">
        <v>4161</v>
      </c>
      <c r="C64" s="103" t="s">
        <v>4213</v>
      </c>
      <c r="D64" s="183" t="s">
        <v>4124</v>
      </c>
      <c r="E64" s="222" t="str">
        <f>_xlfn.DISPIMG("ID_FBCE887129A24D81B6405AFB8BAB45C9",1)</f>
        <v>=DISPIMG("ID_FBCE887129A24D81B6405AFB8BAB45C9",1)</v>
      </c>
      <c r="F64" s="104">
        <v>1</v>
      </c>
      <c r="G64" s="104" t="s">
        <v>92</v>
      </c>
      <c r="H64" s="104"/>
      <c r="I64" s="104"/>
    </row>
    <row r="65" s="200" customFormat="1" ht="78.75" spans="1:9">
      <c r="A65" s="104" t="s">
        <v>4214</v>
      </c>
      <c r="B65" s="103" t="s">
        <v>4215</v>
      </c>
      <c r="C65" s="103" t="s">
        <v>4216</v>
      </c>
      <c r="D65" s="183" t="s">
        <v>4217</v>
      </c>
      <c r="E65" s="104" t="str">
        <f>_xlfn.DISPIMG("ID_5FEEBAC21A2C4295AD2EFE071563D832",1)</f>
        <v>=DISPIMG("ID_5FEEBAC21A2C4295AD2EFE071563D832",1)</v>
      </c>
      <c r="F65" s="104">
        <v>1</v>
      </c>
      <c r="G65" s="104" t="s">
        <v>138</v>
      </c>
      <c r="H65" s="104"/>
      <c r="I65" s="104"/>
    </row>
    <row r="66" s="200" customFormat="1" ht="65.4" spans="1:9">
      <c r="A66" s="104" t="s">
        <v>4218</v>
      </c>
      <c r="B66" s="103" t="s">
        <v>4219</v>
      </c>
      <c r="C66" s="103" t="s">
        <v>4185</v>
      </c>
      <c r="D66" s="183" t="s">
        <v>4220</v>
      </c>
      <c r="E66" s="104" t="str">
        <f>_xlfn.DISPIMG("ID_77E9857E214640948697FE3583ACD661",1)</f>
        <v>=DISPIMG("ID_77E9857E214640948697FE3583ACD661",1)</v>
      </c>
      <c r="F66" s="104">
        <v>2</v>
      </c>
      <c r="G66" s="104" t="s">
        <v>138</v>
      </c>
      <c r="H66" s="104"/>
      <c r="I66" s="104"/>
    </row>
    <row r="67" s="200" customFormat="1" ht="83.3" spans="1:9">
      <c r="A67" s="104" t="s">
        <v>4221</v>
      </c>
      <c r="B67" s="218" t="s">
        <v>4066</v>
      </c>
      <c r="C67" s="219" t="s">
        <v>4067</v>
      </c>
      <c r="D67" s="183" t="s">
        <v>4068</v>
      </c>
      <c r="E67" s="104" t="str">
        <f>_xlfn.DISPIMG("ID_CD0C9C31805246E4A48E46CA952C372F",1)</f>
        <v>=DISPIMG("ID_CD0C9C31805246E4A48E46CA952C372F",1)</v>
      </c>
      <c r="F67" s="104">
        <v>2</v>
      </c>
      <c r="G67" s="104" t="s">
        <v>138</v>
      </c>
      <c r="H67" s="104"/>
      <c r="I67" s="104"/>
    </row>
    <row r="68" s="200" customFormat="1" ht="135" spans="1:9">
      <c r="A68" s="104" t="s">
        <v>4222</v>
      </c>
      <c r="B68" s="103" t="s">
        <v>4223</v>
      </c>
      <c r="C68" s="104" t="s">
        <v>4224</v>
      </c>
      <c r="D68" s="217" t="s">
        <v>4225</v>
      </c>
      <c r="E68" s="104" t="str">
        <f>_xlfn.DISPIMG("ID_F205D3A9104D42D382A08903D4C614B4",1)</f>
        <v>=DISPIMG("ID_F205D3A9104D42D382A08903D4C614B4",1)</v>
      </c>
      <c r="F68" s="104">
        <v>3</v>
      </c>
      <c r="G68" s="104" t="s">
        <v>138</v>
      </c>
      <c r="H68" s="212"/>
      <c r="I68" s="104"/>
    </row>
    <row r="69" s="200" customFormat="1" ht="90" spans="1:9">
      <c r="A69" s="104" t="s">
        <v>4226</v>
      </c>
      <c r="B69" s="103" t="s">
        <v>4227</v>
      </c>
      <c r="C69" s="103" t="s">
        <v>4228</v>
      </c>
      <c r="D69" s="223" t="s">
        <v>4229</v>
      </c>
      <c r="E69" s="104" t="str">
        <f>_xlfn.DISPIMG("ID_512B7F289E574DDF857D66C0B34C6A63",1)</f>
        <v>=DISPIMG("ID_512B7F289E574DDF857D66C0B34C6A63",1)</v>
      </c>
      <c r="F69" s="104">
        <v>2</v>
      </c>
      <c r="G69" s="104" t="s">
        <v>138</v>
      </c>
      <c r="H69" s="104"/>
      <c r="I69" s="104"/>
    </row>
    <row r="70" s="200" customFormat="1" ht="83.3" spans="1:9">
      <c r="A70" s="104" t="s">
        <v>4230</v>
      </c>
      <c r="B70" s="103" t="s">
        <v>4142</v>
      </c>
      <c r="C70" s="104" t="s">
        <v>4143</v>
      </c>
      <c r="D70" s="183" t="s">
        <v>4144</v>
      </c>
      <c r="E70" s="104" t="str">
        <f>_xlfn.DISPIMG("ID_8D412A03EB6C431A802B9D7F2FE2F1CC",1)</f>
        <v>=DISPIMG("ID_8D412A03EB6C431A802B9D7F2FE2F1CC",1)</v>
      </c>
      <c r="F70" s="104">
        <v>1</v>
      </c>
      <c r="G70" s="104" t="s">
        <v>92</v>
      </c>
      <c r="H70" s="104"/>
      <c r="I70" s="104"/>
    </row>
    <row r="71" s="200" customFormat="1" ht="75.7" spans="1:9">
      <c r="A71" s="104" t="s">
        <v>4231</v>
      </c>
      <c r="B71" s="103" t="s">
        <v>4134</v>
      </c>
      <c r="C71" s="103" t="s">
        <v>4135</v>
      </c>
      <c r="D71" s="183" t="s">
        <v>4136</v>
      </c>
      <c r="E71" s="104" t="str">
        <f>_xlfn.DISPIMG("ID_672426F9F8884895B58258C70141CA62",1)</f>
        <v>=DISPIMG("ID_672426F9F8884895B58258C70141CA62",1)</v>
      </c>
      <c r="F71" s="104">
        <v>14.5</v>
      </c>
      <c r="G71" s="104" t="s">
        <v>995</v>
      </c>
      <c r="H71" s="104"/>
      <c r="I71" s="104"/>
    </row>
    <row r="72" s="200" customFormat="1" ht="67.5" spans="1:9">
      <c r="A72" s="104" t="s">
        <v>4232</v>
      </c>
      <c r="B72" s="103" t="s">
        <v>4097</v>
      </c>
      <c r="C72" s="103" t="s">
        <v>4098</v>
      </c>
      <c r="D72" s="213" t="s">
        <v>4111</v>
      </c>
      <c r="E72" s="104" t="str">
        <f>_xlfn.DISPIMG("ID_900840387A5E47E6A047E2AAA01ABCC9",1)</f>
        <v>=DISPIMG("ID_900840387A5E47E6A047E2AAA01ABCC9",1)</v>
      </c>
      <c r="F72" s="104">
        <v>1</v>
      </c>
      <c r="G72" s="104" t="s">
        <v>3877</v>
      </c>
      <c r="H72" s="104"/>
      <c r="I72" s="104"/>
    </row>
    <row r="73" s="200" customFormat="1" ht="20" customHeight="1" spans="1:9">
      <c r="A73" s="229" t="s">
        <v>4233</v>
      </c>
      <c r="B73" s="230"/>
      <c r="C73" s="231"/>
      <c r="D73" s="196"/>
      <c r="E73" s="104"/>
      <c r="F73" s="104"/>
      <c r="G73" s="104"/>
      <c r="H73" s="104"/>
      <c r="I73" s="104"/>
    </row>
    <row r="74" s="200" customFormat="1" ht="83.3" spans="1:9">
      <c r="A74" s="104" t="s">
        <v>4234</v>
      </c>
      <c r="B74" s="103" t="s">
        <v>4102</v>
      </c>
      <c r="C74" s="104" t="s">
        <v>4209</v>
      </c>
      <c r="D74" s="183" t="s">
        <v>4104</v>
      </c>
      <c r="E74" s="104" t="str">
        <f>_xlfn.DISPIMG("ID_D836931550B646639824A1E97D49F70A",1)</f>
        <v>=DISPIMG("ID_D836931550B646639824A1E97D49F70A",1)</v>
      </c>
      <c r="F74" s="104">
        <v>1</v>
      </c>
      <c r="G74" s="104" t="s">
        <v>92</v>
      </c>
      <c r="H74" s="104"/>
      <c r="I74" s="104"/>
    </row>
    <row r="75" s="200" customFormat="1" ht="83.5" spans="1:9">
      <c r="A75" s="104" t="s">
        <v>4235</v>
      </c>
      <c r="B75" s="103" t="s">
        <v>4158</v>
      </c>
      <c r="C75" s="104" t="s">
        <v>4076</v>
      </c>
      <c r="D75" s="183" t="s">
        <v>4127</v>
      </c>
      <c r="E75" s="104" t="str">
        <f>_xlfn.DISPIMG("ID_B562A5B495924E12A3FED5BB69ED3971",1)</f>
        <v>=DISPIMG("ID_B562A5B495924E12A3FED5BB69ED3971",1)</v>
      </c>
      <c r="F75" s="104">
        <v>1</v>
      </c>
      <c r="G75" s="104" t="s">
        <v>138</v>
      </c>
      <c r="H75" s="104"/>
      <c r="I75" s="104"/>
    </row>
    <row r="76" s="200" customFormat="1" ht="60.45" spans="1:9">
      <c r="A76" s="104" t="s">
        <v>4236</v>
      </c>
      <c r="B76" s="103" t="s">
        <v>4237</v>
      </c>
      <c r="C76" s="104" t="s">
        <v>4238</v>
      </c>
      <c r="D76" s="183" t="s">
        <v>4239</v>
      </c>
      <c r="E76" s="104" t="str">
        <f>_xlfn.DISPIMG("ID_A84293F121024B80A74CE7E7BC699218",1)</f>
        <v>=DISPIMG("ID_A84293F121024B80A74CE7E7BC699218",1)</v>
      </c>
      <c r="F76" s="104">
        <v>2.8</v>
      </c>
      <c r="G76" s="104" t="s">
        <v>995</v>
      </c>
      <c r="H76" s="212"/>
      <c r="I76" s="104"/>
    </row>
    <row r="77" s="200" customFormat="1" ht="71.95" spans="1:9">
      <c r="A77" s="104" t="s">
        <v>4240</v>
      </c>
      <c r="B77" s="103" t="s">
        <v>4241</v>
      </c>
      <c r="C77" s="104" t="s">
        <v>4242</v>
      </c>
      <c r="D77" s="213" t="s">
        <v>4243</v>
      </c>
      <c r="E77" s="200" t="str">
        <f>_xlfn.DISPIMG("ID_A89609EE710D45F09DE2090E7D43D056",1)</f>
        <v>=DISPIMG("ID_A89609EE710D45F09DE2090E7D43D056",1)</v>
      </c>
      <c r="F77" s="104">
        <v>1</v>
      </c>
      <c r="G77" s="104" t="s">
        <v>138</v>
      </c>
      <c r="H77" s="212"/>
      <c r="I77" s="104"/>
    </row>
    <row r="78" s="200" customFormat="1" ht="45" spans="1:9">
      <c r="A78" s="104" t="s">
        <v>4244</v>
      </c>
      <c r="B78" s="103" t="s">
        <v>4245</v>
      </c>
      <c r="C78" s="104" t="s">
        <v>4246</v>
      </c>
      <c r="D78" s="183" t="s">
        <v>4247</v>
      </c>
      <c r="E78" s="103" t="str">
        <f>_xlfn.DISPIMG("ID_826AE00940264303B69DFB1FFFF0707F",1)</f>
        <v>=DISPIMG("ID_826AE00940264303B69DFB1FFFF0707F",1)</v>
      </c>
      <c r="F78" s="104">
        <v>1</v>
      </c>
      <c r="G78" s="104" t="s">
        <v>138</v>
      </c>
      <c r="H78" s="212"/>
      <c r="I78" s="104"/>
    </row>
    <row r="79" s="200" customFormat="1" ht="33.75" spans="1:9">
      <c r="A79" s="104" t="s">
        <v>4248</v>
      </c>
      <c r="B79" s="103" t="s">
        <v>4249</v>
      </c>
      <c r="C79" s="104" t="s">
        <v>4250</v>
      </c>
      <c r="D79" s="183" t="s">
        <v>4251</v>
      </c>
      <c r="E79" s="103" t="str">
        <f>_xlfn.DISPIMG("ID_E820746FA40346A383B66E66876A8FD1",1)</f>
        <v>=DISPIMG("ID_E820746FA40346A383B66E66876A8FD1",1)</v>
      </c>
      <c r="F79" s="104">
        <v>2</v>
      </c>
      <c r="G79" s="104" t="s">
        <v>92</v>
      </c>
      <c r="H79" s="104"/>
      <c r="I79" s="104"/>
    </row>
    <row r="80" s="200" customFormat="1" ht="72.45" spans="1:9">
      <c r="A80" s="104" t="s">
        <v>4252</v>
      </c>
      <c r="B80" s="103" t="s">
        <v>4253</v>
      </c>
      <c r="C80" s="104" t="s">
        <v>4185</v>
      </c>
      <c r="D80" s="196" t="s">
        <v>4254</v>
      </c>
      <c r="E80" s="215" t="str">
        <f>_xlfn.DISPIMG("ID_04F183DF786E488D859E30C9C318FB29",1)</f>
        <v>=DISPIMG("ID_04F183DF786E488D859E30C9C318FB29",1)</v>
      </c>
      <c r="F80" s="104">
        <v>1</v>
      </c>
      <c r="G80" s="104" t="s">
        <v>138</v>
      </c>
      <c r="H80" s="104"/>
      <c r="I80" s="104"/>
    </row>
    <row r="81" s="200" customFormat="1" ht="42.7" spans="1:9">
      <c r="A81" s="104" t="s">
        <v>4255</v>
      </c>
      <c r="B81" s="103" t="s">
        <v>4256</v>
      </c>
      <c r="C81" s="104" t="s">
        <v>4257</v>
      </c>
      <c r="D81" s="213" t="s">
        <v>4251</v>
      </c>
      <c r="E81" s="215" t="str">
        <f>_xlfn.DISPIMG("ID_67CA3330530045249DEE7E201191FD96",1)</f>
        <v>=DISPIMG("ID_67CA3330530045249DEE7E201191FD96",1)</v>
      </c>
      <c r="F81" s="104">
        <v>2</v>
      </c>
      <c r="G81" s="104" t="s">
        <v>138</v>
      </c>
      <c r="H81" s="104"/>
      <c r="I81" s="104"/>
    </row>
    <row r="82" s="200" customFormat="1" ht="83.3" spans="1:9">
      <c r="A82" s="104" t="s">
        <v>4258</v>
      </c>
      <c r="B82" s="103" t="s">
        <v>4194</v>
      </c>
      <c r="C82" s="104" t="s">
        <v>4195</v>
      </c>
      <c r="D82" s="183" t="s">
        <v>4259</v>
      </c>
      <c r="E82" s="104" t="str">
        <f>_xlfn.DISPIMG("ID_F37585009282452C8FA1E2B8C8E26044",1)</f>
        <v>=DISPIMG("ID_F37585009282452C8FA1E2B8C8E26044",1)</v>
      </c>
      <c r="F82" s="104">
        <v>1</v>
      </c>
      <c r="G82" s="104" t="s">
        <v>138</v>
      </c>
      <c r="H82" s="104"/>
      <c r="I82" s="104"/>
    </row>
    <row r="83" s="200" customFormat="1" ht="83.5" spans="1:9">
      <c r="A83" s="104" t="s">
        <v>4260</v>
      </c>
      <c r="B83" s="103" t="s">
        <v>4261</v>
      </c>
      <c r="C83" s="104" t="s">
        <v>4072</v>
      </c>
      <c r="D83" s="183" t="s">
        <v>4262</v>
      </c>
      <c r="E83" s="104" t="str">
        <f>_xlfn.DISPIMG("ID_947C02FF2617477C87E4178AD13EB5F9",1)</f>
        <v>=DISPIMG("ID_947C02FF2617477C87E4178AD13EB5F9",1)</v>
      </c>
      <c r="F83" s="104">
        <v>1</v>
      </c>
      <c r="G83" s="104" t="s">
        <v>92</v>
      </c>
      <c r="H83" s="104"/>
      <c r="I83" s="104"/>
    </row>
    <row r="84" s="200" customFormat="1" ht="95.35" spans="1:9">
      <c r="A84" s="104" t="s">
        <v>4263</v>
      </c>
      <c r="B84" s="103" t="s">
        <v>4264</v>
      </c>
      <c r="C84" s="104" t="s">
        <v>4265</v>
      </c>
      <c r="D84" s="183" t="s">
        <v>4266</v>
      </c>
      <c r="E84" s="104" t="str">
        <f>_xlfn.DISPIMG("ID_666B2D67D65047348FC0AD3221417021",1)</f>
        <v>=DISPIMG("ID_666B2D67D65047348FC0AD3221417021",1)</v>
      </c>
      <c r="F84" s="104">
        <v>1</v>
      </c>
      <c r="G84" s="104" t="s">
        <v>138</v>
      </c>
      <c r="H84" s="212"/>
      <c r="I84" s="104"/>
    </row>
    <row r="85" s="200" customFormat="1" ht="83.3" spans="1:9">
      <c r="A85" s="104" t="s">
        <v>4267</v>
      </c>
      <c r="B85" s="103" t="s">
        <v>4268</v>
      </c>
      <c r="C85" s="104" t="s">
        <v>4269</v>
      </c>
      <c r="D85" s="183" t="s">
        <v>4270</v>
      </c>
      <c r="E85" s="104" t="str">
        <f>_xlfn.DISPIMG("ID_0C83C73D135E469D8333453F50C0263A",1)</f>
        <v>=DISPIMG("ID_0C83C73D135E469D8333453F50C0263A",1)</v>
      </c>
      <c r="F85" s="104">
        <v>1</v>
      </c>
      <c r="G85" s="104" t="s">
        <v>138</v>
      </c>
      <c r="H85" s="212"/>
      <c r="I85" s="104"/>
    </row>
    <row r="86" s="200" customFormat="1" ht="67.5" spans="1:9">
      <c r="A86" s="104" t="s">
        <v>4271</v>
      </c>
      <c r="B86" s="103" t="s">
        <v>4097</v>
      </c>
      <c r="C86" s="103" t="s">
        <v>4098</v>
      </c>
      <c r="D86" s="213" t="s">
        <v>4111</v>
      </c>
      <c r="E86" s="104" t="str">
        <f>_xlfn.DISPIMG("ID_900840387A5E47E6A047E2AAA01ABCC9",1)</f>
        <v>=DISPIMG("ID_900840387A5E47E6A047E2AAA01ABCC9",1)</v>
      </c>
      <c r="F86" s="104">
        <v>1</v>
      </c>
      <c r="G86" s="104" t="s">
        <v>3877</v>
      </c>
      <c r="H86" s="104"/>
      <c r="I86" s="104"/>
    </row>
    <row r="87" s="200" customFormat="1" ht="20" customHeight="1" spans="1:9">
      <c r="A87" s="229" t="s">
        <v>4272</v>
      </c>
      <c r="B87" s="230"/>
      <c r="C87" s="231"/>
      <c r="D87" s="213"/>
      <c r="E87" s="104"/>
      <c r="F87" s="104"/>
      <c r="G87" s="104"/>
      <c r="H87" s="104"/>
      <c r="I87" s="104"/>
    </row>
    <row r="88" s="200" customFormat="1" ht="79.3" spans="1:9">
      <c r="A88" s="104" t="s">
        <v>4273</v>
      </c>
      <c r="B88" s="103" t="s">
        <v>4274</v>
      </c>
      <c r="C88" s="103" t="s">
        <v>4185</v>
      </c>
      <c r="D88" s="183" t="s">
        <v>4275</v>
      </c>
      <c r="E88" s="104" t="str">
        <f>_xlfn.DISPIMG("ID_BBC43951800D40CEB1FAB895CD15F5F8",1)</f>
        <v>=DISPIMG("ID_BBC43951800D40CEB1FAB895CD15F5F8",1)</v>
      </c>
      <c r="F88" s="104">
        <v>2</v>
      </c>
      <c r="G88" s="104" t="s">
        <v>138</v>
      </c>
      <c r="H88" s="104"/>
      <c r="I88" s="104"/>
    </row>
    <row r="89" s="200" customFormat="1" ht="80.9" spans="1:9">
      <c r="A89" s="104" t="s">
        <v>4276</v>
      </c>
      <c r="B89" s="103" t="s">
        <v>4277</v>
      </c>
      <c r="C89" s="104" t="s">
        <v>4187</v>
      </c>
      <c r="D89" s="183" t="s">
        <v>4275</v>
      </c>
      <c r="E89" s="104" t="str">
        <f>_xlfn.DISPIMG("ID_4F5FCEF7718943F9A857B526AB1ABEE4",1)</f>
        <v>=DISPIMG("ID_4F5FCEF7718943F9A857B526AB1ABEE4",1)</v>
      </c>
      <c r="F89" s="104">
        <v>2</v>
      </c>
      <c r="G89" s="104" t="s">
        <v>138</v>
      </c>
      <c r="H89" s="104"/>
      <c r="I89" s="104"/>
    </row>
    <row r="90" s="200" customFormat="1" ht="83.5" spans="1:9">
      <c r="A90" s="104" t="s">
        <v>4278</v>
      </c>
      <c r="B90" s="103" t="s">
        <v>4181</v>
      </c>
      <c r="C90" s="104" t="s">
        <v>4279</v>
      </c>
      <c r="D90" s="183" t="s">
        <v>4262</v>
      </c>
      <c r="E90" s="104" t="str">
        <f>_xlfn.DISPIMG("ID_19FA0883B7C54D7891C0590B8D38C28E",1)</f>
        <v>=DISPIMG("ID_19FA0883B7C54D7891C0590B8D38C28E",1)</v>
      </c>
      <c r="F90" s="104">
        <v>2</v>
      </c>
      <c r="G90" s="104" t="s">
        <v>92</v>
      </c>
      <c r="H90" s="104"/>
      <c r="I90" s="104"/>
    </row>
    <row r="91" s="200" customFormat="1" ht="83.5" spans="1:9">
      <c r="A91" s="104" t="s">
        <v>4280</v>
      </c>
      <c r="B91" s="103" t="s">
        <v>4181</v>
      </c>
      <c r="C91" s="104" t="s">
        <v>4281</v>
      </c>
      <c r="D91" s="183" t="s">
        <v>4262</v>
      </c>
      <c r="E91" s="104" t="str">
        <f>_xlfn.DISPIMG("ID_19FA0883B7C54D7891C0590B8D38C28E",1)</f>
        <v>=DISPIMG("ID_19FA0883B7C54D7891C0590B8D38C28E",1)</v>
      </c>
      <c r="F91" s="104">
        <v>1</v>
      </c>
      <c r="G91" s="104" t="s">
        <v>92</v>
      </c>
      <c r="H91" s="104"/>
      <c r="I91" s="104"/>
    </row>
    <row r="92" s="200" customFormat="1" ht="80.15" spans="1:9">
      <c r="A92" s="104" t="s">
        <v>4282</v>
      </c>
      <c r="B92" s="103" t="s">
        <v>4283</v>
      </c>
      <c r="C92" s="104" t="s">
        <v>4284</v>
      </c>
      <c r="D92" s="183" t="s">
        <v>4275</v>
      </c>
      <c r="E92" s="104" t="str">
        <f>_xlfn.DISPIMG("ID_145A7AABB78947A0945720C05F8DAC86",1)</f>
        <v>=DISPIMG("ID_145A7AABB78947A0945720C05F8DAC86",1)</v>
      </c>
      <c r="F92" s="104">
        <v>2</v>
      </c>
      <c r="G92" s="104" t="s">
        <v>92</v>
      </c>
      <c r="H92" s="104"/>
      <c r="I92" s="104"/>
    </row>
    <row r="93" s="200" customFormat="1" ht="74.95" spans="1:9">
      <c r="A93" s="104" t="s">
        <v>4285</v>
      </c>
      <c r="B93" s="103" t="s">
        <v>4286</v>
      </c>
      <c r="C93" s="104" t="s">
        <v>4287</v>
      </c>
      <c r="D93" s="183" t="s">
        <v>4127</v>
      </c>
      <c r="E93" s="104" t="str">
        <f>_xlfn.DISPIMG("ID_C754A71AB3CC453E8D6541D5D36C5F61",1)</f>
        <v>=DISPIMG("ID_C754A71AB3CC453E8D6541D5D36C5F61",1)</v>
      </c>
      <c r="F93" s="104">
        <v>1</v>
      </c>
      <c r="G93" s="104" t="s">
        <v>92</v>
      </c>
      <c r="H93" s="104"/>
      <c r="I93" s="104"/>
    </row>
    <row r="94" s="200" customFormat="1" ht="70.05" spans="1:9">
      <c r="A94" s="104" t="s">
        <v>4288</v>
      </c>
      <c r="B94" s="103" t="s">
        <v>4086</v>
      </c>
      <c r="C94" s="104" t="s">
        <v>4087</v>
      </c>
      <c r="D94" s="183" t="s">
        <v>4088</v>
      </c>
      <c r="E94" s="104" t="str">
        <f>_xlfn.DISPIMG("ID_28ADCC62E8C14623B193A164D7229D32",1)</f>
        <v>=DISPIMG("ID_28ADCC62E8C14623B193A164D7229D32",1)</v>
      </c>
      <c r="F94" s="104">
        <v>1</v>
      </c>
      <c r="G94" s="104" t="s">
        <v>92</v>
      </c>
      <c r="H94" s="104"/>
      <c r="I94" s="104"/>
    </row>
    <row r="95" s="200" customFormat="1" ht="76.35" spans="1:9">
      <c r="A95" s="104" t="s">
        <v>4289</v>
      </c>
      <c r="B95" s="103" t="s">
        <v>4290</v>
      </c>
      <c r="C95" s="103" t="s">
        <v>4098</v>
      </c>
      <c r="D95" s="183" t="s">
        <v>4291</v>
      </c>
      <c r="E95" s="104" t="str">
        <f>_xlfn.DISPIMG("ID_7C7DE40081DA4754A5A216199A1686C4",1)</f>
        <v>=DISPIMG("ID_7C7DE40081DA4754A5A216199A1686C4",1)</v>
      </c>
      <c r="F95" s="104">
        <v>1</v>
      </c>
      <c r="G95" s="104" t="s">
        <v>3877</v>
      </c>
      <c r="H95" s="104"/>
      <c r="I95" s="104"/>
    </row>
    <row r="96" s="200" customFormat="1" ht="67.5" spans="1:9">
      <c r="A96" s="104" t="s">
        <v>4292</v>
      </c>
      <c r="B96" s="103" t="s">
        <v>4097</v>
      </c>
      <c r="C96" s="103" t="s">
        <v>4098</v>
      </c>
      <c r="D96" s="213" t="s">
        <v>4111</v>
      </c>
      <c r="E96" s="104" t="str">
        <f>_xlfn.DISPIMG("ID_900840387A5E47E6A047E2AAA01ABCC9",1)</f>
        <v>=DISPIMG("ID_900840387A5E47E6A047E2AAA01ABCC9",1)</v>
      </c>
      <c r="F96" s="104">
        <v>1</v>
      </c>
      <c r="G96" s="104" t="s">
        <v>3877</v>
      </c>
      <c r="H96" s="104"/>
      <c r="I96" s="104"/>
    </row>
    <row r="97" s="200" customFormat="1" ht="20" customHeight="1" spans="1:9">
      <c r="A97" s="229" t="s">
        <v>4293</v>
      </c>
      <c r="B97" s="230"/>
      <c r="C97" s="231"/>
      <c r="D97" s="196"/>
      <c r="E97" s="104"/>
      <c r="F97" s="104"/>
      <c r="G97" s="104"/>
      <c r="H97" s="104"/>
      <c r="I97" s="104"/>
    </row>
    <row r="98" s="200" customFormat="1" ht="67.5" spans="1:9">
      <c r="A98" s="104" t="s">
        <v>4294</v>
      </c>
      <c r="B98" s="103" t="s">
        <v>4295</v>
      </c>
      <c r="C98" s="104" t="s">
        <v>4185</v>
      </c>
      <c r="D98" s="183" t="s">
        <v>4275</v>
      </c>
      <c r="E98" s="104" t="str">
        <f>_xlfn.DISPIMG("ID_F5B5B35F283C471D8952EBB98314B706",1)</f>
        <v>=DISPIMG("ID_F5B5B35F283C471D8952EBB98314B706",1)</v>
      </c>
      <c r="F98" s="104">
        <v>6</v>
      </c>
      <c r="G98" s="104" t="s">
        <v>92</v>
      </c>
      <c r="H98" s="104"/>
      <c r="I98" s="104"/>
    </row>
    <row r="99" s="200" customFormat="1" ht="79.3" spans="1:9">
      <c r="A99" s="104" t="s">
        <v>4296</v>
      </c>
      <c r="B99" s="103" t="s">
        <v>4274</v>
      </c>
      <c r="C99" s="103" t="s">
        <v>4185</v>
      </c>
      <c r="D99" s="183" t="s">
        <v>4275</v>
      </c>
      <c r="E99" s="104" t="str">
        <f>_xlfn.DISPIMG("ID_BBC43951800D40CEB1FAB895CD15F5F8",1)</f>
        <v>=DISPIMG("ID_BBC43951800D40CEB1FAB895CD15F5F8",1)</v>
      </c>
      <c r="F99" s="104">
        <v>2</v>
      </c>
      <c r="G99" s="104" t="s">
        <v>138</v>
      </c>
      <c r="H99" s="104"/>
      <c r="I99" s="104"/>
    </row>
    <row r="100" s="200" customFormat="1" ht="67.5" spans="1:9">
      <c r="A100" s="104" t="s">
        <v>4297</v>
      </c>
      <c r="B100" s="103" t="s">
        <v>4298</v>
      </c>
      <c r="C100" s="104" t="s">
        <v>4299</v>
      </c>
      <c r="D100" s="213" t="s">
        <v>4300</v>
      </c>
      <c r="E100" s="104" t="str">
        <f>_xlfn.DISPIMG("ID_B620DDCDA6144D609F55819DA74A9B94",1)</f>
        <v>=DISPIMG("ID_B620DDCDA6144D609F55819DA74A9B94",1)</v>
      </c>
      <c r="F100" s="104">
        <v>4</v>
      </c>
      <c r="G100" s="104" t="s">
        <v>138</v>
      </c>
      <c r="H100" s="212"/>
      <c r="I100" s="104"/>
    </row>
    <row r="101" s="200" customFormat="1" ht="67.5" spans="1:9">
      <c r="A101" s="104" t="s">
        <v>4301</v>
      </c>
      <c r="B101" s="103" t="s">
        <v>4302</v>
      </c>
      <c r="C101" s="104" t="s">
        <v>4299</v>
      </c>
      <c r="D101" s="213" t="s">
        <v>4300</v>
      </c>
      <c r="E101" s="104" t="str">
        <f>_xlfn.DISPIMG("ID_B620DDCDA6144D609F55819DA74A9B94",1)</f>
        <v>=DISPIMG("ID_B620DDCDA6144D609F55819DA74A9B94",1)</v>
      </c>
      <c r="F101" s="104">
        <v>4</v>
      </c>
      <c r="G101" s="104" t="s">
        <v>138</v>
      </c>
      <c r="H101" s="212"/>
      <c r="I101" s="104"/>
    </row>
    <row r="102" s="200" customFormat="1" ht="70.05" spans="1:9">
      <c r="A102" s="104" t="s">
        <v>4303</v>
      </c>
      <c r="B102" s="103" t="s">
        <v>4086</v>
      </c>
      <c r="C102" s="104" t="s">
        <v>4087</v>
      </c>
      <c r="D102" s="183" t="s">
        <v>4088</v>
      </c>
      <c r="E102" s="104" t="str">
        <f>_xlfn.DISPIMG("ID_28ADCC62E8C14623B193A164D7229D32",1)</f>
        <v>=DISPIMG("ID_28ADCC62E8C14623B193A164D7229D32",1)</v>
      </c>
      <c r="F102" s="104">
        <v>1</v>
      </c>
      <c r="G102" s="104" t="s">
        <v>92</v>
      </c>
      <c r="H102" s="104"/>
      <c r="I102" s="104"/>
    </row>
    <row r="103" s="200" customFormat="1" ht="83.3" spans="1:9">
      <c r="A103" s="104" t="s">
        <v>4304</v>
      </c>
      <c r="B103" s="103" t="s">
        <v>4156</v>
      </c>
      <c r="C103" s="104" t="s">
        <v>4185</v>
      </c>
      <c r="D103" s="183" t="s">
        <v>4124</v>
      </c>
      <c r="E103" s="104" t="str">
        <f>_xlfn.DISPIMG("ID_9561CD9ED0FA41B6834E4958B8DAC949",1)</f>
        <v>=DISPIMG("ID_9561CD9ED0FA41B6834E4958B8DAC949",1)</v>
      </c>
      <c r="F103" s="104">
        <v>1</v>
      </c>
      <c r="G103" s="104" t="s">
        <v>92</v>
      </c>
      <c r="H103" s="104"/>
      <c r="I103" s="104"/>
    </row>
    <row r="104" s="200" customFormat="1" ht="45" spans="1:9">
      <c r="A104" s="104" t="s">
        <v>4305</v>
      </c>
      <c r="B104" s="103" t="s">
        <v>4306</v>
      </c>
      <c r="C104" s="104"/>
      <c r="D104" s="183" t="s">
        <v>4307</v>
      </c>
      <c r="E104" s="215" t="str">
        <f>_xlfn.DISPIMG("ID_5A70418253ED4790B771B4AEC0B29FE0",1)</f>
        <v>=DISPIMG("ID_5A70418253ED4790B771B4AEC0B29FE0",1)</v>
      </c>
      <c r="F104" s="104">
        <v>1</v>
      </c>
      <c r="G104" s="104" t="s">
        <v>138</v>
      </c>
      <c r="H104" s="104"/>
      <c r="I104" s="104"/>
    </row>
    <row r="105" s="200" customFormat="1" ht="67.5" spans="1:9">
      <c r="A105" s="104" t="s">
        <v>4308</v>
      </c>
      <c r="B105" s="103" t="s">
        <v>4097</v>
      </c>
      <c r="C105" s="103" t="s">
        <v>4098</v>
      </c>
      <c r="D105" s="213" t="s">
        <v>4111</v>
      </c>
      <c r="E105" s="104" t="str">
        <f>_xlfn.DISPIMG("ID_900840387A5E47E6A047E2AAA01ABCC9",1)</f>
        <v>=DISPIMG("ID_900840387A5E47E6A047E2AAA01ABCC9",1)</v>
      </c>
      <c r="F105" s="104">
        <v>2</v>
      </c>
      <c r="G105" s="104" t="s">
        <v>3877</v>
      </c>
      <c r="H105" s="104"/>
      <c r="I105" s="104"/>
    </row>
    <row r="106" s="200" customFormat="1" ht="76.35" spans="1:9">
      <c r="A106" s="104" t="s">
        <v>4309</v>
      </c>
      <c r="B106" s="103" t="s">
        <v>4290</v>
      </c>
      <c r="C106" s="103" t="s">
        <v>4098</v>
      </c>
      <c r="D106" s="183" t="s">
        <v>4291</v>
      </c>
      <c r="E106" s="104" t="str">
        <f>_xlfn.DISPIMG("ID_7C7DE40081DA4754A5A216199A1686C4",1)</f>
        <v>=DISPIMG("ID_7C7DE40081DA4754A5A216199A1686C4",1)</v>
      </c>
      <c r="F106" s="104">
        <v>3</v>
      </c>
      <c r="G106" s="104" t="s">
        <v>3877</v>
      </c>
      <c r="H106" s="104"/>
      <c r="I106" s="104"/>
    </row>
    <row r="107" s="200" customFormat="1" ht="20" customHeight="1" spans="1:9">
      <c r="A107" s="229" t="s">
        <v>4310</v>
      </c>
      <c r="B107" s="230"/>
      <c r="C107" s="231"/>
      <c r="D107" s="196"/>
      <c r="E107" s="104"/>
      <c r="F107" s="104"/>
      <c r="G107" s="104"/>
      <c r="H107" s="104"/>
      <c r="I107" s="104"/>
    </row>
    <row r="108" s="200" customFormat="1" ht="67.5" spans="1:9">
      <c r="A108" s="104" t="s">
        <v>4311</v>
      </c>
      <c r="B108" s="103" t="s">
        <v>4312</v>
      </c>
      <c r="C108" s="104" t="s">
        <v>4313</v>
      </c>
      <c r="D108" s="183" t="s">
        <v>4314</v>
      </c>
      <c r="E108" s="200" t="str">
        <f>_xlfn.DISPIMG("ID_153D54C22A174DAA846994FEFDD8F885",1)</f>
        <v>=DISPIMG("ID_153D54C22A174DAA846994FEFDD8F885",1)</v>
      </c>
      <c r="F108" s="104">
        <v>2</v>
      </c>
      <c r="G108" s="104" t="s">
        <v>138</v>
      </c>
      <c r="H108" s="212"/>
      <c r="I108" s="104"/>
    </row>
    <row r="109" s="200" customFormat="1" ht="67.5" spans="1:9">
      <c r="A109" s="104" t="s">
        <v>4315</v>
      </c>
      <c r="B109" s="103" t="s">
        <v>4097</v>
      </c>
      <c r="C109" s="103" t="s">
        <v>4098</v>
      </c>
      <c r="D109" s="213" t="s">
        <v>4111</v>
      </c>
      <c r="E109" s="104" t="str">
        <f>_xlfn.DISPIMG("ID_900840387A5E47E6A047E2AAA01ABCC9",1)</f>
        <v>=DISPIMG("ID_900840387A5E47E6A047E2AAA01ABCC9",1)</v>
      </c>
      <c r="F109" s="104">
        <v>2</v>
      </c>
      <c r="G109" s="104" t="s">
        <v>3877</v>
      </c>
      <c r="H109" s="104"/>
      <c r="I109" s="104"/>
    </row>
    <row r="110" s="200" customFormat="1" ht="20" customHeight="1" spans="1:9">
      <c r="A110" s="229" t="s">
        <v>4316</v>
      </c>
      <c r="B110" s="230"/>
      <c r="C110" s="231"/>
      <c r="D110" s="196"/>
      <c r="E110" s="104"/>
      <c r="F110" s="104"/>
      <c r="G110" s="104"/>
      <c r="H110" s="104"/>
      <c r="I110" s="104"/>
    </row>
    <row r="111" s="200" customFormat="1" ht="394" customHeight="1" spans="1:9">
      <c r="A111" s="104" t="s">
        <v>4317</v>
      </c>
      <c r="B111" s="103" t="s">
        <v>4318</v>
      </c>
      <c r="C111" s="104" t="s">
        <v>4319</v>
      </c>
      <c r="D111" s="221" t="s">
        <v>4320</v>
      </c>
      <c r="E111" s="104" t="str">
        <f>_xlfn.DISPIMG("ID_9E916FDEF93B4EB3B5512805FC19F312",1)</f>
        <v>=DISPIMG("ID_9E916FDEF93B4EB3B5512805FC19F312",1)</v>
      </c>
      <c r="F111" s="104">
        <v>1</v>
      </c>
      <c r="G111" s="104" t="s">
        <v>138</v>
      </c>
      <c r="H111" s="104"/>
      <c r="I111" s="104"/>
    </row>
    <row r="112" s="200" customFormat="1" ht="78.3" spans="1:9">
      <c r="A112" s="104" t="s">
        <v>4321</v>
      </c>
      <c r="B112" s="103" t="s">
        <v>4322</v>
      </c>
      <c r="C112" s="104" t="s">
        <v>4323</v>
      </c>
      <c r="D112" s="183" t="s">
        <v>4324</v>
      </c>
      <c r="E112" s="104" t="str">
        <f>_xlfn.DISPIMG("ID_1C247510CCFE48E69D1A5EB58224E132",1)</f>
        <v>=DISPIMG("ID_1C247510CCFE48E69D1A5EB58224E132",1)</v>
      </c>
      <c r="F112" s="104">
        <v>1</v>
      </c>
      <c r="G112" s="104" t="s">
        <v>92</v>
      </c>
      <c r="H112" s="212"/>
      <c r="I112" s="104"/>
    </row>
    <row r="113" s="200" customFormat="1" ht="56.25" spans="1:9">
      <c r="A113" s="104" t="s">
        <v>4325</v>
      </c>
      <c r="B113" s="103" t="s">
        <v>4161</v>
      </c>
      <c r="C113" s="104" t="s">
        <v>4326</v>
      </c>
      <c r="D113" s="183" t="s">
        <v>4124</v>
      </c>
      <c r="E113" s="222" t="str">
        <f>_xlfn.DISPIMG("ID_FBCE887129A24D81B6405AFB8BAB45C9",1)</f>
        <v>=DISPIMG("ID_FBCE887129A24D81B6405AFB8BAB45C9",1)</v>
      </c>
      <c r="F113" s="104">
        <v>1</v>
      </c>
      <c r="G113" s="104" t="s">
        <v>92</v>
      </c>
      <c r="H113" s="104"/>
      <c r="I113" s="104"/>
    </row>
    <row r="114" s="200" customFormat="1" ht="56.25" spans="1:9">
      <c r="A114" s="104" t="s">
        <v>4327</v>
      </c>
      <c r="B114" s="103" t="s">
        <v>4161</v>
      </c>
      <c r="C114" s="104" t="s">
        <v>4328</v>
      </c>
      <c r="D114" s="183" t="s">
        <v>4124</v>
      </c>
      <c r="E114" s="222" t="str">
        <f>_xlfn.DISPIMG("ID_FBCE887129A24D81B6405AFB8BAB45C9",1)</f>
        <v>=DISPIMG("ID_FBCE887129A24D81B6405AFB8BAB45C9",1)</v>
      </c>
      <c r="F114" s="104">
        <v>1</v>
      </c>
      <c r="G114" s="104" t="s">
        <v>92</v>
      </c>
      <c r="H114" s="104"/>
      <c r="I114" s="104"/>
    </row>
    <row r="115" s="200" customFormat="1" ht="74.95" spans="1:9">
      <c r="A115" s="104" t="s">
        <v>4329</v>
      </c>
      <c r="B115" s="103" t="s">
        <v>4158</v>
      </c>
      <c r="C115" s="104" t="s">
        <v>4330</v>
      </c>
      <c r="D115" s="183" t="s">
        <v>4127</v>
      </c>
      <c r="E115" s="104" t="str">
        <f>_xlfn.DISPIMG("ID_C754A71AB3CC453E8D6541D5D36C5F61",1)</f>
        <v>=DISPIMG("ID_C754A71AB3CC453E8D6541D5D36C5F61",1)</v>
      </c>
      <c r="F115" s="104">
        <v>3</v>
      </c>
      <c r="G115" s="104" t="s">
        <v>92</v>
      </c>
      <c r="H115" s="104"/>
      <c r="I115" s="104"/>
    </row>
    <row r="116" s="200" customFormat="1" ht="83.3" spans="1:9">
      <c r="A116" s="104" t="s">
        <v>4331</v>
      </c>
      <c r="B116" s="103" t="s">
        <v>4332</v>
      </c>
      <c r="C116" s="104" t="s">
        <v>4333</v>
      </c>
      <c r="D116" s="196" t="s">
        <v>4262</v>
      </c>
      <c r="E116" s="104" t="str">
        <f>_xlfn.DISPIMG("ID_ABD30BC79B244BB19A280E6462A86CDA",1)</f>
        <v>=DISPIMG("ID_ABD30BC79B244BB19A280E6462A86CDA",1)</v>
      </c>
      <c r="F116" s="104">
        <v>1</v>
      </c>
      <c r="G116" s="104" t="s">
        <v>92</v>
      </c>
      <c r="H116" s="104"/>
      <c r="I116" s="104"/>
    </row>
    <row r="117" s="200" customFormat="1" ht="75.7" spans="1:9">
      <c r="A117" s="104" t="s">
        <v>4334</v>
      </c>
      <c r="B117" s="103" t="s">
        <v>4134</v>
      </c>
      <c r="C117" s="103" t="s">
        <v>4135</v>
      </c>
      <c r="D117" s="183" t="s">
        <v>4136</v>
      </c>
      <c r="E117" s="104" t="str">
        <f>_xlfn.DISPIMG("ID_672426F9F8884895B58258C70141CA62",1)</f>
        <v>=DISPIMG("ID_672426F9F8884895B58258C70141CA62",1)</v>
      </c>
      <c r="F117" s="104">
        <v>6.4</v>
      </c>
      <c r="G117" s="104" t="s">
        <v>995</v>
      </c>
      <c r="H117" s="104"/>
      <c r="I117" s="104"/>
    </row>
    <row r="118" s="200" customFormat="1" ht="47.8" spans="1:9">
      <c r="A118" s="104" t="s">
        <v>4335</v>
      </c>
      <c r="B118" s="103" t="s">
        <v>4138</v>
      </c>
      <c r="C118" s="104" t="s">
        <v>4139</v>
      </c>
      <c r="D118" s="183" t="s">
        <v>4140</v>
      </c>
      <c r="E118" s="104" t="str">
        <f>_xlfn.DISPIMG("ID_2912ED4CC48549EBA097EE123E80FD49",1)</f>
        <v>=DISPIMG("ID_2912ED4CC48549EBA097EE123E80FD49",1)</v>
      </c>
      <c r="F118" s="104">
        <v>1</v>
      </c>
      <c r="G118" s="104" t="s">
        <v>138</v>
      </c>
      <c r="H118" s="104"/>
      <c r="I118" s="104"/>
    </row>
    <row r="119" s="200" customFormat="1" ht="83.3" spans="1:9">
      <c r="A119" s="104" t="s">
        <v>4336</v>
      </c>
      <c r="B119" s="103" t="s">
        <v>4142</v>
      </c>
      <c r="C119" s="104" t="s">
        <v>4143</v>
      </c>
      <c r="D119" s="183" t="s">
        <v>4337</v>
      </c>
      <c r="E119" s="104" t="str">
        <f>_xlfn.DISPIMG("ID_8D412A03EB6C431A802B9D7F2FE2F1CC",1)</f>
        <v>=DISPIMG("ID_8D412A03EB6C431A802B9D7F2FE2F1CC",1)</v>
      </c>
      <c r="F119" s="104">
        <v>1</v>
      </c>
      <c r="G119" s="104" t="s">
        <v>92</v>
      </c>
      <c r="H119" s="104"/>
      <c r="I119" s="104"/>
    </row>
    <row r="120" s="200" customFormat="1" ht="76.35" spans="1:9">
      <c r="A120" s="104" t="s">
        <v>4338</v>
      </c>
      <c r="B120" s="103" t="s">
        <v>4290</v>
      </c>
      <c r="C120" s="104" t="s">
        <v>4098</v>
      </c>
      <c r="D120" s="183" t="s">
        <v>4291</v>
      </c>
      <c r="E120" s="104" t="str">
        <f>_xlfn.DISPIMG("ID_7C7DE40081DA4754A5A216199A1686C4",1)</f>
        <v>=DISPIMG("ID_7C7DE40081DA4754A5A216199A1686C4",1)</v>
      </c>
      <c r="F120" s="104">
        <v>1</v>
      </c>
      <c r="G120" s="104" t="s">
        <v>3877</v>
      </c>
      <c r="H120" s="104"/>
      <c r="I120" s="104"/>
    </row>
    <row r="121" s="200" customFormat="1" ht="67.5" spans="1:9">
      <c r="A121" s="104" t="s">
        <v>4339</v>
      </c>
      <c r="B121" s="103" t="s">
        <v>4097</v>
      </c>
      <c r="C121" s="103" t="s">
        <v>4098</v>
      </c>
      <c r="D121" s="213" t="s">
        <v>4111</v>
      </c>
      <c r="E121" s="104" t="str">
        <f>_xlfn.DISPIMG("ID_900840387A5E47E6A047E2AAA01ABCC9",1)</f>
        <v>=DISPIMG("ID_900840387A5E47E6A047E2AAA01ABCC9",1)</v>
      </c>
      <c r="F121" s="104">
        <v>1</v>
      </c>
      <c r="G121" s="104" t="s">
        <v>3877</v>
      </c>
      <c r="H121" s="104"/>
      <c r="I121" s="104"/>
    </row>
    <row r="122" s="200" customFormat="1" ht="45" spans="1:9">
      <c r="A122" s="104" t="s">
        <v>4340</v>
      </c>
      <c r="B122" s="103" t="s">
        <v>4306</v>
      </c>
      <c r="C122" s="104"/>
      <c r="D122" s="183" t="s">
        <v>4307</v>
      </c>
      <c r="E122" s="215" t="str">
        <f>_xlfn.DISPIMG("ID_5A70418253ED4790B771B4AEC0B29FE0",1)</f>
        <v>=DISPIMG("ID_5A70418253ED4790B771B4AEC0B29FE0",1)</v>
      </c>
      <c r="F122" s="104">
        <v>1</v>
      </c>
      <c r="G122" s="104" t="s">
        <v>138</v>
      </c>
      <c r="H122" s="104"/>
      <c r="I122" s="104"/>
    </row>
    <row r="123" s="200" customFormat="1" ht="20" customHeight="1" spans="1:9">
      <c r="A123" s="229" t="s">
        <v>4341</v>
      </c>
      <c r="B123" s="230"/>
      <c r="C123" s="231"/>
      <c r="D123" s="196"/>
      <c r="E123" s="104"/>
      <c r="F123" s="104"/>
      <c r="G123" s="104"/>
      <c r="H123" s="104"/>
      <c r="I123" s="104"/>
    </row>
    <row r="124" s="200" customFormat="1" ht="202.5" spans="1:9">
      <c r="A124" s="104" t="s">
        <v>4342</v>
      </c>
      <c r="B124" s="103" t="s">
        <v>4343</v>
      </c>
      <c r="C124" s="104" t="s">
        <v>4344</v>
      </c>
      <c r="D124" s="183" t="s">
        <v>4345</v>
      </c>
      <c r="E124" s="104" t="str">
        <f>_xlfn.DISPIMG("ID_3D13D9CBF2B6409EB852C6038C634AD5",1)</f>
        <v>=DISPIMG("ID_3D13D9CBF2B6409EB852C6038C634AD5",1)</v>
      </c>
      <c r="F124" s="104">
        <v>1</v>
      </c>
      <c r="G124" s="104" t="s">
        <v>138</v>
      </c>
      <c r="H124" s="212"/>
      <c r="I124" s="104"/>
    </row>
    <row r="125" s="200" customFormat="1" ht="83.3" spans="1:9">
      <c r="A125" s="104" t="s">
        <v>4346</v>
      </c>
      <c r="B125" s="103" t="s">
        <v>4102</v>
      </c>
      <c r="C125" s="104" t="s">
        <v>4103</v>
      </c>
      <c r="D125" s="183" t="s">
        <v>4104</v>
      </c>
      <c r="E125" s="104" t="str">
        <f>_xlfn.DISPIMG("ID_D836931550B646639824A1E97D49F70A",1)</f>
        <v>=DISPIMG("ID_D836931550B646639824A1E97D49F70A",1)</v>
      </c>
      <c r="F125" s="104">
        <v>6</v>
      </c>
      <c r="G125" s="104" t="s">
        <v>92</v>
      </c>
      <c r="H125" s="104"/>
      <c r="I125" s="104"/>
    </row>
    <row r="126" s="200" customFormat="1" ht="83.3" spans="1:9">
      <c r="A126" s="104" t="s">
        <v>4347</v>
      </c>
      <c r="B126" s="103" t="s">
        <v>4102</v>
      </c>
      <c r="C126" s="104" t="s">
        <v>4209</v>
      </c>
      <c r="D126" s="183" t="s">
        <v>4104</v>
      </c>
      <c r="E126" s="104" t="str">
        <f>_xlfn.DISPIMG("ID_D836931550B646639824A1E97D49F70A",1)</f>
        <v>=DISPIMG("ID_D836931550B646639824A1E97D49F70A",1)</v>
      </c>
      <c r="F126" s="104">
        <v>1</v>
      </c>
      <c r="G126" s="104" t="s">
        <v>92</v>
      </c>
      <c r="H126" s="104"/>
      <c r="I126" s="104"/>
    </row>
    <row r="127" s="200" customFormat="1" ht="20" customHeight="1" spans="1:9">
      <c r="A127" s="229" t="s">
        <v>4348</v>
      </c>
      <c r="B127" s="230"/>
      <c r="C127" s="231"/>
      <c r="D127" s="183"/>
      <c r="E127" s="104"/>
      <c r="F127" s="104"/>
      <c r="G127" s="104"/>
      <c r="H127" s="104"/>
      <c r="I127" s="104"/>
    </row>
    <row r="128" s="200" customFormat="1" ht="76" spans="1:9">
      <c r="A128" s="104" t="s">
        <v>4349</v>
      </c>
      <c r="B128" s="103" t="s">
        <v>4201</v>
      </c>
      <c r="C128" s="103" t="s">
        <v>4202</v>
      </c>
      <c r="D128" s="183" t="s">
        <v>4203</v>
      </c>
      <c r="E128" s="104" t="str">
        <f>_xlfn.DISPIMG("ID_752E03B60CBF4E6DB23E06A2E890B73B",1)</f>
        <v>=DISPIMG("ID_752E03B60CBF4E6DB23E06A2E890B73B",1)</v>
      </c>
      <c r="F128" s="104">
        <v>2</v>
      </c>
      <c r="G128" s="104" t="s">
        <v>138</v>
      </c>
      <c r="H128" s="104"/>
      <c r="I128" s="104"/>
    </row>
    <row r="129" s="200" customFormat="1" ht="67.5" spans="1:9">
      <c r="A129" s="104" t="s">
        <v>4350</v>
      </c>
      <c r="B129" s="103" t="s">
        <v>4097</v>
      </c>
      <c r="C129" s="103" t="s">
        <v>4098</v>
      </c>
      <c r="D129" s="213" t="s">
        <v>4111</v>
      </c>
      <c r="E129" s="104" t="str">
        <f>_xlfn.DISPIMG("ID_900840387A5E47E6A047E2AAA01ABCC9",1)</f>
        <v>=DISPIMG("ID_900840387A5E47E6A047E2AAA01ABCC9",1)</v>
      </c>
      <c r="F129" s="104">
        <v>1</v>
      </c>
      <c r="G129" s="104" t="s">
        <v>3877</v>
      </c>
      <c r="H129" s="104"/>
      <c r="I129" s="104"/>
    </row>
    <row r="130" s="200" customFormat="1" ht="20" customHeight="1" spans="1:9">
      <c r="A130" s="229" t="s">
        <v>4351</v>
      </c>
      <c r="B130" s="230"/>
      <c r="C130" s="231"/>
      <c r="D130" s="196"/>
      <c r="E130" s="104"/>
      <c r="F130" s="104"/>
      <c r="G130" s="104"/>
      <c r="H130" s="104"/>
      <c r="I130" s="104"/>
    </row>
    <row r="131" s="200" customFormat="1" ht="71.3" spans="1:9">
      <c r="A131" s="104" t="s">
        <v>4352</v>
      </c>
      <c r="B131" s="103" t="s">
        <v>4353</v>
      </c>
      <c r="C131" s="104" t="s">
        <v>4354</v>
      </c>
      <c r="D131" s="183" t="s">
        <v>4355</v>
      </c>
      <c r="E131" s="104" t="str">
        <f>_xlfn.DISPIMG("ID_E223FDE784FC4DE3ACCCD72A2B3109F6",1)</f>
        <v>=DISPIMG("ID_E223FDE784FC4DE3ACCCD72A2B3109F6",1)</v>
      </c>
      <c r="F131" s="104">
        <v>6</v>
      </c>
      <c r="G131" s="104" t="s">
        <v>92</v>
      </c>
      <c r="H131" s="104"/>
      <c r="I131" s="104"/>
    </row>
    <row r="132" s="200" customFormat="1" ht="67.5" spans="1:9">
      <c r="A132" s="104" t="s">
        <v>4356</v>
      </c>
      <c r="B132" s="103" t="s">
        <v>4097</v>
      </c>
      <c r="C132" s="103" t="s">
        <v>4098</v>
      </c>
      <c r="D132" s="213" t="s">
        <v>4111</v>
      </c>
      <c r="E132" s="104" t="str">
        <f>_xlfn.DISPIMG("ID_900840387A5E47E6A047E2AAA01ABCC9",1)</f>
        <v>=DISPIMG("ID_900840387A5E47E6A047E2AAA01ABCC9",1)</v>
      </c>
      <c r="F132" s="104">
        <v>2</v>
      </c>
      <c r="G132" s="104" t="s">
        <v>3877</v>
      </c>
      <c r="H132" s="104"/>
      <c r="I132" s="104"/>
    </row>
    <row r="133" s="200" customFormat="1" ht="20" customHeight="1" spans="1:9">
      <c r="A133" s="229" t="s">
        <v>4357</v>
      </c>
      <c r="B133" s="230"/>
      <c r="C133" s="231"/>
      <c r="D133" s="213"/>
      <c r="E133" s="104"/>
      <c r="F133" s="104"/>
      <c r="G133" s="104"/>
      <c r="H133" s="104"/>
      <c r="I133" s="104"/>
    </row>
    <row r="134" s="200" customFormat="1" ht="78.3" spans="1:9">
      <c r="A134" s="104" t="s">
        <v>4358</v>
      </c>
      <c r="B134" s="103" t="s">
        <v>4359</v>
      </c>
      <c r="C134" s="103" t="s">
        <v>4360</v>
      </c>
      <c r="D134" s="213" t="s">
        <v>4361</v>
      </c>
      <c r="E134" s="104" t="str">
        <f>_xlfn.DISPIMG("ID_614327B187F64E08848D4C2EAE30B7B1",1)</f>
        <v>=DISPIMG("ID_614327B187F64E08848D4C2EAE30B7B1",1)</v>
      </c>
      <c r="F134" s="104">
        <v>1</v>
      </c>
      <c r="G134" s="104" t="s">
        <v>75</v>
      </c>
      <c r="H134" s="212"/>
      <c r="I134" s="104"/>
    </row>
    <row r="135" s="200" customFormat="1" ht="83.3" spans="1:9">
      <c r="A135" s="104" t="s">
        <v>4362</v>
      </c>
      <c r="B135" s="103" t="s">
        <v>4102</v>
      </c>
      <c r="C135" s="104" t="s">
        <v>4103</v>
      </c>
      <c r="D135" s="183" t="s">
        <v>4104</v>
      </c>
      <c r="E135" s="104" t="str">
        <f>_xlfn.DISPIMG("ID_D836931550B646639824A1E97D49F70A",1)</f>
        <v>=DISPIMG("ID_D836931550B646639824A1E97D49F70A",1)</v>
      </c>
      <c r="F135" s="104">
        <v>8</v>
      </c>
      <c r="G135" s="104" t="s">
        <v>92</v>
      </c>
      <c r="H135" s="104"/>
      <c r="I135" s="104"/>
    </row>
    <row r="136" s="200" customFormat="1" ht="83.3" spans="1:9">
      <c r="A136" s="104" t="s">
        <v>4363</v>
      </c>
      <c r="B136" s="103" t="s">
        <v>4102</v>
      </c>
      <c r="C136" s="104" t="s">
        <v>4364</v>
      </c>
      <c r="D136" s="183" t="s">
        <v>4104</v>
      </c>
      <c r="E136" s="104" t="str">
        <f>_xlfn.DISPIMG("ID_D836931550B646639824A1E97D49F70A",1)</f>
        <v>=DISPIMG("ID_D836931550B646639824A1E97D49F70A",1)</v>
      </c>
      <c r="F136" s="104">
        <v>1</v>
      </c>
      <c r="G136" s="104" t="s">
        <v>92</v>
      </c>
      <c r="H136" s="104"/>
      <c r="I136" s="104"/>
    </row>
    <row r="137" s="200" customFormat="1" ht="20" customHeight="1" spans="1:9">
      <c r="A137" s="229" t="s">
        <v>4365</v>
      </c>
      <c r="B137" s="230"/>
      <c r="C137" s="231"/>
      <c r="D137" s="213"/>
      <c r="E137" s="104"/>
      <c r="F137" s="104"/>
      <c r="G137" s="104"/>
      <c r="H137" s="104"/>
      <c r="I137" s="104"/>
    </row>
    <row r="138" s="200" customFormat="1" ht="94.15" spans="1:9">
      <c r="A138" s="104" t="s">
        <v>4366</v>
      </c>
      <c r="B138" s="103" t="s">
        <v>4367</v>
      </c>
      <c r="C138" s="103" t="s">
        <v>4368</v>
      </c>
      <c r="D138" s="183" t="s">
        <v>4108</v>
      </c>
      <c r="E138" s="104" t="str">
        <f>_xlfn.DISPIMG("ID_09FEF021853D4E0980B9F038EF0402CC",1)</f>
        <v>=DISPIMG("ID_09FEF021853D4E0980B9F038EF0402CC",1)</v>
      </c>
      <c r="F138" s="104">
        <v>2</v>
      </c>
      <c r="G138" s="104" t="s">
        <v>92</v>
      </c>
      <c r="H138" s="104"/>
      <c r="I138" s="104"/>
    </row>
    <row r="139" s="200" customFormat="1" ht="20" customHeight="1" spans="1:9">
      <c r="A139" s="232" t="s">
        <v>4369</v>
      </c>
      <c r="B139" s="233"/>
      <c r="C139" s="234"/>
      <c r="D139" s="213"/>
      <c r="E139" s="104"/>
      <c r="F139" s="104"/>
      <c r="G139" s="104"/>
      <c r="H139" s="104"/>
      <c r="I139" s="104"/>
    </row>
    <row r="140" s="200" customFormat="1" ht="101.45" spans="1:9">
      <c r="A140" s="104" t="s">
        <v>4370</v>
      </c>
      <c r="B140" s="103" t="s">
        <v>4371</v>
      </c>
      <c r="C140" s="103" t="s">
        <v>4131</v>
      </c>
      <c r="D140" s="213" t="s">
        <v>4372</v>
      </c>
      <c r="E140" s="104" t="str">
        <f>_xlfn.DISPIMG("ID_3CAAF743CABB4A4EB52F1AB5AFE2A5DB",1)</f>
        <v>=DISPIMG("ID_3CAAF743CABB4A4EB52F1AB5AFE2A5DB",1)</v>
      </c>
      <c r="F140" s="104">
        <v>1</v>
      </c>
      <c r="G140" s="104" t="s">
        <v>75</v>
      </c>
      <c r="H140" s="235">
        <v>55000</v>
      </c>
      <c r="I140" s="104">
        <f>H140*F140</f>
        <v>55000</v>
      </c>
    </row>
    <row r="141" s="200" customFormat="1" ht="20" customHeight="1" spans="1:9">
      <c r="A141" s="229" t="s">
        <v>4373</v>
      </c>
      <c r="B141" s="230"/>
      <c r="C141" s="231"/>
      <c r="D141" s="213"/>
      <c r="E141" s="104"/>
      <c r="F141" s="104"/>
      <c r="G141" s="104"/>
      <c r="H141" s="104"/>
      <c r="I141" s="104"/>
    </row>
    <row r="142" s="200" customFormat="1" ht="45" spans="1:9">
      <c r="A142" s="104" t="s">
        <v>4374</v>
      </c>
      <c r="B142" s="103" t="s">
        <v>4306</v>
      </c>
      <c r="C142" s="104"/>
      <c r="D142" s="183" t="s">
        <v>4307</v>
      </c>
      <c r="E142" s="215" t="str">
        <f>_xlfn.DISPIMG("ID_5A70418253ED4790B771B4AEC0B29FE0",1)</f>
        <v>=DISPIMG("ID_5A70418253ED4790B771B4AEC0B29FE0",1)</v>
      </c>
      <c r="F142" s="104">
        <v>2</v>
      </c>
      <c r="G142" s="104" t="s">
        <v>138</v>
      </c>
      <c r="H142" s="104"/>
      <c r="I142" s="104"/>
    </row>
    <row r="143" s="200" customFormat="1" spans="1:9">
      <c r="A143" s="104" t="s">
        <v>4375</v>
      </c>
      <c r="B143" s="103" t="s">
        <v>4376</v>
      </c>
      <c r="C143" s="103" t="s">
        <v>4377</v>
      </c>
      <c r="D143" s="213"/>
      <c r="E143" s="104"/>
      <c r="F143" s="104">
        <v>1</v>
      </c>
      <c r="G143" s="104" t="s">
        <v>363</v>
      </c>
      <c r="H143" s="104"/>
      <c r="I143" s="104"/>
    </row>
    <row r="144" s="200" customFormat="1" ht="20" customHeight="1" spans="1:9">
      <c r="A144" s="229" t="s">
        <v>4378</v>
      </c>
      <c r="B144" s="230"/>
      <c r="C144" s="231"/>
      <c r="D144" s="213"/>
      <c r="E144" s="104"/>
      <c r="F144" s="104"/>
      <c r="G144" s="104"/>
      <c r="H144" s="104"/>
      <c r="I144" s="104"/>
    </row>
    <row r="145" s="200" customFormat="1" ht="70.05" spans="1:9">
      <c r="A145" s="104" t="s">
        <v>4379</v>
      </c>
      <c r="B145" s="103" t="s">
        <v>4380</v>
      </c>
      <c r="C145" s="103" t="s">
        <v>4381</v>
      </c>
      <c r="D145" s="183" t="s">
        <v>4127</v>
      </c>
      <c r="E145" s="104" t="str">
        <f>_xlfn.DISPIMG("ID_762CF5484F394C15BD260211A676932B",1)</f>
        <v>=DISPIMG("ID_762CF5484F394C15BD260211A676932B",1)</v>
      </c>
      <c r="F145" s="104">
        <v>2.2</v>
      </c>
      <c r="G145" s="104" t="s">
        <v>995</v>
      </c>
      <c r="H145" s="212"/>
      <c r="I145" s="104"/>
    </row>
    <row r="146" s="200" customFormat="1" ht="70.05" spans="1:9">
      <c r="A146" s="104" t="s">
        <v>4382</v>
      </c>
      <c r="B146" s="103" t="s">
        <v>4383</v>
      </c>
      <c r="C146" s="103" t="s">
        <v>4384</v>
      </c>
      <c r="D146" s="183" t="s">
        <v>4127</v>
      </c>
      <c r="E146" s="104" t="str">
        <f>_xlfn.DISPIMG("ID_762CF5484F394C15BD260211A676932B",1)</f>
        <v>=DISPIMG("ID_762CF5484F394C15BD260211A676932B",1)</v>
      </c>
      <c r="F146" s="104">
        <v>8.4</v>
      </c>
      <c r="G146" s="104" t="s">
        <v>995</v>
      </c>
      <c r="H146" s="212"/>
      <c r="I146" s="104"/>
    </row>
    <row r="147" s="200" customFormat="1" ht="67.5" spans="1:9">
      <c r="A147" s="104" t="s">
        <v>4385</v>
      </c>
      <c r="B147" s="103" t="s">
        <v>4386</v>
      </c>
      <c r="C147" s="103" t="s">
        <v>4387</v>
      </c>
      <c r="D147" s="213" t="s">
        <v>4388</v>
      </c>
      <c r="E147" s="222" t="str">
        <f>_xlfn.DISPIMG("ID_7706339FF7B148E89B7FF0A35ED513D3",1)</f>
        <v>=DISPIMG("ID_7706339FF7B148E89B7FF0A35ED513D3",1)</v>
      </c>
      <c r="F147" s="104">
        <v>118</v>
      </c>
      <c r="G147" s="104" t="s">
        <v>78</v>
      </c>
      <c r="H147" s="104"/>
      <c r="I147" s="104"/>
    </row>
    <row r="148" s="200" customFormat="1" ht="67.5" spans="1:9">
      <c r="A148" s="104" t="s">
        <v>4389</v>
      </c>
      <c r="B148" s="103" t="s">
        <v>4097</v>
      </c>
      <c r="C148" s="103" t="s">
        <v>4098</v>
      </c>
      <c r="D148" s="213" t="s">
        <v>4111</v>
      </c>
      <c r="E148" s="104" t="str">
        <f>_xlfn.DISPIMG("ID_900840387A5E47E6A047E2AAA01ABCC9",1)</f>
        <v>=DISPIMG("ID_900840387A5E47E6A047E2AAA01ABCC9",1)</v>
      </c>
      <c r="F148" s="104">
        <v>15</v>
      </c>
      <c r="G148" s="104" t="s">
        <v>3877</v>
      </c>
      <c r="H148" s="104"/>
      <c r="I148" s="104"/>
    </row>
    <row r="149" s="200" customFormat="1" spans="1:9">
      <c r="A149" s="225" t="s">
        <v>26</v>
      </c>
      <c r="B149" s="225"/>
      <c r="C149" s="225"/>
      <c r="D149" s="225"/>
      <c r="E149" s="225"/>
      <c r="F149" s="225">
        <f>SUM(F3:F148)</f>
        <v>413.5</v>
      </c>
      <c r="G149" s="225"/>
      <c r="H149" s="225"/>
      <c r="I149" s="104">
        <f>SUM(I4:I148)</f>
        <v>55000</v>
      </c>
    </row>
  </sheetData>
  <mergeCells count="22">
    <mergeCell ref="A1:I1"/>
    <mergeCell ref="A3:C3"/>
    <mergeCell ref="A6:C6"/>
    <mergeCell ref="A12:C12"/>
    <mergeCell ref="A16:C16"/>
    <mergeCell ref="A21:C21"/>
    <mergeCell ref="A33:C33"/>
    <mergeCell ref="A46:C46"/>
    <mergeCell ref="A60:C60"/>
    <mergeCell ref="A73:C73"/>
    <mergeCell ref="A87:C87"/>
    <mergeCell ref="A97:C97"/>
    <mergeCell ref="A107:C107"/>
    <mergeCell ref="A110:C110"/>
    <mergeCell ref="A123:C123"/>
    <mergeCell ref="A127:C127"/>
    <mergeCell ref="A130:C130"/>
    <mergeCell ref="A133:C133"/>
    <mergeCell ref="A137:C137"/>
    <mergeCell ref="A139:C139"/>
    <mergeCell ref="A141:C141"/>
    <mergeCell ref="A144:C144"/>
  </mergeCells>
  <pageMargins left="0.751388888888889" right="0.751388888888889" top="0.629861111111111" bottom="0.66875" header="0.5" footer="0.5"/>
  <pageSetup paperSize="9" scale="95"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21"/>
  <sheetViews>
    <sheetView view="pageBreakPreview" zoomScale="130" zoomScaleNormal="100" workbookViewId="0">
      <pane ySplit="2" topLeftCell="A3" activePane="bottomLeft" state="frozen"/>
      <selection/>
      <selection pane="bottomLeft" activeCell="L118" sqref="L118"/>
    </sheetView>
  </sheetViews>
  <sheetFormatPr defaultColWidth="11.8444444444444" defaultRowHeight="13.5"/>
  <cols>
    <col min="1" max="1" width="10.8444444444444" style="201" customWidth="1"/>
    <col min="2" max="2" width="15.5111111111111" style="202" customWidth="1"/>
    <col min="3" max="3" width="18.8444444444444" style="201" customWidth="1"/>
    <col min="4" max="4" width="59.6666666666667" style="201" customWidth="1"/>
    <col min="5" max="5" width="18.1222222222222" style="201" customWidth="1"/>
    <col min="6" max="6" width="9.06666666666667" style="201" customWidth="1"/>
    <col min="7" max="7" width="7.66666666666667" style="201" customWidth="1"/>
    <col min="8" max="8" width="11" style="203" customWidth="1"/>
    <col min="9" max="9" width="12.8888888888889" style="201" customWidth="1"/>
    <col min="10" max="16384" width="11.8444444444444" style="198"/>
  </cols>
  <sheetData>
    <row r="1" s="198" customFormat="1" ht="50" customHeight="1" spans="1:9">
      <c r="A1" s="172" t="s">
        <v>4390</v>
      </c>
      <c r="B1" s="172"/>
      <c r="C1" s="172"/>
      <c r="D1" s="172"/>
      <c r="E1" s="172"/>
      <c r="F1" s="172"/>
      <c r="G1" s="172"/>
      <c r="H1" s="204"/>
      <c r="I1" s="172"/>
    </row>
    <row r="2" s="198" customFormat="1" ht="36" customHeight="1" spans="1:9">
      <c r="A2" s="205" t="s">
        <v>2</v>
      </c>
      <c r="B2" s="205" t="s">
        <v>4056</v>
      </c>
      <c r="C2" s="205" t="s">
        <v>4057</v>
      </c>
      <c r="D2" s="205" t="s">
        <v>22</v>
      </c>
      <c r="E2" s="205" t="s">
        <v>4058</v>
      </c>
      <c r="F2" s="205" t="s">
        <v>24</v>
      </c>
      <c r="G2" s="206" t="s">
        <v>23</v>
      </c>
      <c r="H2" s="207" t="s">
        <v>25</v>
      </c>
      <c r="I2" s="206" t="s">
        <v>4059</v>
      </c>
    </row>
    <row r="3" s="199" customFormat="1" ht="21" customHeight="1" spans="1:9">
      <c r="A3" s="208" t="s">
        <v>4391</v>
      </c>
      <c r="B3" s="209"/>
      <c r="C3" s="210"/>
      <c r="D3" s="211"/>
      <c r="E3" s="105"/>
      <c r="F3" s="105"/>
      <c r="G3" s="105"/>
      <c r="H3" s="105"/>
      <c r="I3" s="105"/>
    </row>
    <row r="4" s="200" customFormat="1" ht="81.55" spans="1:9">
      <c r="A4" s="104" t="s">
        <v>4061</v>
      </c>
      <c r="B4" s="103" t="s">
        <v>4102</v>
      </c>
      <c r="C4" s="104" t="s">
        <v>4103</v>
      </c>
      <c r="D4" s="183" t="s">
        <v>4104</v>
      </c>
      <c r="E4" s="104" t="str">
        <f>_xlfn.DISPIMG("ID_D836931550B646639824A1E97D49F70A",1)</f>
        <v>=DISPIMG("ID_D836931550B646639824A1E97D49F70A",1)</v>
      </c>
      <c r="F4" s="104">
        <v>2</v>
      </c>
      <c r="G4" s="104" t="s">
        <v>92</v>
      </c>
      <c r="H4" s="104"/>
      <c r="I4" s="104"/>
    </row>
    <row r="5" s="200" customFormat="1" ht="81.75" spans="1:9">
      <c r="A5" s="104" t="s">
        <v>4065</v>
      </c>
      <c r="B5" s="103" t="s">
        <v>4158</v>
      </c>
      <c r="C5" s="104" t="s">
        <v>4076</v>
      </c>
      <c r="D5" s="183" t="s">
        <v>4392</v>
      </c>
      <c r="E5" s="104" t="str">
        <f>_xlfn.DISPIMG("ID_B562A5B495924E12A3FED5BB69ED3971",1)</f>
        <v>=DISPIMG("ID_B562A5B495924E12A3FED5BB69ED3971",1)</v>
      </c>
      <c r="F5" s="104">
        <v>1</v>
      </c>
      <c r="G5" s="104" t="s">
        <v>138</v>
      </c>
      <c r="H5" s="104"/>
      <c r="I5" s="104"/>
    </row>
    <row r="6" s="200" customFormat="1" ht="59.2" spans="1:9">
      <c r="A6" s="104" t="s">
        <v>4393</v>
      </c>
      <c r="B6" s="103" t="s">
        <v>4237</v>
      </c>
      <c r="C6" s="104" t="s">
        <v>4238</v>
      </c>
      <c r="D6" s="183" t="s">
        <v>4239</v>
      </c>
      <c r="E6" s="104" t="str">
        <f>_xlfn.DISPIMG("ID_A84293F121024B80A74CE7E7BC699218",1)</f>
        <v>=DISPIMG("ID_A84293F121024B80A74CE7E7BC699218",1)</v>
      </c>
      <c r="F6" s="104">
        <v>2.8</v>
      </c>
      <c r="G6" s="104" t="s">
        <v>995</v>
      </c>
      <c r="H6" s="212"/>
      <c r="I6" s="104"/>
    </row>
    <row r="7" s="200" customFormat="1" ht="70.45" spans="1:9">
      <c r="A7" s="104" t="s">
        <v>4394</v>
      </c>
      <c r="B7" s="103" t="s">
        <v>4241</v>
      </c>
      <c r="C7" s="104" t="s">
        <v>4242</v>
      </c>
      <c r="D7" s="213" t="s">
        <v>4395</v>
      </c>
      <c r="E7" s="200" t="str">
        <f>_xlfn.DISPIMG("ID_A89609EE710D45F09DE2090E7D43D056",1)</f>
        <v>=DISPIMG("ID_A89609EE710D45F09DE2090E7D43D056",1)</v>
      </c>
      <c r="F7" s="104">
        <v>1</v>
      </c>
      <c r="G7" s="104" t="s">
        <v>138</v>
      </c>
      <c r="H7" s="212"/>
      <c r="I7" s="104"/>
    </row>
    <row r="8" s="200" customFormat="1" ht="45" spans="1:9">
      <c r="A8" s="104" t="s">
        <v>4396</v>
      </c>
      <c r="B8" s="103" t="s">
        <v>4245</v>
      </c>
      <c r="C8" s="104" t="s">
        <v>4246</v>
      </c>
      <c r="D8" s="183" t="s">
        <v>4247</v>
      </c>
      <c r="E8" s="103" t="str">
        <f>_xlfn.DISPIMG("ID_826AE00940264303B69DFB1FFFF0707F",1)</f>
        <v>=DISPIMG("ID_826AE00940264303B69DFB1FFFF0707F",1)</v>
      </c>
      <c r="F8" s="104">
        <v>1</v>
      </c>
      <c r="G8" s="104" t="s">
        <v>138</v>
      </c>
      <c r="H8" s="212"/>
      <c r="I8" s="104"/>
    </row>
    <row r="9" s="200" customFormat="1" ht="81.9" spans="1:9">
      <c r="A9" s="104" t="s">
        <v>4397</v>
      </c>
      <c r="B9" s="103" t="s">
        <v>4398</v>
      </c>
      <c r="C9" s="104" t="s">
        <v>4399</v>
      </c>
      <c r="D9" s="183" t="s">
        <v>4400</v>
      </c>
      <c r="E9" s="104" t="str">
        <f>_xlfn.DISPIMG("ID_90A8DB2021D9481C97AF66356302C910",1)</f>
        <v>=DISPIMG("ID_90A8DB2021D9481C97AF66356302C910",1)</v>
      </c>
      <c r="F9" s="104">
        <v>1</v>
      </c>
      <c r="G9" s="104" t="s">
        <v>138</v>
      </c>
      <c r="H9" s="212"/>
      <c r="I9" s="104"/>
    </row>
    <row r="10" s="200" customFormat="1" ht="78.75" spans="1:9">
      <c r="A10" s="104" t="s">
        <v>4401</v>
      </c>
      <c r="B10" s="103" t="s">
        <v>4402</v>
      </c>
      <c r="C10" s="104" t="s">
        <v>4403</v>
      </c>
      <c r="D10" s="214" t="s">
        <v>4404</v>
      </c>
      <c r="E10" s="200" t="str">
        <f>_xlfn.DISPIMG("ID_D8461FBD02A74FB2842550E86B9448A2",1)</f>
        <v>=DISPIMG("ID_D8461FBD02A74FB2842550E86B9448A2",1)</v>
      </c>
      <c r="F10" s="104">
        <v>1</v>
      </c>
      <c r="G10" s="104" t="s">
        <v>138</v>
      </c>
      <c r="H10" s="104"/>
      <c r="I10" s="104"/>
    </row>
    <row r="11" s="200" customFormat="1" ht="33.75" spans="1:9">
      <c r="A11" s="104" t="s">
        <v>4405</v>
      </c>
      <c r="B11" s="103" t="s">
        <v>4406</v>
      </c>
      <c r="C11" s="104" t="s">
        <v>4407</v>
      </c>
      <c r="D11" s="183" t="s">
        <v>4408</v>
      </c>
      <c r="E11" s="103" t="str">
        <f>_xlfn.DISPIMG("ID_805E284D121F457E9F1A34D6DF090278",1)</f>
        <v>=DISPIMG("ID_805E284D121F457E9F1A34D6DF090278",1)</v>
      </c>
      <c r="F11" s="104">
        <v>1</v>
      </c>
      <c r="G11" s="104" t="s">
        <v>138</v>
      </c>
      <c r="H11" s="212"/>
      <c r="I11" s="104"/>
    </row>
    <row r="12" s="200" customFormat="1" ht="33.75" spans="1:9">
      <c r="A12" s="104" t="s">
        <v>4409</v>
      </c>
      <c r="B12" s="103" t="s">
        <v>4249</v>
      </c>
      <c r="C12" s="104" t="s">
        <v>4250</v>
      </c>
      <c r="D12" s="183" t="s">
        <v>4251</v>
      </c>
      <c r="E12" s="103" t="str">
        <f>_xlfn.DISPIMG("ID_E820746FA40346A383B66E66876A8FD1",1)</f>
        <v>=DISPIMG("ID_E820746FA40346A383B66E66876A8FD1",1)</v>
      </c>
      <c r="F12" s="104">
        <v>2</v>
      </c>
      <c r="G12" s="104" t="s">
        <v>92</v>
      </c>
      <c r="H12" s="104"/>
      <c r="I12" s="104"/>
    </row>
    <row r="13" s="200" customFormat="1" ht="70.95" spans="1:9">
      <c r="A13" s="104" t="s">
        <v>4410</v>
      </c>
      <c r="B13" s="103" t="s">
        <v>4253</v>
      </c>
      <c r="C13" s="104" t="s">
        <v>4185</v>
      </c>
      <c r="D13" s="196" t="s">
        <v>4254</v>
      </c>
      <c r="E13" s="215" t="str">
        <f>_xlfn.DISPIMG("ID_04F183DF786E488D859E30C9C318FB29",1)</f>
        <v>=DISPIMG("ID_04F183DF786E488D859E30C9C318FB29",1)</v>
      </c>
      <c r="F13" s="104">
        <v>2</v>
      </c>
      <c r="G13" s="104" t="s">
        <v>138</v>
      </c>
      <c r="H13" s="104"/>
      <c r="I13" s="104"/>
    </row>
    <row r="14" s="200" customFormat="1" ht="42.7" spans="1:9">
      <c r="A14" s="104" t="s">
        <v>4411</v>
      </c>
      <c r="B14" s="103" t="s">
        <v>4256</v>
      </c>
      <c r="C14" s="104" t="s">
        <v>4257</v>
      </c>
      <c r="D14" s="213" t="s">
        <v>4251</v>
      </c>
      <c r="E14" s="215" t="str">
        <f>_xlfn.DISPIMG("ID_67CA3330530045249DEE7E201191FD96",1)</f>
        <v>=DISPIMG("ID_67CA3330530045249DEE7E201191FD96",1)</v>
      </c>
      <c r="F14" s="104">
        <v>4</v>
      </c>
      <c r="G14" s="104" t="s">
        <v>138</v>
      </c>
      <c r="H14" s="104"/>
      <c r="I14" s="104"/>
    </row>
    <row r="15" s="200" customFormat="1" ht="81.55" spans="1:9">
      <c r="A15" s="104" t="s">
        <v>4412</v>
      </c>
      <c r="B15" s="103" t="s">
        <v>4194</v>
      </c>
      <c r="C15" s="104" t="s">
        <v>4195</v>
      </c>
      <c r="D15" s="183" t="s">
        <v>4259</v>
      </c>
      <c r="E15" s="104" t="str">
        <f>_xlfn.DISPIMG("ID_F37585009282452C8FA1E2B8C8E26044",1)</f>
        <v>=DISPIMG("ID_F37585009282452C8FA1E2B8C8E26044",1)</v>
      </c>
      <c r="F15" s="104">
        <v>2</v>
      </c>
      <c r="G15" s="104" t="s">
        <v>138</v>
      </c>
      <c r="H15" s="104"/>
      <c r="I15" s="104"/>
    </row>
    <row r="16" s="200" customFormat="1" ht="93.35" spans="1:9">
      <c r="A16" s="104" t="s">
        <v>4413</v>
      </c>
      <c r="B16" s="103" t="s">
        <v>4264</v>
      </c>
      <c r="C16" s="104" t="s">
        <v>4265</v>
      </c>
      <c r="D16" s="183" t="s">
        <v>4266</v>
      </c>
      <c r="E16" s="104" t="str">
        <f>_xlfn.DISPIMG("ID_666B2D67D65047348FC0AD3221417021",1)</f>
        <v>=DISPIMG("ID_666B2D67D65047348FC0AD3221417021",1)</v>
      </c>
      <c r="F16" s="104">
        <v>2</v>
      </c>
      <c r="G16" s="104" t="s">
        <v>138</v>
      </c>
      <c r="H16" s="212"/>
      <c r="I16" s="104"/>
    </row>
    <row r="17" s="200" customFormat="1" ht="74.45" spans="1:9">
      <c r="A17" s="104" t="s">
        <v>4414</v>
      </c>
      <c r="B17" s="103" t="s">
        <v>4201</v>
      </c>
      <c r="C17" s="103" t="s">
        <v>4202</v>
      </c>
      <c r="D17" s="183" t="s">
        <v>4203</v>
      </c>
      <c r="E17" s="104" t="str">
        <f>_xlfn.DISPIMG("ID_752E03B60CBF4E6DB23E06A2E890B73B",1)</f>
        <v>=DISPIMG("ID_752E03B60CBF4E6DB23E06A2E890B73B",1)</v>
      </c>
      <c r="F17" s="104">
        <v>2</v>
      </c>
      <c r="G17" s="104" t="s">
        <v>138</v>
      </c>
      <c r="H17" s="104"/>
      <c r="I17" s="104"/>
    </row>
    <row r="18" s="200" customFormat="1" ht="81.55" spans="1:9">
      <c r="A18" s="104" t="s">
        <v>4415</v>
      </c>
      <c r="B18" s="103" t="s">
        <v>4142</v>
      </c>
      <c r="C18" s="104" t="s">
        <v>4143</v>
      </c>
      <c r="D18" s="183" t="s">
        <v>4144</v>
      </c>
      <c r="E18" s="104" t="str">
        <f>_xlfn.DISPIMG("ID_8D412A03EB6C431A802B9D7F2FE2F1CC",1)</f>
        <v>=DISPIMG("ID_8D412A03EB6C431A802B9D7F2FE2F1CC",1)</v>
      </c>
      <c r="F18" s="104">
        <v>1</v>
      </c>
      <c r="G18" s="104" t="s">
        <v>92</v>
      </c>
      <c r="H18" s="104"/>
      <c r="I18" s="104"/>
    </row>
    <row r="19" s="200" customFormat="1" ht="65.2" spans="1:9">
      <c r="A19" s="104" t="s">
        <v>4416</v>
      </c>
      <c r="B19" s="103" t="s">
        <v>4097</v>
      </c>
      <c r="C19" s="103" t="s">
        <v>4098</v>
      </c>
      <c r="D19" s="213" t="s">
        <v>4111</v>
      </c>
      <c r="E19" s="104" t="str">
        <f>_xlfn.DISPIMG("ID_900840387A5E47E6A047E2AAA01ABCC9",1)</f>
        <v>=DISPIMG("ID_900840387A5E47E6A047E2AAA01ABCC9",1)</v>
      </c>
      <c r="F19" s="104">
        <v>1</v>
      </c>
      <c r="G19" s="104" t="s">
        <v>3877</v>
      </c>
      <c r="H19" s="104"/>
      <c r="I19" s="104"/>
    </row>
    <row r="20" s="199" customFormat="1" ht="21" customHeight="1" spans="1:9">
      <c r="A20" s="208" t="s">
        <v>4417</v>
      </c>
      <c r="B20" s="209"/>
      <c r="C20" s="210"/>
      <c r="D20" s="216"/>
      <c r="E20" s="105"/>
      <c r="F20" s="105"/>
      <c r="G20" s="105"/>
      <c r="H20" s="105"/>
      <c r="I20" s="105"/>
    </row>
    <row r="21" s="200" customFormat="1" ht="81.55" spans="1:9">
      <c r="A21" s="104" t="s">
        <v>4070</v>
      </c>
      <c r="B21" s="103" t="s">
        <v>4156</v>
      </c>
      <c r="C21" s="103" t="s">
        <v>4072</v>
      </c>
      <c r="D21" s="183" t="s">
        <v>4073</v>
      </c>
      <c r="E21" s="104" t="str">
        <f>_xlfn.DISPIMG("ID_9561CD9ED0FA41B6834E4958B8DAC949",1)</f>
        <v>=DISPIMG("ID_9561CD9ED0FA41B6834E4958B8DAC949",1)</v>
      </c>
      <c r="F21" s="104">
        <v>2</v>
      </c>
      <c r="G21" s="104" t="s">
        <v>92</v>
      </c>
      <c r="H21" s="104"/>
      <c r="I21" s="104"/>
    </row>
    <row r="22" s="200" customFormat="1" ht="123.75" spans="1:9">
      <c r="A22" s="104" t="s">
        <v>4074</v>
      </c>
      <c r="B22" s="103" t="s">
        <v>4223</v>
      </c>
      <c r="C22" s="104" t="s">
        <v>4224</v>
      </c>
      <c r="D22" s="217" t="s">
        <v>4225</v>
      </c>
      <c r="E22" s="104" t="str">
        <f>_xlfn.DISPIMG("ID_F205D3A9104D42D382A08903D4C614B4",1)</f>
        <v>=DISPIMG("ID_F205D3A9104D42D382A08903D4C614B4",1)</v>
      </c>
      <c r="F22" s="104">
        <v>2</v>
      </c>
      <c r="G22" s="104" t="s">
        <v>138</v>
      </c>
      <c r="H22" s="212"/>
      <c r="I22" s="104"/>
    </row>
    <row r="23" s="200" customFormat="1" ht="75.7" spans="1:9">
      <c r="A23" s="104" t="s">
        <v>4078</v>
      </c>
      <c r="B23" s="103" t="s">
        <v>4134</v>
      </c>
      <c r="C23" s="103" t="s">
        <v>4135</v>
      </c>
      <c r="D23" s="183" t="s">
        <v>4136</v>
      </c>
      <c r="E23" s="104" t="str">
        <f>_xlfn.DISPIMG("ID_672426F9F8884895B58258C70141CA62",1)</f>
        <v>=DISPIMG("ID_672426F9F8884895B58258C70141CA62",1)</v>
      </c>
      <c r="F23" s="104">
        <v>5.7</v>
      </c>
      <c r="G23" s="104" t="s">
        <v>995</v>
      </c>
      <c r="H23" s="104"/>
      <c r="I23" s="104"/>
    </row>
    <row r="24" s="200" customFormat="1" ht="65.2" spans="1:9">
      <c r="A24" s="104" t="s">
        <v>4081</v>
      </c>
      <c r="B24" s="103" t="s">
        <v>4097</v>
      </c>
      <c r="C24" s="103" t="s">
        <v>4098</v>
      </c>
      <c r="D24" s="213" t="s">
        <v>4111</v>
      </c>
      <c r="E24" s="104" t="str">
        <f>_xlfn.DISPIMG("ID_900840387A5E47E6A047E2AAA01ABCC9",1)</f>
        <v>=DISPIMG("ID_900840387A5E47E6A047E2AAA01ABCC9",1)</v>
      </c>
      <c r="F24" s="104">
        <v>1</v>
      </c>
      <c r="G24" s="104" t="s">
        <v>3877</v>
      </c>
      <c r="H24" s="104"/>
      <c r="I24" s="104"/>
    </row>
    <row r="25" s="199" customFormat="1" ht="21" customHeight="1" spans="1:9">
      <c r="A25" s="208" t="s">
        <v>4418</v>
      </c>
      <c r="B25" s="209"/>
      <c r="C25" s="210"/>
      <c r="D25" s="216"/>
      <c r="E25" s="105"/>
      <c r="F25" s="105"/>
      <c r="G25" s="105"/>
      <c r="H25" s="105"/>
      <c r="I25" s="105"/>
    </row>
    <row r="26" s="200" customFormat="1" ht="81.55" spans="1:9">
      <c r="A26" s="104" t="s">
        <v>4091</v>
      </c>
      <c r="B26" s="103" t="s">
        <v>4156</v>
      </c>
      <c r="C26" s="103" t="s">
        <v>4072</v>
      </c>
      <c r="D26" s="183" t="s">
        <v>4073</v>
      </c>
      <c r="E26" s="104" t="str">
        <f>_xlfn.DISPIMG("ID_9561CD9ED0FA41B6834E4958B8DAC949",1)</f>
        <v>=DISPIMG("ID_9561CD9ED0FA41B6834E4958B8DAC949",1)</v>
      </c>
      <c r="F26" s="104">
        <v>2</v>
      </c>
      <c r="G26" s="104" t="s">
        <v>92</v>
      </c>
      <c r="H26" s="104"/>
      <c r="I26" s="104"/>
    </row>
    <row r="27" s="200" customFormat="1" ht="85.05" spans="1:9">
      <c r="A27" s="104" t="s">
        <v>4095</v>
      </c>
      <c r="B27" s="103" t="s">
        <v>4419</v>
      </c>
      <c r="C27" s="103" t="s">
        <v>4420</v>
      </c>
      <c r="D27" s="183" t="s">
        <v>4421</v>
      </c>
      <c r="E27" s="104" t="str">
        <f>_xlfn.DISPIMG("ID_593A3F525D9D43EDA50A0DA652168F08",1)</f>
        <v>=DISPIMG("ID_593A3F525D9D43EDA50A0DA652168F08",1)</v>
      </c>
      <c r="F27" s="104">
        <v>3</v>
      </c>
      <c r="G27" s="104" t="s">
        <v>138</v>
      </c>
      <c r="H27" s="212"/>
      <c r="I27" s="104"/>
    </row>
    <row r="28" s="200" customFormat="1" ht="84.4" spans="1:9">
      <c r="A28" s="104" t="s">
        <v>4096</v>
      </c>
      <c r="B28" s="103" t="s">
        <v>4422</v>
      </c>
      <c r="C28" s="103" t="s">
        <v>4423</v>
      </c>
      <c r="D28" s="183" t="s">
        <v>4424</v>
      </c>
      <c r="E28" s="104" t="str">
        <f>_xlfn.DISPIMG("ID_EE259FB0909B42A7AABEE81534C80A44",1)</f>
        <v>=DISPIMG("ID_EE259FB0909B42A7AABEE81534C80A44",1)</v>
      </c>
      <c r="F28" s="104">
        <v>1</v>
      </c>
      <c r="G28" s="104" t="s">
        <v>138</v>
      </c>
      <c r="H28" s="212"/>
      <c r="I28" s="104"/>
    </row>
    <row r="29" s="200" customFormat="1" ht="82.55" spans="1:9">
      <c r="A29" s="104" t="s">
        <v>4425</v>
      </c>
      <c r="B29" s="103" t="s">
        <v>4426</v>
      </c>
      <c r="C29" s="103" t="s">
        <v>4427</v>
      </c>
      <c r="D29" s="183" t="s">
        <v>4428</v>
      </c>
      <c r="E29" s="104" t="str">
        <f>_xlfn.DISPIMG("ID_54CE5D93AF9B48C180A0E2732AC66030",1)</f>
        <v>=DISPIMG("ID_54CE5D93AF9B48C180A0E2732AC66030",1)</v>
      </c>
      <c r="F29" s="104">
        <v>3</v>
      </c>
      <c r="G29" s="104" t="s">
        <v>138</v>
      </c>
      <c r="H29" s="212"/>
      <c r="I29" s="104"/>
    </row>
    <row r="30" s="200" customFormat="1" ht="81.75" spans="1:9">
      <c r="A30" s="104" t="s">
        <v>4429</v>
      </c>
      <c r="B30" s="103" t="s">
        <v>4181</v>
      </c>
      <c r="C30" s="103" t="s">
        <v>4430</v>
      </c>
      <c r="D30" s="183" t="s">
        <v>4262</v>
      </c>
      <c r="E30" s="104" t="str">
        <f>_xlfn.DISPIMG("ID_06F21FD9C0B34AB59F2CC8A0BC3AE6E5",1)</f>
        <v>=DISPIMG("ID_06F21FD9C0B34AB59F2CC8A0BC3AE6E5",1)</v>
      </c>
      <c r="F30" s="104">
        <v>2</v>
      </c>
      <c r="G30" s="104" t="s">
        <v>92</v>
      </c>
      <c r="H30" s="104"/>
      <c r="I30" s="104"/>
    </row>
    <row r="31" s="200" customFormat="1" ht="76.15" spans="1:9">
      <c r="A31" s="104" t="s">
        <v>4431</v>
      </c>
      <c r="B31" s="103" t="s">
        <v>4432</v>
      </c>
      <c r="C31" s="103" t="s">
        <v>4433</v>
      </c>
      <c r="D31" s="183" t="s">
        <v>4434</v>
      </c>
      <c r="E31" s="104" t="str">
        <f>_xlfn.DISPIMG("ID_C415E77BBB524A3FBB071BEB7D9DC5D1",1)</f>
        <v>=DISPIMG("ID_C415E77BBB524A3FBB071BEB7D9DC5D1",1)</v>
      </c>
      <c r="F31" s="104">
        <v>1</v>
      </c>
      <c r="G31" s="104" t="s">
        <v>138</v>
      </c>
      <c r="H31" s="212"/>
      <c r="I31" s="104"/>
    </row>
    <row r="32" s="200" customFormat="1" ht="81.75" spans="1:9">
      <c r="A32" s="104" t="s">
        <v>4435</v>
      </c>
      <c r="B32" s="103" t="s">
        <v>4181</v>
      </c>
      <c r="C32" s="103" t="s">
        <v>4436</v>
      </c>
      <c r="D32" s="183" t="s">
        <v>4262</v>
      </c>
      <c r="E32" s="104" t="str">
        <f>_xlfn.DISPIMG("ID_06F21FD9C0B34AB59F2CC8A0BC3AE6E5",1)</f>
        <v>=DISPIMG("ID_06F21FD9C0B34AB59F2CC8A0BC3AE6E5",1)</v>
      </c>
      <c r="F32" s="104">
        <v>1</v>
      </c>
      <c r="G32" s="104" t="s">
        <v>92</v>
      </c>
      <c r="H32" s="104"/>
      <c r="I32" s="104"/>
    </row>
    <row r="33" s="200" customFormat="1" ht="81.55" spans="1:9">
      <c r="A33" s="104" t="s">
        <v>4437</v>
      </c>
      <c r="B33" s="103" t="s">
        <v>4142</v>
      </c>
      <c r="C33" s="104" t="s">
        <v>4143</v>
      </c>
      <c r="D33" s="183" t="s">
        <v>4144</v>
      </c>
      <c r="E33" s="104" t="str">
        <f>_xlfn.DISPIMG("ID_8D412A03EB6C431A802B9D7F2FE2F1CC",1)</f>
        <v>=DISPIMG("ID_8D412A03EB6C431A802B9D7F2FE2F1CC",1)</v>
      </c>
      <c r="F33" s="104">
        <v>1</v>
      </c>
      <c r="G33" s="104" t="s">
        <v>92</v>
      </c>
      <c r="H33" s="104"/>
      <c r="I33" s="104"/>
    </row>
    <row r="34" s="200" customFormat="1" ht="75.7" spans="1:9">
      <c r="A34" s="104" t="s">
        <v>4438</v>
      </c>
      <c r="B34" s="103" t="s">
        <v>4134</v>
      </c>
      <c r="C34" s="103" t="s">
        <v>4135</v>
      </c>
      <c r="D34" s="183" t="s">
        <v>4136</v>
      </c>
      <c r="E34" s="104" t="str">
        <f>_xlfn.DISPIMG("ID_672426F9F8884895B58258C70141CA62",1)</f>
        <v>=DISPIMG("ID_672426F9F8884895B58258C70141CA62",1)</v>
      </c>
      <c r="F34" s="104">
        <v>8.4</v>
      </c>
      <c r="G34" s="104" t="s">
        <v>995</v>
      </c>
      <c r="H34" s="104"/>
      <c r="I34" s="104"/>
    </row>
    <row r="35" s="200" customFormat="1" ht="65.2" spans="1:9">
      <c r="A35" s="104" t="s">
        <v>4439</v>
      </c>
      <c r="B35" s="103" t="s">
        <v>4097</v>
      </c>
      <c r="C35" s="103" t="s">
        <v>4098</v>
      </c>
      <c r="D35" s="213" t="s">
        <v>4111</v>
      </c>
      <c r="E35" s="104" t="str">
        <f>_xlfn.DISPIMG("ID_900840387A5E47E6A047E2AAA01ABCC9",1)</f>
        <v>=DISPIMG("ID_900840387A5E47E6A047E2AAA01ABCC9",1)</v>
      </c>
      <c r="F35" s="104">
        <v>1</v>
      </c>
      <c r="G35" s="104" t="s">
        <v>3877</v>
      </c>
      <c r="H35" s="104"/>
      <c r="I35" s="104"/>
    </row>
    <row r="36" s="199" customFormat="1" ht="21" customHeight="1" spans="1:9">
      <c r="A36" s="208" t="s">
        <v>4440</v>
      </c>
      <c r="B36" s="209"/>
      <c r="C36" s="210"/>
      <c r="D36" s="211"/>
      <c r="E36" s="105"/>
      <c r="F36" s="105"/>
      <c r="G36" s="105"/>
      <c r="H36" s="105"/>
      <c r="I36" s="105"/>
    </row>
    <row r="37" s="200" customFormat="1" ht="81.55" spans="1:9">
      <c r="A37" s="104" t="s">
        <v>4101</v>
      </c>
      <c r="B37" s="103" t="s">
        <v>4102</v>
      </c>
      <c r="C37" s="104" t="s">
        <v>4103</v>
      </c>
      <c r="D37" s="183" t="s">
        <v>4104</v>
      </c>
      <c r="E37" s="104" t="str">
        <f>_xlfn.DISPIMG("ID_D836931550B646639824A1E97D49F70A",1)</f>
        <v>=DISPIMG("ID_D836931550B646639824A1E97D49F70A",1)</v>
      </c>
      <c r="F37" s="104">
        <v>3</v>
      </c>
      <c r="G37" s="104" t="s">
        <v>92</v>
      </c>
      <c r="H37" s="104"/>
      <c r="I37" s="104"/>
    </row>
    <row r="38" s="200" customFormat="1" ht="76.95" spans="1:9">
      <c r="A38" s="104" t="s">
        <v>4105</v>
      </c>
      <c r="B38" s="103" t="s">
        <v>4106</v>
      </c>
      <c r="C38" s="104" t="s">
        <v>4107</v>
      </c>
      <c r="D38" s="183" t="s">
        <v>4108</v>
      </c>
      <c r="E38" s="104" t="str">
        <f>_xlfn.DISPIMG("ID_9DD3285712D047F09158EE22674984A8",1)</f>
        <v>=DISPIMG("ID_9DD3285712D047F09158EE22674984A8",1)</v>
      </c>
      <c r="F38" s="104">
        <v>2</v>
      </c>
      <c r="G38" s="104" t="s">
        <v>92</v>
      </c>
      <c r="H38" s="104"/>
      <c r="I38" s="104"/>
    </row>
    <row r="39" s="200" customFormat="1" ht="81.55" spans="1:9">
      <c r="A39" s="104" t="s">
        <v>4109</v>
      </c>
      <c r="B39" s="218" t="s">
        <v>4066</v>
      </c>
      <c r="C39" s="219" t="s">
        <v>4067</v>
      </c>
      <c r="D39" s="183" t="s">
        <v>4068</v>
      </c>
      <c r="E39" s="104" t="str">
        <f>_xlfn.DISPIMG("ID_CD0C9C31805246E4A48E46CA952C372F",1)</f>
        <v>=DISPIMG("ID_CD0C9C31805246E4A48E46CA952C372F",1)</v>
      </c>
      <c r="F39" s="104">
        <v>1</v>
      </c>
      <c r="G39" s="104" t="s">
        <v>138</v>
      </c>
      <c r="H39" s="104"/>
      <c r="I39" s="104"/>
    </row>
    <row r="40" s="200" customFormat="1" ht="81.55" spans="1:9">
      <c r="A40" s="104" t="s">
        <v>4110</v>
      </c>
      <c r="B40" s="103" t="s">
        <v>4194</v>
      </c>
      <c r="C40" s="104" t="s">
        <v>4195</v>
      </c>
      <c r="D40" s="183" t="s">
        <v>4259</v>
      </c>
      <c r="E40" s="104" t="str">
        <f>_xlfn.DISPIMG("ID_F37585009282452C8FA1E2B8C8E26044",1)</f>
        <v>=DISPIMG("ID_F37585009282452C8FA1E2B8C8E26044",1)</v>
      </c>
      <c r="F40" s="104">
        <v>1</v>
      </c>
      <c r="G40" s="104" t="s">
        <v>92</v>
      </c>
      <c r="H40" s="104"/>
      <c r="I40" s="104"/>
    </row>
    <row r="41" s="200" customFormat="1" ht="65.2" spans="1:9">
      <c r="A41" s="104" t="s">
        <v>4441</v>
      </c>
      <c r="B41" s="103" t="s">
        <v>4097</v>
      </c>
      <c r="C41" s="103" t="s">
        <v>4098</v>
      </c>
      <c r="D41" s="213" t="s">
        <v>4111</v>
      </c>
      <c r="E41" s="104" t="str">
        <f>_xlfn.DISPIMG("ID_900840387A5E47E6A047E2AAA01ABCC9",1)</f>
        <v>=DISPIMG("ID_900840387A5E47E6A047E2AAA01ABCC9",1)</v>
      </c>
      <c r="F41" s="104">
        <v>1</v>
      </c>
      <c r="G41" s="104" t="s">
        <v>3877</v>
      </c>
      <c r="H41" s="104"/>
      <c r="I41" s="104"/>
    </row>
    <row r="42" s="199" customFormat="1" ht="21" customHeight="1" spans="1:9">
      <c r="A42" s="208" t="s">
        <v>4442</v>
      </c>
      <c r="B42" s="209"/>
      <c r="C42" s="210"/>
      <c r="D42" s="211"/>
      <c r="E42" s="105"/>
      <c r="F42" s="105"/>
      <c r="G42" s="105"/>
      <c r="H42" s="105"/>
      <c r="I42" s="105"/>
    </row>
    <row r="43" s="200" customFormat="1" ht="81.55" spans="1:9">
      <c r="A43" s="104" t="s">
        <v>4113</v>
      </c>
      <c r="B43" s="103" t="s">
        <v>4102</v>
      </c>
      <c r="C43" s="104" t="s">
        <v>4103</v>
      </c>
      <c r="D43" s="183" t="s">
        <v>4104</v>
      </c>
      <c r="E43" s="104" t="str">
        <f>_xlfn.DISPIMG("ID_D836931550B646639824A1E97D49F70A",1)</f>
        <v>=DISPIMG("ID_D836931550B646639824A1E97D49F70A",1)</v>
      </c>
      <c r="F43" s="104">
        <v>1</v>
      </c>
      <c r="G43" s="104" t="s">
        <v>92</v>
      </c>
      <c r="H43" s="104"/>
      <c r="I43" s="104"/>
    </row>
    <row r="44" s="200" customFormat="1" ht="82" spans="1:9">
      <c r="A44" s="104" t="s">
        <v>4117</v>
      </c>
      <c r="B44" s="103" t="s">
        <v>4443</v>
      </c>
      <c r="C44" s="104" t="s">
        <v>4444</v>
      </c>
      <c r="D44" s="183" t="s">
        <v>4127</v>
      </c>
      <c r="E44" s="220" t="str">
        <f>_xlfn.DISPIMG("ID_F9E52AF1517D4273979E753DC1BC6A44",1)</f>
        <v>=DISPIMG("ID_F9E52AF1517D4273979E753DC1BC6A44",1)</v>
      </c>
      <c r="F44" s="104">
        <v>1</v>
      </c>
      <c r="G44" s="104" t="s">
        <v>92</v>
      </c>
      <c r="H44" s="104"/>
      <c r="I44" s="104"/>
    </row>
    <row r="45" s="200" customFormat="1" ht="81.55" spans="1:9">
      <c r="A45" s="104" t="s">
        <v>4121</v>
      </c>
      <c r="B45" s="103" t="s">
        <v>4445</v>
      </c>
      <c r="C45" s="103" t="s">
        <v>4446</v>
      </c>
      <c r="D45" s="183" t="s">
        <v>4132</v>
      </c>
      <c r="E45" s="104" t="str">
        <f>_xlfn.DISPIMG("ID_B0AE6EAA71C544128F28166C8B2732EB",1)</f>
        <v>=DISPIMG("ID_B0AE6EAA71C544128F28166C8B2732EB",1)</v>
      </c>
      <c r="F45" s="104">
        <v>1</v>
      </c>
      <c r="G45" s="104" t="s">
        <v>92</v>
      </c>
      <c r="H45" s="104"/>
      <c r="I45" s="104"/>
    </row>
    <row r="46" s="200" customFormat="1" ht="81.75" spans="1:9">
      <c r="A46" s="104" t="s">
        <v>4122</v>
      </c>
      <c r="B46" s="103" t="s">
        <v>4181</v>
      </c>
      <c r="C46" s="103" t="s">
        <v>4447</v>
      </c>
      <c r="D46" s="183" t="s">
        <v>4448</v>
      </c>
      <c r="E46" s="104" t="str">
        <f>_xlfn.DISPIMG("ID_19FA0883B7C54D7891C0590B8D38C28E",1)</f>
        <v>=DISPIMG("ID_19FA0883B7C54D7891C0590B8D38C28E",1)</v>
      </c>
      <c r="F46" s="104">
        <v>1</v>
      </c>
      <c r="G46" s="104" t="s">
        <v>92</v>
      </c>
      <c r="H46" s="104"/>
      <c r="I46" s="104"/>
    </row>
    <row r="47" s="200" customFormat="1" ht="81.55" spans="1:9">
      <c r="A47" s="104" t="s">
        <v>4125</v>
      </c>
      <c r="B47" s="103" t="s">
        <v>4156</v>
      </c>
      <c r="C47" s="103" t="s">
        <v>4072</v>
      </c>
      <c r="D47" s="183" t="s">
        <v>4124</v>
      </c>
      <c r="E47" s="104" t="str">
        <f>_xlfn.DISPIMG("ID_9561CD9ED0FA41B6834E4958B8DAC949",1)</f>
        <v>=DISPIMG("ID_9561CD9ED0FA41B6834E4958B8DAC949",1)</v>
      </c>
      <c r="F47" s="104">
        <v>3</v>
      </c>
      <c r="G47" s="104" t="s">
        <v>92</v>
      </c>
      <c r="H47" s="104"/>
      <c r="I47" s="104"/>
    </row>
    <row r="48" s="200" customFormat="1" ht="82.2" spans="1:9">
      <c r="A48" s="104" t="s">
        <v>4128</v>
      </c>
      <c r="B48" s="103" t="s">
        <v>4449</v>
      </c>
      <c r="C48" s="103" t="s">
        <v>4450</v>
      </c>
      <c r="D48" s="183" t="s">
        <v>4451</v>
      </c>
      <c r="E48" s="104" t="str">
        <f>_xlfn.DISPIMG("ID_4A114386456146BD8EDF579B8279148C",1)</f>
        <v>=DISPIMG("ID_4A114386456146BD8EDF579B8279148C",1)</v>
      </c>
      <c r="F48" s="104">
        <v>1</v>
      </c>
      <c r="G48" s="104" t="s">
        <v>138</v>
      </c>
      <c r="H48" s="212"/>
      <c r="I48" s="104"/>
    </row>
    <row r="49" s="200" customFormat="1" ht="61.2" spans="1:9">
      <c r="A49" s="104" t="s">
        <v>4129</v>
      </c>
      <c r="B49" s="103" t="s">
        <v>4452</v>
      </c>
      <c r="C49" s="103" t="s">
        <v>4453</v>
      </c>
      <c r="D49" s="183" t="s">
        <v>4454</v>
      </c>
      <c r="E49" s="104" t="str">
        <f>_xlfn.DISPIMG("ID_B3FDFADF765B4E00AD23AD4D0388E08A",1)</f>
        <v>=DISPIMG("ID_B3FDFADF765B4E00AD23AD4D0388E08A",1)</v>
      </c>
      <c r="F49" s="104">
        <v>1</v>
      </c>
      <c r="G49" s="104" t="s">
        <v>138</v>
      </c>
      <c r="H49" s="212"/>
      <c r="I49" s="104"/>
    </row>
    <row r="50" s="200" customFormat="1" ht="81.75" spans="1:9">
      <c r="A50" s="104" t="s">
        <v>4133</v>
      </c>
      <c r="B50" s="103" t="s">
        <v>4181</v>
      </c>
      <c r="C50" s="103" t="s">
        <v>4455</v>
      </c>
      <c r="D50" s="183" t="s">
        <v>4448</v>
      </c>
      <c r="E50" s="104" t="str">
        <f t="shared" ref="E50:E54" si="0">_xlfn.DISPIMG("ID_19FA0883B7C54D7891C0590B8D38C28E",1)</f>
        <v>=DISPIMG("ID_19FA0883B7C54D7891C0590B8D38C28E",1)</v>
      </c>
      <c r="F50" s="104">
        <v>1</v>
      </c>
      <c r="G50" s="104" t="s">
        <v>92</v>
      </c>
      <c r="H50" s="104"/>
      <c r="I50" s="104"/>
    </row>
    <row r="51" s="200" customFormat="1" ht="81.55" spans="1:9">
      <c r="A51" s="104" t="s">
        <v>4137</v>
      </c>
      <c r="B51" s="103" t="s">
        <v>4456</v>
      </c>
      <c r="C51" s="103" t="s">
        <v>4433</v>
      </c>
      <c r="D51" s="183" t="s">
        <v>4457</v>
      </c>
      <c r="E51" s="104" t="str">
        <f>_xlfn.DISPIMG("ID_BCB67D3E3F954180B066436748F10EE1",1)</f>
        <v>=DISPIMG("ID_BCB67D3E3F954180B066436748F10EE1",1)</v>
      </c>
      <c r="F51" s="104">
        <v>1</v>
      </c>
      <c r="G51" s="104" t="s">
        <v>138</v>
      </c>
      <c r="H51" s="212"/>
      <c r="I51" s="104"/>
    </row>
    <row r="52" s="200" customFormat="1" ht="81.75" spans="1:9">
      <c r="A52" s="104" t="s">
        <v>4141</v>
      </c>
      <c r="B52" s="103" t="s">
        <v>4181</v>
      </c>
      <c r="C52" s="103" t="s">
        <v>4455</v>
      </c>
      <c r="D52" s="183" t="s">
        <v>4448</v>
      </c>
      <c r="E52" s="104" t="str">
        <f t="shared" si="0"/>
        <v>=DISPIMG("ID_19FA0883B7C54D7891C0590B8D38C28E",1)</v>
      </c>
      <c r="F52" s="104">
        <v>1</v>
      </c>
      <c r="G52" s="104" t="s">
        <v>92</v>
      </c>
      <c r="H52" s="104"/>
      <c r="I52" s="104"/>
    </row>
    <row r="53" s="200" customFormat="1" ht="82.55" spans="1:9">
      <c r="A53" s="104" t="s">
        <v>4145</v>
      </c>
      <c r="B53" s="103" t="s">
        <v>4426</v>
      </c>
      <c r="C53" s="103" t="s">
        <v>4427</v>
      </c>
      <c r="D53" s="183" t="s">
        <v>4428</v>
      </c>
      <c r="E53" s="104" t="str">
        <f>_xlfn.DISPIMG("ID_54CE5D93AF9B48C180A0E2732AC66030",1)</f>
        <v>=DISPIMG("ID_54CE5D93AF9B48C180A0E2732AC66030",1)</v>
      </c>
      <c r="F53" s="104">
        <v>1</v>
      </c>
      <c r="G53" s="104" t="s">
        <v>138</v>
      </c>
      <c r="H53" s="212"/>
      <c r="I53" s="104"/>
    </row>
    <row r="54" s="200" customFormat="1" ht="81.75" spans="1:9">
      <c r="A54" s="104" t="s">
        <v>4458</v>
      </c>
      <c r="B54" s="103" t="s">
        <v>4181</v>
      </c>
      <c r="C54" s="103" t="s">
        <v>4455</v>
      </c>
      <c r="D54" s="183" t="s">
        <v>4448</v>
      </c>
      <c r="E54" s="104" t="str">
        <f t="shared" si="0"/>
        <v>=DISPIMG("ID_19FA0883B7C54D7891C0590B8D38C28E",1)</v>
      </c>
      <c r="F54" s="104">
        <v>1</v>
      </c>
      <c r="G54" s="104" t="s">
        <v>92</v>
      </c>
      <c r="H54" s="104"/>
      <c r="I54" s="104"/>
    </row>
    <row r="55" s="200" customFormat="1" ht="123.75" spans="1:9">
      <c r="A55" s="104" t="s">
        <v>4459</v>
      </c>
      <c r="B55" s="103" t="s">
        <v>4223</v>
      </c>
      <c r="C55" s="103" t="s">
        <v>4224</v>
      </c>
      <c r="D55" s="217" t="s">
        <v>4225</v>
      </c>
      <c r="E55" s="104" t="str">
        <f>_xlfn.DISPIMG("ID_F205D3A9104D42D382A08903D4C614B4",1)</f>
        <v>=DISPIMG("ID_F205D3A9104D42D382A08903D4C614B4",1)</v>
      </c>
      <c r="F55" s="104">
        <v>1</v>
      </c>
      <c r="G55" s="104" t="s">
        <v>138</v>
      </c>
      <c r="H55" s="212"/>
      <c r="I55" s="104"/>
    </row>
    <row r="56" s="200" customFormat="1" ht="225" spans="1:9">
      <c r="A56" s="104" t="s">
        <v>4460</v>
      </c>
      <c r="B56" s="103" t="s">
        <v>4198</v>
      </c>
      <c r="C56" s="103" t="s">
        <v>4135</v>
      </c>
      <c r="D56" s="183" t="s">
        <v>4199</v>
      </c>
      <c r="E56" s="104" t="str">
        <f>_xlfn.DISPIMG("ID_1749158A14174E72A06FB0C75C2EA3D6",1)</f>
        <v>=DISPIMG("ID_1749158A14174E72A06FB0C75C2EA3D6",1)</v>
      </c>
      <c r="F56" s="104">
        <v>1</v>
      </c>
      <c r="G56" s="104" t="s">
        <v>75</v>
      </c>
      <c r="H56" s="212"/>
      <c r="I56" s="104"/>
    </row>
    <row r="57" s="200" customFormat="1" ht="75.7" spans="1:9">
      <c r="A57" s="104" t="s">
        <v>4461</v>
      </c>
      <c r="B57" s="103" t="s">
        <v>4134</v>
      </c>
      <c r="C57" s="103" t="s">
        <v>4135</v>
      </c>
      <c r="D57" s="183" t="s">
        <v>4136</v>
      </c>
      <c r="E57" s="104" t="str">
        <f>_xlfn.DISPIMG("ID_672426F9F8884895B58258C70141CA62",1)</f>
        <v>=DISPIMG("ID_672426F9F8884895B58258C70141CA62",1)</v>
      </c>
      <c r="F57" s="104">
        <v>7</v>
      </c>
      <c r="G57" s="104" t="s">
        <v>995</v>
      </c>
      <c r="H57" s="104"/>
      <c r="I57" s="104"/>
    </row>
    <row r="58" s="200" customFormat="1" ht="81.55" spans="1:9">
      <c r="A58" s="104" t="s">
        <v>4462</v>
      </c>
      <c r="B58" s="103" t="s">
        <v>4142</v>
      </c>
      <c r="C58" s="104" t="s">
        <v>4143</v>
      </c>
      <c r="D58" s="183" t="s">
        <v>4144</v>
      </c>
      <c r="E58" s="104" t="str">
        <f>_xlfn.DISPIMG("ID_8D412A03EB6C431A802B9D7F2FE2F1CC",1)</f>
        <v>=DISPIMG("ID_8D412A03EB6C431A802B9D7F2FE2F1CC",1)</v>
      </c>
      <c r="F58" s="104">
        <v>1</v>
      </c>
      <c r="G58" s="104" t="s">
        <v>92</v>
      </c>
      <c r="H58" s="104"/>
      <c r="I58" s="104"/>
    </row>
    <row r="59" s="200" customFormat="1" ht="65.2" spans="1:9">
      <c r="A59" s="104" t="s">
        <v>4463</v>
      </c>
      <c r="B59" s="103" t="s">
        <v>4097</v>
      </c>
      <c r="C59" s="103" t="s">
        <v>4098</v>
      </c>
      <c r="D59" s="213" t="s">
        <v>4111</v>
      </c>
      <c r="E59" s="104" t="str">
        <f>_xlfn.DISPIMG("ID_900840387A5E47E6A047E2AAA01ABCC9",1)</f>
        <v>=DISPIMG("ID_900840387A5E47E6A047E2AAA01ABCC9",1)</v>
      </c>
      <c r="F59" s="104">
        <v>1</v>
      </c>
      <c r="G59" s="104" t="s">
        <v>3877</v>
      </c>
      <c r="H59" s="104"/>
      <c r="I59" s="104"/>
    </row>
    <row r="60" s="200" customFormat="1" ht="33.75" spans="1:9">
      <c r="A60" s="104" t="s">
        <v>4464</v>
      </c>
      <c r="B60" s="103" t="s">
        <v>4306</v>
      </c>
      <c r="C60" s="104"/>
      <c r="D60" s="183" t="s">
        <v>4465</v>
      </c>
      <c r="E60" s="215" t="str">
        <f>_xlfn.DISPIMG("ID_5A70418253ED4790B771B4AEC0B29FE0",1)</f>
        <v>=DISPIMG("ID_5A70418253ED4790B771B4AEC0B29FE0",1)</v>
      </c>
      <c r="F60" s="104">
        <v>1</v>
      </c>
      <c r="G60" s="104" t="s">
        <v>138</v>
      </c>
      <c r="H60" s="104"/>
      <c r="I60" s="104"/>
    </row>
    <row r="61" s="199" customFormat="1" ht="21" customHeight="1" spans="1:9">
      <c r="A61" s="208" t="s">
        <v>4466</v>
      </c>
      <c r="B61" s="209"/>
      <c r="C61" s="210"/>
      <c r="D61" s="216"/>
      <c r="E61" s="105"/>
      <c r="F61" s="105"/>
      <c r="G61" s="105"/>
      <c r="H61" s="105"/>
      <c r="I61" s="105"/>
    </row>
    <row r="62" s="200" customFormat="1" ht="77.6" spans="1:9">
      <c r="A62" s="104" t="s">
        <v>4147</v>
      </c>
      <c r="B62" s="103" t="s">
        <v>4274</v>
      </c>
      <c r="C62" s="103" t="s">
        <v>4185</v>
      </c>
      <c r="D62" s="183" t="s">
        <v>4275</v>
      </c>
      <c r="E62" s="104" t="str">
        <f>_xlfn.DISPIMG("ID_BBC43951800D40CEB1FAB895CD15F5F8",1)</f>
        <v>=DISPIMG("ID_BBC43951800D40CEB1FAB895CD15F5F8",1)</v>
      </c>
      <c r="F62" s="104">
        <v>1</v>
      </c>
      <c r="G62" s="104" t="s">
        <v>138</v>
      </c>
      <c r="H62" s="104"/>
      <c r="I62" s="104"/>
    </row>
    <row r="63" s="200" customFormat="1" ht="73.35" spans="1:9">
      <c r="A63" s="104" t="s">
        <v>4150</v>
      </c>
      <c r="B63" s="103" t="s">
        <v>4286</v>
      </c>
      <c r="C63" s="104" t="s">
        <v>4287</v>
      </c>
      <c r="D63" s="183" t="s">
        <v>4467</v>
      </c>
      <c r="E63" s="104" t="str">
        <f>_xlfn.DISPIMG("ID_C754A71AB3CC453E8D6541D5D36C5F61",1)</f>
        <v>=DISPIMG("ID_C754A71AB3CC453E8D6541D5D36C5F61",1)</v>
      </c>
      <c r="F63" s="104">
        <v>1</v>
      </c>
      <c r="G63" s="104" t="s">
        <v>92</v>
      </c>
      <c r="H63" s="104"/>
      <c r="I63" s="104"/>
    </row>
    <row r="64" s="200" customFormat="1" ht="79.2" spans="1:9">
      <c r="A64" s="104" t="s">
        <v>4154</v>
      </c>
      <c r="B64" s="103" t="s">
        <v>4277</v>
      </c>
      <c r="C64" s="104" t="s">
        <v>4187</v>
      </c>
      <c r="D64" s="183" t="s">
        <v>4275</v>
      </c>
      <c r="E64" s="104" t="str">
        <f>_xlfn.DISPIMG("ID_4F5FCEF7718943F9A857B526AB1ABEE4",1)</f>
        <v>=DISPIMG("ID_4F5FCEF7718943F9A857B526AB1ABEE4",1)</v>
      </c>
      <c r="F64" s="104">
        <v>1</v>
      </c>
      <c r="G64" s="104" t="s">
        <v>138</v>
      </c>
      <c r="H64" s="104"/>
      <c r="I64" s="104"/>
    </row>
    <row r="65" s="200" customFormat="1" ht="81.75" spans="1:9">
      <c r="A65" s="104" t="s">
        <v>4155</v>
      </c>
      <c r="B65" s="103" t="s">
        <v>4181</v>
      </c>
      <c r="C65" s="104" t="s">
        <v>4279</v>
      </c>
      <c r="D65" s="183" t="s">
        <v>4153</v>
      </c>
      <c r="E65" s="104" t="str">
        <f>_xlfn.DISPIMG("ID_19FA0883B7C54D7891C0590B8D38C28E",1)</f>
        <v>=DISPIMG("ID_19FA0883B7C54D7891C0590B8D38C28E",1)</v>
      </c>
      <c r="F65" s="104">
        <v>2</v>
      </c>
      <c r="G65" s="104" t="s">
        <v>92</v>
      </c>
      <c r="H65" s="104"/>
      <c r="I65" s="104"/>
    </row>
    <row r="66" s="200" customFormat="1" ht="78.5" spans="1:9">
      <c r="A66" s="104" t="s">
        <v>4157</v>
      </c>
      <c r="B66" s="103" t="s">
        <v>4283</v>
      </c>
      <c r="C66" s="104" t="s">
        <v>4284</v>
      </c>
      <c r="D66" s="183" t="s">
        <v>4275</v>
      </c>
      <c r="E66" s="104" t="str">
        <f>_xlfn.DISPIMG("ID_145A7AABB78947A0945720C05F8DAC86",1)</f>
        <v>=DISPIMG("ID_145A7AABB78947A0945720C05F8DAC86",1)</v>
      </c>
      <c r="F66" s="104">
        <v>1</v>
      </c>
      <c r="G66" s="104" t="s">
        <v>92</v>
      </c>
      <c r="H66" s="104"/>
      <c r="I66" s="104"/>
    </row>
    <row r="67" s="200" customFormat="1" ht="70.05" spans="1:9">
      <c r="A67" s="104" t="s">
        <v>4160</v>
      </c>
      <c r="B67" s="103" t="s">
        <v>4086</v>
      </c>
      <c r="C67" s="104" t="s">
        <v>4087</v>
      </c>
      <c r="D67" s="183" t="s">
        <v>4088</v>
      </c>
      <c r="E67" s="104" t="str">
        <f>_xlfn.DISPIMG("ID_28ADCC62E8C14623B193A164D7229D32",1)</f>
        <v>=DISPIMG("ID_28ADCC62E8C14623B193A164D7229D32",1)</v>
      </c>
      <c r="F67" s="104">
        <v>1</v>
      </c>
      <c r="G67" s="104" t="s">
        <v>92</v>
      </c>
      <c r="H67" s="104"/>
      <c r="I67" s="104"/>
    </row>
    <row r="68" s="200" customFormat="1" ht="74.75" spans="1:9">
      <c r="A68" s="104" t="s">
        <v>4163</v>
      </c>
      <c r="B68" s="103" t="s">
        <v>4290</v>
      </c>
      <c r="C68" s="104"/>
      <c r="D68" s="183" t="s">
        <v>4291</v>
      </c>
      <c r="E68" s="104" t="str">
        <f>_xlfn.DISPIMG("ID_7C7DE40081DA4754A5A216199A1686C4",1)</f>
        <v>=DISPIMG("ID_7C7DE40081DA4754A5A216199A1686C4",1)</v>
      </c>
      <c r="F68" s="104">
        <v>1</v>
      </c>
      <c r="G68" s="104" t="s">
        <v>3877</v>
      </c>
      <c r="H68" s="104"/>
      <c r="I68" s="104"/>
    </row>
    <row r="69" s="200" customFormat="1" ht="65.2" spans="1:9">
      <c r="A69" s="104" t="s">
        <v>4164</v>
      </c>
      <c r="B69" s="103" t="s">
        <v>4097</v>
      </c>
      <c r="C69" s="103" t="s">
        <v>4098</v>
      </c>
      <c r="D69" s="213" t="s">
        <v>4111</v>
      </c>
      <c r="E69" s="104" t="str">
        <f>_xlfn.DISPIMG("ID_900840387A5E47E6A047E2AAA01ABCC9",1)</f>
        <v>=DISPIMG("ID_900840387A5E47E6A047E2AAA01ABCC9",1)</v>
      </c>
      <c r="F69" s="104">
        <v>1</v>
      </c>
      <c r="G69" s="104" t="s">
        <v>3877</v>
      </c>
      <c r="H69" s="104"/>
      <c r="I69" s="104"/>
    </row>
    <row r="70" s="200" customFormat="1" ht="33.75" spans="1:9">
      <c r="A70" s="104" t="s">
        <v>4168</v>
      </c>
      <c r="B70" s="103" t="s">
        <v>4306</v>
      </c>
      <c r="C70" s="104"/>
      <c r="D70" s="183" t="s">
        <v>4465</v>
      </c>
      <c r="E70" s="215" t="str">
        <f>_xlfn.DISPIMG("ID_5A70418253ED4790B771B4AEC0B29FE0",1)</f>
        <v>=DISPIMG("ID_5A70418253ED4790B771B4AEC0B29FE0",1)</v>
      </c>
      <c r="F70" s="104">
        <v>1</v>
      </c>
      <c r="G70" s="104" t="s">
        <v>138</v>
      </c>
      <c r="H70" s="104"/>
      <c r="I70" s="104"/>
    </row>
    <row r="71" s="199" customFormat="1" ht="21" customHeight="1" spans="1:9">
      <c r="A71" s="208" t="s">
        <v>4468</v>
      </c>
      <c r="B71" s="209"/>
      <c r="C71" s="210"/>
      <c r="D71" s="211"/>
      <c r="E71" s="105"/>
      <c r="F71" s="105"/>
      <c r="G71" s="105"/>
      <c r="H71" s="105"/>
      <c r="I71" s="105"/>
    </row>
    <row r="72" s="200" customFormat="1" ht="67.5" spans="1:9">
      <c r="A72" s="104" t="s">
        <v>4177</v>
      </c>
      <c r="B72" s="103" t="s">
        <v>4295</v>
      </c>
      <c r="C72" s="104" t="s">
        <v>4185</v>
      </c>
      <c r="D72" s="183" t="s">
        <v>4275</v>
      </c>
      <c r="E72" s="104" t="str">
        <f>_xlfn.DISPIMG("ID_F5B5B35F283C471D8952EBB98314B706",1)</f>
        <v>=DISPIMG("ID_F5B5B35F283C471D8952EBB98314B706",1)</v>
      </c>
      <c r="F72" s="104">
        <v>5</v>
      </c>
      <c r="G72" s="104" t="s">
        <v>92</v>
      </c>
      <c r="H72" s="104"/>
      <c r="I72" s="104"/>
    </row>
    <row r="73" s="200" customFormat="1" ht="67.5" spans="1:9">
      <c r="A73" s="104" t="s">
        <v>4180</v>
      </c>
      <c r="B73" s="103" t="s">
        <v>4298</v>
      </c>
      <c r="C73" s="104" t="s">
        <v>4299</v>
      </c>
      <c r="D73" s="213" t="s">
        <v>4469</v>
      </c>
      <c r="E73" s="104" t="str">
        <f>_xlfn.DISPIMG("ID_B620DDCDA6144D609F55819DA74A9B94",1)</f>
        <v>=DISPIMG("ID_B620DDCDA6144D609F55819DA74A9B94",1)</v>
      </c>
      <c r="F73" s="104">
        <v>2</v>
      </c>
      <c r="G73" s="104" t="s">
        <v>138</v>
      </c>
      <c r="H73" s="212"/>
      <c r="I73" s="104"/>
    </row>
    <row r="74" s="200" customFormat="1" ht="67.5" spans="1:9">
      <c r="A74" s="104" t="s">
        <v>4183</v>
      </c>
      <c r="B74" s="103" t="s">
        <v>4302</v>
      </c>
      <c r="C74" s="104" t="s">
        <v>4299</v>
      </c>
      <c r="D74" s="213" t="s">
        <v>4469</v>
      </c>
      <c r="E74" s="104" t="str">
        <f>_xlfn.DISPIMG("ID_B620DDCDA6144D609F55819DA74A9B94",1)</f>
        <v>=DISPIMG("ID_B620DDCDA6144D609F55819DA74A9B94",1)</v>
      </c>
      <c r="F74" s="104">
        <v>2</v>
      </c>
      <c r="G74" s="104" t="s">
        <v>138</v>
      </c>
      <c r="H74" s="212"/>
      <c r="I74" s="104"/>
    </row>
    <row r="75" s="200" customFormat="1" ht="70.05" spans="1:9">
      <c r="A75" s="104" t="s">
        <v>4184</v>
      </c>
      <c r="B75" s="103" t="s">
        <v>4086</v>
      </c>
      <c r="C75" s="104" t="s">
        <v>4087</v>
      </c>
      <c r="D75" s="183" t="s">
        <v>4088</v>
      </c>
      <c r="E75" s="104" t="str">
        <f>_xlfn.DISPIMG("ID_28ADCC62E8C14623B193A164D7229D32",1)</f>
        <v>=DISPIMG("ID_28ADCC62E8C14623B193A164D7229D32",1)</v>
      </c>
      <c r="F75" s="104">
        <v>1</v>
      </c>
      <c r="G75" s="104" t="s">
        <v>92</v>
      </c>
      <c r="H75" s="104"/>
      <c r="I75" s="104"/>
    </row>
    <row r="76" s="200" customFormat="1" ht="81.55" spans="1:9">
      <c r="A76" s="104" t="s">
        <v>4186</v>
      </c>
      <c r="B76" s="103" t="s">
        <v>4156</v>
      </c>
      <c r="C76" s="104" t="s">
        <v>4470</v>
      </c>
      <c r="D76" s="183" t="s">
        <v>4073</v>
      </c>
      <c r="E76" s="104" t="str">
        <f>_xlfn.DISPIMG("ID_9561CD9ED0FA41B6834E4958B8DAC949",1)</f>
        <v>=DISPIMG("ID_9561CD9ED0FA41B6834E4958B8DAC949",1)</v>
      </c>
      <c r="F76" s="104">
        <v>2</v>
      </c>
      <c r="G76" s="104" t="s">
        <v>92</v>
      </c>
      <c r="H76" s="104"/>
      <c r="I76" s="104"/>
    </row>
    <row r="77" s="200" customFormat="1" ht="73.35" spans="1:9">
      <c r="A77" s="104" t="s">
        <v>4188</v>
      </c>
      <c r="B77" s="103" t="s">
        <v>4286</v>
      </c>
      <c r="C77" s="104" t="s">
        <v>4471</v>
      </c>
      <c r="D77" s="183" t="s">
        <v>4467</v>
      </c>
      <c r="E77" s="104" t="str">
        <f>_xlfn.DISPIMG("ID_C754A71AB3CC453E8D6541D5D36C5F61",1)</f>
        <v>=DISPIMG("ID_C754A71AB3CC453E8D6541D5D36C5F61",1)</v>
      </c>
      <c r="F77" s="104">
        <v>1</v>
      </c>
      <c r="G77" s="104" t="s">
        <v>92</v>
      </c>
      <c r="H77" s="104"/>
      <c r="I77" s="104"/>
    </row>
    <row r="78" s="200" customFormat="1" ht="74.45" spans="1:9">
      <c r="A78" s="104" t="s">
        <v>4189</v>
      </c>
      <c r="B78" s="103" t="s">
        <v>4201</v>
      </c>
      <c r="C78" s="103" t="s">
        <v>4202</v>
      </c>
      <c r="D78" s="183" t="s">
        <v>4203</v>
      </c>
      <c r="E78" s="104" t="str">
        <f>_xlfn.DISPIMG("ID_752E03B60CBF4E6DB23E06A2E890B73B",1)</f>
        <v>=DISPIMG("ID_752E03B60CBF4E6DB23E06A2E890B73B",1)</v>
      </c>
      <c r="F78" s="104">
        <v>4</v>
      </c>
      <c r="G78" s="104" t="s">
        <v>138</v>
      </c>
      <c r="H78" s="104"/>
      <c r="I78" s="104"/>
    </row>
    <row r="79" s="200" customFormat="1" ht="65.2" spans="1:9">
      <c r="A79" s="104" t="s">
        <v>4191</v>
      </c>
      <c r="B79" s="103" t="s">
        <v>4097</v>
      </c>
      <c r="C79" s="103" t="s">
        <v>4098</v>
      </c>
      <c r="D79" s="213" t="s">
        <v>4111</v>
      </c>
      <c r="E79" s="104" t="str">
        <f>_xlfn.DISPIMG("ID_900840387A5E47E6A047E2AAA01ABCC9",1)</f>
        <v>=DISPIMG("ID_900840387A5E47E6A047E2AAA01ABCC9",1)</v>
      </c>
      <c r="F79" s="104">
        <v>2</v>
      </c>
      <c r="G79" s="104" t="s">
        <v>3877</v>
      </c>
      <c r="H79" s="104"/>
      <c r="I79" s="104"/>
    </row>
    <row r="80" s="200" customFormat="1" ht="74.75" spans="1:9">
      <c r="A80" s="104" t="s">
        <v>4193</v>
      </c>
      <c r="B80" s="103" t="s">
        <v>4290</v>
      </c>
      <c r="C80" s="104"/>
      <c r="D80" s="183" t="s">
        <v>4291</v>
      </c>
      <c r="E80" s="104" t="str">
        <f>_xlfn.DISPIMG("ID_7C7DE40081DA4754A5A216199A1686C4",1)</f>
        <v>=DISPIMG("ID_7C7DE40081DA4754A5A216199A1686C4",1)</v>
      </c>
      <c r="F80" s="104">
        <v>2</v>
      </c>
      <c r="G80" s="104" t="s">
        <v>3877</v>
      </c>
      <c r="H80" s="104"/>
      <c r="I80" s="104"/>
    </row>
    <row r="81" s="199" customFormat="1" ht="21" customHeight="1" spans="1:9">
      <c r="A81" s="208" t="s">
        <v>4472</v>
      </c>
      <c r="B81" s="209"/>
      <c r="C81" s="210"/>
      <c r="D81" s="211"/>
      <c r="E81" s="105"/>
      <c r="F81" s="105"/>
      <c r="G81" s="105"/>
      <c r="H81" s="105"/>
      <c r="I81" s="105"/>
    </row>
    <row r="82" s="200" customFormat="1" ht="62.9" spans="1:9">
      <c r="A82" s="104" t="s">
        <v>4207</v>
      </c>
      <c r="B82" s="103" t="s">
        <v>4312</v>
      </c>
      <c r="C82" s="104" t="s">
        <v>4313</v>
      </c>
      <c r="D82" s="183" t="s">
        <v>4314</v>
      </c>
      <c r="E82" s="200" t="str">
        <f>_xlfn.DISPIMG("ID_153D54C22A174DAA846994FEFDD8F885",1)</f>
        <v>=DISPIMG("ID_153D54C22A174DAA846994FEFDD8F885",1)</v>
      </c>
      <c r="F82" s="104">
        <v>2</v>
      </c>
      <c r="G82" s="104" t="s">
        <v>138</v>
      </c>
      <c r="H82" s="212"/>
      <c r="I82" s="104"/>
    </row>
    <row r="83" s="199" customFormat="1" ht="21" customHeight="1" spans="1:9">
      <c r="A83" s="208" t="s">
        <v>4473</v>
      </c>
      <c r="B83" s="209"/>
      <c r="C83" s="210"/>
      <c r="D83" s="211"/>
      <c r="E83" s="105"/>
      <c r="F83" s="105"/>
      <c r="G83" s="105"/>
      <c r="H83" s="105"/>
      <c r="I83" s="105"/>
    </row>
    <row r="84" s="200" customFormat="1" ht="388" customHeight="1" spans="1:9">
      <c r="A84" s="104" t="s">
        <v>4234</v>
      </c>
      <c r="B84" s="103" t="s">
        <v>4318</v>
      </c>
      <c r="C84" s="104" t="s">
        <v>4319</v>
      </c>
      <c r="D84" s="221" t="s">
        <v>4320</v>
      </c>
      <c r="E84" s="104" t="str">
        <f>_xlfn.DISPIMG("ID_9E916FDEF93B4EB3B5512805FC19F312",1)</f>
        <v>=DISPIMG("ID_9E916FDEF93B4EB3B5512805FC19F312",1)</v>
      </c>
      <c r="F84" s="104">
        <v>1</v>
      </c>
      <c r="G84" s="104" t="s">
        <v>138</v>
      </c>
      <c r="H84" s="104"/>
      <c r="I84" s="104"/>
    </row>
    <row r="85" s="200" customFormat="1" ht="76.65" spans="1:9">
      <c r="A85" s="104" t="s">
        <v>4235</v>
      </c>
      <c r="B85" s="103" t="s">
        <v>4322</v>
      </c>
      <c r="C85" s="104" t="s">
        <v>4323</v>
      </c>
      <c r="D85" s="183" t="s">
        <v>4324</v>
      </c>
      <c r="E85" s="104" t="str">
        <f>_xlfn.DISPIMG("ID_1C247510CCFE48E69D1A5EB58224E132",1)</f>
        <v>=DISPIMG("ID_1C247510CCFE48E69D1A5EB58224E132",1)</v>
      </c>
      <c r="F85" s="104">
        <v>1</v>
      </c>
      <c r="G85" s="104" t="s">
        <v>92</v>
      </c>
      <c r="H85" s="212"/>
      <c r="I85" s="104"/>
    </row>
    <row r="86" s="200" customFormat="1" ht="56.25" spans="1:9">
      <c r="A86" s="104" t="s">
        <v>4236</v>
      </c>
      <c r="B86" s="103" t="s">
        <v>4161</v>
      </c>
      <c r="C86" s="104" t="s">
        <v>4326</v>
      </c>
      <c r="D86" s="183" t="s">
        <v>4073</v>
      </c>
      <c r="E86" s="222" t="str">
        <f>_xlfn.DISPIMG("ID_FBCE887129A24D81B6405AFB8BAB45C9",1)</f>
        <v>=DISPIMG("ID_FBCE887129A24D81B6405AFB8BAB45C9",1)</v>
      </c>
      <c r="F86" s="104">
        <v>1</v>
      </c>
      <c r="G86" s="104" t="s">
        <v>92</v>
      </c>
      <c r="H86" s="104"/>
      <c r="I86" s="104"/>
    </row>
    <row r="87" s="200" customFormat="1" ht="56.25" spans="1:9">
      <c r="A87" s="104" t="s">
        <v>4240</v>
      </c>
      <c r="B87" s="103" t="s">
        <v>4161</v>
      </c>
      <c r="C87" s="104" t="s">
        <v>4328</v>
      </c>
      <c r="D87" s="183" t="s">
        <v>4073</v>
      </c>
      <c r="E87" s="222" t="str">
        <f>_xlfn.DISPIMG("ID_FBCE887129A24D81B6405AFB8BAB45C9",1)</f>
        <v>=DISPIMG("ID_FBCE887129A24D81B6405AFB8BAB45C9",1)</v>
      </c>
      <c r="F87" s="104">
        <v>1</v>
      </c>
      <c r="G87" s="104" t="s">
        <v>92</v>
      </c>
      <c r="H87" s="104"/>
      <c r="I87" s="104"/>
    </row>
    <row r="88" s="200" customFormat="1" ht="73.35" spans="1:9">
      <c r="A88" s="104" t="s">
        <v>4244</v>
      </c>
      <c r="B88" s="103" t="s">
        <v>4158</v>
      </c>
      <c r="C88" s="104" t="s">
        <v>4330</v>
      </c>
      <c r="D88" s="183" t="s">
        <v>4467</v>
      </c>
      <c r="E88" s="104" t="str">
        <f>_xlfn.DISPIMG("ID_C754A71AB3CC453E8D6541D5D36C5F61",1)</f>
        <v>=DISPIMG("ID_C754A71AB3CC453E8D6541D5D36C5F61",1)</v>
      </c>
      <c r="F88" s="104">
        <v>3</v>
      </c>
      <c r="G88" s="104" t="s">
        <v>92</v>
      </c>
      <c r="H88" s="104"/>
      <c r="I88" s="104"/>
    </row>
    <row r="89" s="200" customFormat="1" ht="81.55" spans="1:9">
      <c r="A89" s="104" t="s">
        <v>4248</v>
      </c>
      <c r="B89" s="103" t="s">
        <v>4332</v>
      </c>
      <c r="C89" s="104" t="s">
        <v>4333</v>
      </c>
      <c r="D89" s="196" t="s">
        <v>4262</v>
      </c>
      <c r="E89" s="104" t="str">
        <f>_xlfn.DISPIMG("ID_ABD30BC79B244BB19A280E6462A86CDA",1)</f>
        <v>=DISPIMG("ID_ABD30BC79B244BB19A280E6462A86CDA",1)</v>
      </c>
      <c r="F89" s="104">
        <v>1</v>
      </c>
      <c r="G89" s="104" t="s">
        <v>92</v>
      </c>
      <c r="H89" s="104"/>
      <c r="I89" s="104"/>
    </row>
    <row r="90" s="200" customFormat="1" ht="146.25" spans="1:9">
      <c r="A90" s="104" t="s">
        <v>4252</v>
      </c>
      <c r="B90" s="103" t="s">
        <v>4474</v>
      </c>
      <c r="C90" s="104" t="s">
        <v>4475</v>
      </c>
      <c r="D90" s="223" t="s">
        <v>4476</v>
      </c>
      <c r="E90" s="104" t="str">
        <f>_xlfn.DISPIMG("ID_1E13C617A234422DBA926E260A30D6E9",1)</f>
        <v>=DISPIMG("ID_1E13C617A234422DBA926E260A30D6E9",1)</v>
      </c>
      <c r="F90" s="104">
        <v>4</v>
      </c>
      <c r="G90" s="104" t="s">
        <v>138</v>
      </c>
      <c r="H90" s="212"/>
      <c r="I90" s="104"/>
    </row>
    <row r="91" s="200" customFormat="1" ht="75.7" spans="1:9">
      <c r="A91" s="104" t="s">
        <v>4255</v>
      </c>
      <c r="B91" s="103" t="s">
        <v>4134</v>
      </c>
      <c r="C91" s="103" t="s">
        <v>4135</v>
      </c>
      <c r="D91" s="183" t="s">
        <v>4136</v>
      </c>
      <c r="E91" s="104" t="str">
        <f>_xlfn.DISPIMG("ID_672426F9F8884895B58258C70141CA62",1)</f>
        <v>=DISPIMG("ID_672426F9F8884895B58258C70141CA62",1)</v>
      </c>
      <c r="F91" s="104">
        <v>6.4</v>
      </c>
      <c r="G91" s="104" t="s">
        <v>995</v>
      </c>
      <c r="H91" s="104"/>
      <c r="I91" s="104"/>
    </row>
    <row r="92" s="200" customFormat="1" ht="47.8" spans="1:9">
      <c r="A92" s="104" t="s">
        <v>4258</v>
      </c>
      <c r="B92" s="103" t="s">
        <v>4138</v>
      </c>
      <c r="C92" s="104" t="s">
        <v>4139</v>
      </c>
      <c r="D92" s="183" t="s">
        <v>4140</v>
      </c>
      <c r="E92" s="104" t="str">
        <f>_xlfn.DISPIMG("ID_2912ED4CC48549EBA097EE123E80FD49",1)</f>
        <v>=DISPIMG("ID_2912ED4CC48549EBA097EE123E80FD49",1)</v>
      </c>
      <c r="F92" s="104">
        <v>1</v>
      </c>
      <c r="G92" s="104" t="s">
        <v>138</v>
      </c>
      <c r="H92" s="104"/>
      <c r="I92" s="104"/>
    </row>
    <row r="93" s="200" customFormat="1" ht="81.55" spans="1:9">
      <c r="A93" s="104" t="s">
        <v>4260</v>
      </c>
      <c r="B93" s="103" t="s">
        <v>4142</v>
      </c>
      <c r="C93" s="104" t="s">
        <v>4143</v>
      </c>
      <c r="D93" s="183" t="s">
        <v>4337</v>
      </c>
      <c r="E93" s="104" t="str">
        <f>_xlfn.DISPIMG("ID_8D412A03EB6C431A802B9D7F2FE2F1CC",1)</f>
        <v>=DISPIMG("ID_8D412A03EB6C431A802B9D7F2FE2F1CC",1)</v>
      </c>
      <c r="F93" s="104">
        <v>1</v>
      </c>
      <c r="G93" s="104" t="s">
        <v>92</v>
      </c>
      <c r="H93" s="104"/>
      <c r="I93" s="104"/>
    </row>
    <row r="94" s="200" customFormat="1" ht="74.75" spans="1:9">
      <c r="A94" s="104" t="s">
        <v>4263</v>
      </c>
      <c r="B94" s="103" t="s">
        <v>4290</v>
      </c>
      <c r="C94" s="104"/>
      <c r="D94" s="183" t="s">
        <v>4291</v>
      </c>
      <c r="E94" s="104" t="str">
        <f>_xlfn.DISPIMG("ID_7C7DE40081DA4754A5A216199A1686C4",1)</f>
        <v>=DISPIMG("ID_7C7DE40081DA4754A5A216199A1686C4",1)</v>
      </c>
      <c r="F94" s="104">
        <v>1</v>
      </c>
      <c r="G94" s="104" t="s">
        <v>3877</v>
      </c>
      <c r="H94" s="104"/>
      <c r="I94" s="104"/>
    </row>
    <row r="95" s="200" customFormat="1" ht="65.2" spans="1:9">
      <c r="A95" s="104" t="s">
        <v>4267</v>
      </c>
      <c r="B95" s="103" t="s">
        <v>4097</v>
      </c>
      <c r="C95" s="103" t="s">
        <v>4098</v>
      </c>
      <c r="D95" s="213" t="s">
        <v>4111</v>
      </c>
      <c r="E95" s="104" t="str">
        <f>_xlfn.DISPIMG("ID_900840387A5E47E6A047E2AAA01ABCC9",1)</f>
        <v>=DISPIMG("ID_900840387A5E47E6A047E2AAA01ABCC9",1)</v>
      </c>
      <c r="F95" s="104">
        <v>1</v>
      </c>
      <c r="G95" s="104" t="s">
        <v>3877</v>
      </c>
      <c r="H95" s="104"/>
      <c r="I95" s="104"/>
    </row>
    <row r="96" s="200" customFormat="1" ht="33.75" spans="1:9">
      <c r="A96" s="104" t="s">
        <v>4271</v>
      </c>
      <c r="B96" s="103" t="s">
        <v>4306</v>
      </c>
      <c r="C96" s="104"/>
      <c r="D96" s="183" t="s">
        <v>4465</v>
      </c>
      <c r="E96" s="215" t="str">
        <f>_xlfn.DISPIMG("ID_5A70418253ED4790B771B4AEC0B29FE0",1)</f>
        <v>=DISPIMG("ID_5A70418253ED4790B771B4AEC0B29FE0",1)</v>
      </c>
      <c r="F96" s="104">
        <v>1</v>
      </c>
      <c r="G96" s="104" t="s">
        <v>138</v>
      </c>
      <c r="H96" s="104"/>
      <c r="I96" s="104"/>
    </row>
    <row r="97" s="199" customFormat="1" ht="21" customHeight="1" spans="1:9">
      <c r="A97" s="208" t="s">
        <v>4477</v>
      </c>
      <c r="B97" s="209"/>
      <c r="C97" s="210"/>
      <c r="D97" s="224"/>
      <c r="E97" s="105"/>
      <c r="F97" s="105"/>
      <c r="G97" s="105"/>
      <c r="H97" s="105"/>
      <c r="I97" s="105"/>
    </row>
    <row r="98" s="200" customFormat="1" ht="74.45" spans="1:9">
      <c r="A98" s="104" t="s">
        <v>4273</v>
      </c>
      <c r="B98" s="103" t="s">
        <v>4201</v>
      </c>
      <c r="C98" s="103" t="s">
        <v>4202</v>
      </c>
      <c r="D98" s="183" t="s">
        <v>4203</v>
      </c>
      <c r="E98" s="104" t="str">
        <f>_xlfn.DISPIMG("ID_752E03B60CBF4E6DB23E06A2E890B73B",1)</f>
        <v>=DISPIMG("ID_752E03B60CBF4E6DB23E06A2E890B73B",1)</v>
      </c>
      <c r="F98" s="104">
        <v>2</v>
      </c>
      <c r="G98" s="104" t="s">
        <v>138</v>
      </c>
      <c r="H98" s="104"/>
      <c r="I98" s="104"/>
    </row>
    <row r="99" s="200" customFormat="1" ht="65.2" spans="1:9">
      <c r="A99" s="104" t="s">
        <v>4276</v>
      </c>
      <c r="B99" s="103" t="s">
        <v>4097</v>
      </c>
      <c r="C99" s="103" t="s">
        <v>4098</v>
      </c>
      <c r="D99" s="213" t="s">
        <v>4111</v>
      </c>
      <c r="E99" s="104" t="str">
        <f>_xlfn.DISPIMG("ID_900840387A5E47E6A047E2AAA01ABCC9",1)</f>
        <v>=DISPIMG("ID_900840387A5E47E6A047E2AAA01ABCC9",1)</v>
      </c>
      <c r="F99" s="104">
        <v>1</v>
      </c>
      <c r="G99" s="104" t="s">
        <v>3877</v>
      </c>
      <c r="H99" s="104"/>
      <c r="I99" s="104"/>
    </row>
    <row r="100" s="200" customFormat="1" ht="33.75" spans="1:9">
      <c r="A100" s="104" t="s">
        <v>4278</v>
      </c>
      <c r="B100" s="103" t="s">
        <v>4306</v>
      </c>
      <c r="C100" s="104"/>
      <c r="D100" s="183" t="s">
        <v>4465</v>
      </c>
      <c r="E100" s="215" t="str">
        <f>_xlfn.DISPIMG("ID_5A70418253ED4790B771B4AEC0B29FE0",1)</f>
        <v>=DISPIMG("ID_5A70418253ED4790B771B4AEC0B29FE0",1)</v>
      </c>
      <c r="F100" s="104">
        <v>1</v>
      </c>
      <c r="G100" s="104" t="s">
        <v>138</v>
      </c>
      <c r="H100" s="104"/>
      <c r="I100" s="104"/>
    </row>
    <row r="101" s="199" customFormat="1" ht="21" customHeight="1" spans="1:9">
      <c r="A101" s="208" t="s">
        <v>4478</v>
      </c>
      <c r="B101" s="209"/>
      <c r="C101" s="210"/>
      <c r="D101" s="216"/>
      <c r="E101" s="105"/>
      <c r="F101" s="105"/>
      <c r="G101" s="105"/>
      <c r="H101" s="105"/>
      <c r="I101" s="105"/>
    </row>
    <row r="102" s="200" customFormat="1" ht="60.7" spans="1:9">
      <c r="A102" s="104" t="s">
        <v>4294</v>
      </c>
      <c r="B102" s="103" t="s">
        <v>4479</v>
      </c>
      <c r="C102" s="104" t="s">
        <v>4480</v>
      </c>
      <c r="D102" s="183" t="s">
        <v>4481</v>
      </c>
      <c r="E102" s="104" t="str">
        <f>_xlfn.DISPIMG("ID_97E21A2595364891B7C34D09055D775C",1)</f>
        <v>=DISPIMG("ID_97E21A2595364891B7C34D09055D775C",1)</v>
      </c>
      <c r="F102" s="104">
        <v>1</v>
      </c>
      <c r="G102" s="104" t="s">
        <v>75</v>
      </c>
      <c r="H102" s="104"/>
      <c r="I102" s="104"/>
    </row>
    <row r="103" s="200" customFormat="1" ht="77.15" spans="1:9">
      <c r="A103" s="104" t="s">
        <v>4296</v>
      </c>
      <c r="B103" s="103" t="s">
        <v>4482</v>
      </c>
      <c r="C103" s="104" t="s">
        <v>4131</v>
      </c>
      <c r="D103" s="183" t="s">
        <v>4483</v>
      </c>
      <c r="E103" s="104" t="str">
        <f>_xlfn.DISPIMG("ID_F606C05217E0458EA63B6BAD025CB1EE",1)</f>
        <v>=DISPIMG("ID_F606C05217E0458EA63B6BAD025CB1EE",1)</v>
      </c>
      <c r="F103" s="104">
        <v>1</v>
      </c>
      <c r="G103" s="104" t="s">
        <v>92</v>
      </c>
      <c r="H103" s="212"/>
      <c r="I103" s="104"/>
    </row>
    <row r="104" s="199" customFormat="1" ht="21" customHeight="1" spans="1:9">
      <c r="A104" s="208" t="s">
        <v>4484</v>
      </c>
      <c r="B104" s="209"/>
      <c r="C104" s="210"/>
      <c r="D104" s="224"/>
      <c r="E104" s="105"/>
      <c r="F104" s="105"/>
      <c r="G104" s="105"/>
      <c r="H104" s="105"/>
      <c r="I104" s="105"/>
    </row>
    <row r="105" s="200" customFormat="1" ht="33.75" spans="1:9">
      <c r="A105" s="104" t="s">
        <v>4311</v>
      </c>
      <c r="B105" s="103" t="s">
        <v>4306</v>
      </c>
      <c r="C105" s="104"/>
      <c r="D105" s="183" t="s">
        <v>4465</v>
      </c>
      <c r="E105" s="215" t="str">
        <f>_xlfn.DISPIMG("ID_5A70418253ED4790B771B4AEC0B29FE0",1)</f>
        <v>=DISPIMG("ID_5A70418253ED4790B771B4AEC0B29FE0",1)</v>
      </c>
      <c r="F105" s="104">
        <v>2</v>
      </c>
      <c r="G105" s="104" t="s">
        <v>138</v>
      </c>
      <c r="H105" s="104"/>
      <c r="I105" s="104"/>
    </row>
    <row r="106" s="199" customFormat="1" ht="21" customHeight="1" spans="1:9">
      <c r="A106" s="208" t="s">
        <v>4485</v>
      </c>
      <c r="B106" s="209"/>
      <c r="C106" s="210"/>
      <c r="D106" s="216"/>
      <c r="E106" s="105"/>
      <c r="F106" s="105"/>
      <c r="G106" s="105"/>
      <c r="H106" s="105"/>
      <c r="I106" s="105"/>
    </row>
    <row r="107" s="200" customFormat="1" ht="68.6" spans="1:9">
      <c r="A107" s="104" t="s">
        <v>4317</v>
      </c>
      <c r="B107" s="103" t="s">
        <v>4380</v>
      </c>
      <c r="C107" s="103" t="s">
        <v>4381</v>
      </c>
      <c r="D107" s="183" t="s">
        <v>4467</v>
      </c>
      <c r="E107" s="104" t="str">
        <f>_xlfn.DISPIMG("ID_762CF5484F394C15BD260211A676932B",1)</f>
        <v>=DISPIMG("ID_762CF5484F394C15BD260211A676932B",1)</v>
      </c>
      <c r="F107" s="104">
        <v>2.2</v>
      </c>
      <c r="G107" s="104" t="s">
        <v>995</v>
      </c>
      <c r="H107" s="212"/>
      <c r="I107" s="104"/>
    </row>
    <row r="108" s="200" customFormat="1" ht="68.6" spans="1:9">
      <c r="A108" s="104" t="s">
        <v>4321</v>
      </c>
      <c r="B108" s="103" t="s">
        <v>4383</v>
      </c>
      <c r="C108" s="103" t="s">
        <v>4486</v>
      </c>
      <c r="D108" s="183" t="s">
        <v>4467</v>
      </c>
      <c r="E108" s="104" t="str">
        <f>_xlfn.DISPIMG("ID_762CF5484F394C15BD260211A676932B",1)</f>
        <v>=DISPIMG("ID_762CF5484F394C15BD260211A676932B",1)</v>
      </c>
      <c r="F108" s="104">
        <v>5.4</v>
      </c>
      <c r="G108" s="104" t="s">
        <v>995</v>
      </c>
      <c r="H108" s="212"/>
      <c r="I108" s="104"/>
    </row>
    <row r="109" s="200" customFormat="1" ht="67.5" spans="1:9">
      <c r="A109" s="104" t="s">
        <v>4325</v>
      </c>
      <c r="B109" s="103" t="s">
        <v>4386</v>
      </c>
      <c r="C109" s="103" t="s">
        <v>4387</v>
      </c>
      <c r="D109" s="213" t="s">
        <v>4388</v>
      </c>
      <c r="E109" s="222" t="str">
        <f>_xlfn.DISPIMG("ID_7706339FF7B148E89B7FF0A35ED513D3",1)</f>
        <v>=DISPIMG("ID_7706339FF7B148E89B7FF0A35ED513D3",1)</v>
      </c>
      <c r="F109" s="104">
        <v>86</v>
      </c>
      <c r="G109" s="104" t="s">
        <v>78</v>
      </c>
      <c r="H109" s="104"/>
      <c r="I109" s="104"/>
    </row>
    <row r="110" s="200" customFormat="1" ht="75.7" spans="1:9">
      <c r="A110" s="104" t="s">
        <v>4327</v>
      </c>
      <c r="B110" s="103" t="s">
        <v>4487</v>
      </c>
      <c r="C110" s="104" t="s">
        <v>4488</v>
      </c>
      <c r="D110" s="183" t="s">
        <v>4489</v>
      </c>
      <c r="E110" s="195" t="str">
        <f>_xlfn.DISPIMG("ID_FC686CE190AE474C8033A6C7AB729F5A",1)</f>
        <v>=DISPIMG("ID_FC686CE190AE474C8033A6C7AB729F5A",1)</v>
      </c>
      <c r="F110" s="104">
        <v>66</v>
      </c>
      <c r="G110" s="104" t="s">
        <v>78</v>
      </c>
      <c r="H110" s="212"/>
      <c r="I110" s="104"/>
    </row>
    <row r="111" s="200" customFormat="1" ht="76.25" spans="1:9">
      <c r="A111" s="104" t="s">
        <v>4329</v>
      </c>
      <c r="B111" s="103" t="s">
        <v>4490</v>
      </c>
      <c r="C111" s="104"/>
      <c r="D111" s="183" t="s">
        <v>4491</v>
      </c>
      <c r="E111" s="104" t="str">
        <f>_xlfn.DISPIMG("ID_85429DEB886E4F489CF5ACFBBD2A5B44",1)</f>
        <v>=DISPIMG("ID_85429DEB886E4F489CF5ACFBBD2A5B44",1)</v>
      </c>
      <c r="F111" s="104">
        <v>12</v>
      </c>
      <c r="G111" s="104" t="s">
        <v>92</v>
      </c>
      <c r="H111" s="212"/>
      <c r="I111" s="104"/>
    </row>
    <row r="112" s="200" customFormat="1" ht="56.25" spans="1:9">
      <c r="A112" s="104" t="s">
        <v>4331</v>
      </c>
      <c r="B112" s="103" t="s">
        <v>4492</v>
      </c>
      <c r="C112" s="104" t="s">
        <v>4493</v>
      </c>
      <c r="D112" s="183" t="s">
        <v>4494</v>
      </c>
      <c r="E112" s="104"/>
      <c r="F112" s="104">
        <v>8</v>
      </c>
      <c r="G112" s="104" t="s">
        <v>92</v>
      </c>
      <c r="H112" s="104"/>
      <c r="I112" s="104"/>
    </row>
    <row r="113" s="200" customFormat="1" ht="67.5" spans="1:9">
      <c r="A113" s="104" t="s">
        <v>4334</v>
      </c>
      <c r="B113" s="103" t="s">
        <v>4298</v>
      </c>
      <c r="C113" s="104" t="s">
        <v>4299</v>
      </c>
      <c r="D113" s="213" t="s">
        <v>4495</v>
      </c>
      <c r="E113" s="104" t="str">
        <f>_xlfn.DISPIMG("ID_B620DDCDA6144D609F55819DA74A9B94",1)</f>
        <v>=DISPIMG("ID_B620DDCDA6144D609F55819DA74A9B94",1)</v>
      </c>
      <c r="F113" s="104">
        <v>1</v>
      </c>
      <c r="G113" s="104" t="s">
        <v>138</v>
      </c>
      <c r="H113" s="212"/>
      <c r="I113" s="104"/>
    </row>
    <row r="114" s="200" customFormat="1" ht="67.5" spans="1:9">
      <c r="A114" s="104" t="s">
        <v>4335</v>
      </c>
      <c r="B114" s="103" t="s">
        <v>4302</v>
      </c>
      <c r="C114" s="104" t="s">
        <v>4299</v>
      </c>
      <c r="D114" s="213" t="s">
        <v>4495</v>
      </c>
      <c r="E114" s="104" t="str">
        <f>_xlfn.DISPIMG("ID_B620DDCDA6144D609F55819DA74A9B94",1)</f>
        <v>=DISPIMG("ID_B620DDCDA6144D609F55819DA74A9B94",1)</v>
      </c>
      <c r="F114" s="104">
        <v>1</v>
      </c>
      <c r="G114" s="104" t="s">
        <v>138</v>
      </c>
      <c r="H114" s="212"/>
      <c r="I114" s="104"/>
    </row>
    <row r="115" s="200" customFormat="1" ht="81.55" spans="1:9">
      <c r="A115" s="104" t="s">
        <v>4336</v>
      </c>
      <c r="B115" s="103" t="s">
        <v>4156</v>
      </c>
      <c r="C115" s="104" t="s">
        <v>4187</v>
      </c>
      <c r="D115" s="183" t="s">
        <v>4073</v>
      </c>
      <c r="E115" s="104" t="str">
        <f>_xlfn.DISPIMG("ID_9561CD9ED0FA41B6834E4958B8DAC949",1)</f>
        <v>=DISPIMG("ID_9561CD9ED0FA41B6834E4958B8DAC949",1)</v>
      </c>
      <c r="F115" s="104">
        <v>1</v>
      </c>
      <c r="G115" s="104" t="s">
        <v>92</v>
      </c>
      <c r="H115" s="104"/>
      <c r="I115" s="104"/>
    </row>
    <row r="116" s="200" customFormat="1" ht="70.05" spans="1:9">
      <c r="A116" s="104" t="s">
        <v>4338</v>
      </c>
      <c r="B116" s="103" t="s">
        <v>4086</v>
      </c>
      <c r="C116" s="104" t="s">
        <v>4087</v>
      </c>
      <c r="D116" s="183" t="s">
        <v>4088</v>
      </c>
      <c r="E116" s="104" t="str">
        <f>_xlfn.DISPIMG("ID_28ADCC62E8C14623B193A164D7229D32",1)</f>
        <v>=DISPIMG("ID_28ADCC62E8C14623B193A164D7229D32",1)</v>
      </c>
      <c r="F116" s="104">
        <v>1</v>
      </c>
      <c r="G116" s="104" t="s">
        <v>92</v>
      </c>
      <c r="H116" s="104"/>
      <c r="I116" s="104"/>
    </row>
    <row r="117" s="200" customFormat="1" ht="146.25" spans="1:9">
      <c r="A117" s="104" t="s">
        <v>4339</v>
      </c>
      <c r="B117" s="103" t="s">
        <v>4474</v>
      </c>
      <c r="C117" s="104" t="s">
        <v>4475</v>
      </c>
      <c r="D117" s="223" t="s">
        <v>4476</v>
      </c>
      <c r="E117" s="104" t="str">
        <f>_xlfn.DISPIMG("ID_1E13C617A234422DBA926E260A30D6E9",1)</f>
        <v>=DISPIMG("ID_1E13C617A234422DBA926E260A30D6E9",1)</v>
      </c>
      <c r="F117" s="104">
        <v>1</v>
      </c>
      <c r="G117" s="104" t="s">
        <v>138</v>
      </c>
      <c r="H117" s="104"/>
      <c r="I117" s="104"/>
    </row>
    <row r="118" s="200" customFormat="1" ht="65.2" spans="1:9">
      <c r="A118" s="104" t="s">
        <v>4340</v>
      </c>
      <c r="B118" s="103" t="s">
        <v>4097</v>
      </c>
      <c r="C118" s="103" t="s">
        <v>4098</v>
      </c>
      <c r="D118" s="213" t="s">
        <v>4111</v>
      </c>
      <c r="E118" s="104" t="str">
        <f>_xlfn.DISPIMG("ID_900840387A5E47E6A047E2AAA01ABCC9",1)</f>
        <v>=DISPIMG("ID_900840387A5E47E6A047E2AAA01ABCC9",1)</v>
      </c>
      <c r="F118" s="104">
        <v>15</v>
      </c>
      <c r="G118" s="104" t="s">
        <v>3877</v>
      </c>
      <c r="H118" s="104"/>
      <c r="I118" s="104"/>
    </row>
    <row r="119" s="199" customFormat="1" ht="21" customHeight="1" spans="1:9">
      <c r="A119" s="208" t="s">
        <v>4496</v>
      </c>
      <c r="B119" s="209"/>
      <c r="C119" s="210"/>
      <c r="D119" s="216"/>
      <c r="E119" s="105"/>
      <c r="F119" s="105"/>
      <c r="G119" s="105"/>
      <c r="H119" s="105"/>
      <c r="I119" s="105"/>
    </row>
    <row r="120" s="200" customFormat="1" ht="59.75" spans="1:9">
      <c r="A120" s="104" t="s">
        <v>4342</v>
      </c>
      <c r="B120" s="103" t="s">
        <v>4479</v>
      </c>
      <c r="C120" s="104" t="s">
        <v>4497</v>
      </c>
      <c r="D120" s="183" t="s">
        <v>4498</v>
      </c>
      <c r="E120" s="104" t="str">
        <f>_xlfn.DISPIMG("ID_BCA3718394294F5F876280E30C4855BE",1)</f>
        <v>=DISPIMG("ID_BCA3718394294F5F876280E30C4855BE",1)</v>
      </c>
      <c r="F120" s="104">
        <v>2</v>
      </c>
      <c r="G120" s="104" t="s">
        <v>75</v>
      </c>
      <c r="H120" s="104"/>
      <c r="I120" s="104"/>
    </row>
    <row r="121" s="200" customFormat="1" ht="27" customHeight="1" spans="1:9">
      <c r="A121" s="208" t="s">
        <v>26</v>
      </c>
      <c r="B121" s="209"/>
      <c r="C121" s="210"/>
      <c r="D121" s="225"/>
      <c r="E121" s="225"/>
      <c r="F121" s="225"/>
      <c r="G121" s="225"/>
      <c r="H121" s="225"/>
      <c r="I121" s="197"/>
    </row>
  </sheetData>
  <mergeCells count="16">
    <mergeCell ref="A1:I1"/>
    <mergeCell ref="A3:C3"/>
    <mergeCell ref="A20:C20"/>
    <mergeCell ref="A25:C25"/>
    <mergeCell ref="A36:C36"/>
    <mergeCell ref="A42:C42"/>
    <mergeCell ref="A61:C61"/>
    <mergeCell ref="A71:C71"/>
    <mergeCell ref="A81:C81"/>
    <mergeCell ref="A83:C83"/>
    <mergeCell ref="A97:C97"/>
    <mergeCell ref="A101:C101"/>
    <mergeCell ref="A104:C104"/>
    <mergeCell ref="A106:C106"/>
    <mergeCell ref="A119:C119"/>
    <mergeCell ref="A121:C121"/>
  </mergeCells>
  <pageMargins left="0.751388888888889" right="0.751388888888889" top="0.708333333333333" bottom="0.629861111111111" header="0.5" footer="0.5"/>
  <pageSetup paperSize="9" scale="98"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5"/>
  <sheetViews>
    <sheetView view="pageBreakPreview" zoomScaleNormal="100" workbookViewId="0">
      <pane ySplit="2" topLeftCell="A3" activePane="bottomLeft" state="frozen"/>
      <selection/>
      <selection pane="bottomLeft" activeCell="H84" sqref="H84"/>
    </sheetView>
  </sheetViews>
  <sheetFormatPr defaultColWidth="12" defaultRowHeight="11.25"/>
  <cols>
    <col min="1" max="1" width="7" style="192" customWidth="1"/>
    <col min="2" max="2" width="16.1777777777778" style="192" customWidth="1"/>
    <col min="3" max="3" width="22.1777777777778" style="192" customWidth="1"/>
    <col min="4" max="4" width="37.6666666666667" style="192" customWidth="1"/>
    <col min="5" max="5" width="13" style="192" customWidth="1"/>
    <col min="6" max="6" width="6.84444444444444" style="192" customWidth="1"/>
    <col min="7" max="7" width="11.3333333333333" style="193" customWidth="1"/>
    <col min="8" max="8" width="15.3333333333333" style="192" customWidth="1"/>
    <col min="9" max="9" width="22.5111111111111" style="192" customWidth="1"/>
    <col min="10" max="10" width="16" style="192" customWidth="1"/>
    <col min="11" max="16384" width="12" style="192"/>
  </cols>
  <sheetData>
    <row r="1" ht="53" customHeight="1" spans="1:10">
      <c r="A1" s="98" t="s">
        <v>4499</v>
      </c>
      <c r="B1" s="98"/>
      <c r="C1" s="98"/>
      <c r="D1" s="98"/>
      <c r="E1" s="98"/>
      <c r="F1" s="98"/>
      <c r="G1" s="98"/>
      <c r="H1" s="98"/>
      <c r="I1" s="98"/>
      <c r="J1" s="98"/>
    </row>
    <row r="2" ht="26" customHeight="1" spans="1:10">
      <c r="A2" s="101" t="s">
        <v>2</v>
      </c>
      <c r="B2" s="101" t="s">
        <v>4056</v>
      </c>
      <c r="C2" s="101" t="s">
        <v>4057</v>
      </c>
      <c r="D2" s="101" t="s">
        <v>22</v>
      </c>
      <c r="E2" s="101" t="s">
        <v>24</v>
      </c>
      <c r="F2" s="100" t="s">
        <v>23</v>
      </c>
      <c r="G2" s="173" t="s">
        <v>4500</v>
      </c>
      <c r="H2" s="100" t="s">
        <v>4059</v>
      </c>
      <c r="I2" s="101" t="s">
        <v>4058</v>
      </c>
      <c r="J2" s="101" t="s">
        <v>5</v>
      </c>
    </row>
    <row r="3" ht="23" customHeight="1" spans="1:10">
      <c r="A3" s="174" t="s">
        <v>4501</v>
      </c>
      <c r="B3" s="174"/>
      <c r="C3" s="174"/>
      <c r="D3" s="174"/>
      <c r="E3" s="174"/>
      <c r="F3" s="174"/>
      <c r="G3" s="174"/>
      <c r="H3" s="174"/>
      <c r="I3" s="174"/>
      <c r="J3" s="174"/>
    </row>
    <row r="4" ht="42.8" spans="1:10">
      <c r="A4" s="175" t="s">
        <v>4502</v>
      </c>
      <c r="B4" s="175" t="s">
        <v>4503</v>
      </c>
      <c r="C4" s="176" t="s">
        <v>4504</v>
      </c>
      <c r="D4" s="183" t="s">
        <v>4505</v>
      </c>
      <c r="E4" s="178">
        <v>9.1</v>
      </c>
      <c r="F4" s="175" t="s">
        <v>995</v>
      </c>
      <c r="G4" s="179"/>
      <c r="H4" s="194"/>
      <c r="I4" s="181" t="str">
        <f>_xlfn.DISPIMG("ID_CE6733025C39480691D4E510136DC856",1)</f>
        <v>=DISPIMG("ID_CE6733025C39480691D4E510136DC856",1)</v>
      </c>
      <c r="J4" s="181"/>
    </row>
    <row r="5" ht="22.5" spans="1:10">
      <c r="A5" s="175" t="s">
        <v>4506</v>
      </c>
      <c r="B5" s="175" t="s">
        <v>4507</v>
      </c>
      <c r="C5" s="104" t="s">
        <v>4508</v>
      </c>
      <c r="D5" s="183" t="s">
        <v>4509</v>
      </c>
      <c r="E5" s="178">
        <v>9.1</v>
      </c>
      <c r="F5" s="180" t="s">
        <v>168</v>
      </c>
      <c r="G5" s="175"/>
      <c r="H5" s="180"/>
      <c r="I5" s="181"/>
      <c r="J5" s="181"/>
    </row>
    <row r="6" ht="37.75" spans="1:10">
      <c r="A6" s="175" t="s">
        <v>4510</v>
      </c>
      <c r="B6" s="184" t="s">
        <v>4511</v>
      </c>
      <c r="C6" s="185" t="s">
        <v>4512</v>
      </c>
      <c r="D6" s="183" t="s">
        <v>4513</v>
      </c>
      <c r="E6" s="186">
        <v>90</v>
      </c>
      <c r="F6" s="185" t="s">
        <v>4514</v>
      </c>
      <c r="G6" s="104"/>
      <c r="H6" s="180"/>
      <c r="I6" s="180" t="str">
        <f>_xlfn.DISPIMG("ID_D70138AD69124FDBAC2A3A2EE980AD4B",1)</f>
        <v>=DISPIMG("ID_D70138AD69124FDBAC2A3A2EE980AD4B",1)</v>
      </c>
      <c r="J6" s="180"/>
    </row>
    <row r="7" ht="22.5" spans="1:10">
      <c r="A7" s="175" t="s">
        <v>4515</v>
      </c>
      <c r="B7" s="184" t="s">
        <v>4516</v>
      </c>
      <c r="C7" s="185" t="s">
        <v>4512</v>
      </c>
      <c r="D7" s="183" t="s">
        <v>4513</v>
      </c>
      <c r="E7" s="186">
        <v>8</v>
      </c>
      <c r="F7" s="185" t="s">
        <v>92</v>
      </c>
      <c r="G7" s="104">
        <v>0</v>
      </c>
      <c r="H7" s="180">
        <f>E7*G7</f>
        <v>0</v>
      </c>
      <c r="I7" s="180"/>
      <c r="J7" s="180" t="s">
        <v>141</v>
      </c>
    </row>
    <row r="8" ht="22.5" spans="1:10">
      <c r="A8" s="175" t="s">
        <v>4517</v>
      </c>
      <c r="B8" s="184" t="s">
        <v>4518</v>
      </c>
      <c r="C8" s="185" t="s">
        <v>4512</v>
      </c>
      <c r="D8" s="183" t="s">
        <v>4513</v>
      </c>
      <c r="E8" s="186">
        <v>1</v>
      </c>
      <c r="F8" s="185" t="s">
        <v>92</v>
      </c>
      <c r="G8" s="104">
        <v>0</v>
      </c>
      <c r="H8" s="180">
        <f>E8*G8</f>
        <v>0</v>
      </c>
      <c r="I8" s="180"/>
      <c r="J8" s="180" t="s">
        <v>141</v>
      </c>
    </row>
    <row r="9" ht="22.5" spans="1:10">
      <c r="A9" s="175" t="s">
        <v>4519</v>
      </c>
      <c r="B9" s="184" t="s">
        <v>4520</v>
      </c>
      <c r="C9" s="185" t="s">
        <v>4521</v>
      </c>
      <c r="D9" s="183" t="s">
        <v>4513</v>
      </c>
      <c r="E9" s="186">
        <v>4</v>
      </c>
      <c r="F9" s="185" t="s">
        <v>92</v>
      </c>
      <c r="G9" s="104">
        <v>0</v>
      </c>
      <c r="H9" s="180">
        <f>E9*G9</f>
        <v>0</v>
      </c>
      <c r="I9" s="180"/>
      <c r="J9" s="180" t="s">
        <v>141</v>
      </c>
    </row>
    <row r="10" ht="78.75" spans="1:10">
      <c r="A10" s="175" t="s">
        <v>4522</v>
      </c>
      <c r="B10" s="184" t="s">
        <v>4523</v>
      </c>
      <c r="C10" s="103" t="s">
        <v>4524</v>
      </c>
      <c r="D10" s="183" t="s">
        <v>4525</v>
      </c>
      <c r="E10" s="186">
        <v>1</v>
      </c>
      <c r="F10" s="185" t="s">
        <v>138</v>
      </c>
      <c r="G10" s="104"/>
      <c r="H10" s="180"/>
      <c r="I10" s="180" t="str">
        <f>_xlfn.DISPIMG("ID_5BEDCA9DB42B4148B8BFF6FD4128C286",1)</f>
        <v>=DISPIMG("ID_5BEDCA9DB42B4148B8BFF6FD4128C286",1)</v>
      </c>
      <c r="J10" s="180"/>
    </row>
    <row r="11" s="192" customFormat="1" ht="108" customHeight="1" spans="1:10">
      <c r="A11" s="175" t="s">
        <v>4526</v>
      </c>
      <c r="B11" s="184" t="s">
        <v>4527</v>
      </c>
      <c r="C11" s="185" t="s">
        <v>4528</v>
      </c>
      <c r="D11" s="183" t="s">
        <v>4529</v>
      </c>
      <c r="E11" s="186">
        <v>1</v>
      </c>
      <c r="F11" s="185" t="s">
        <v>138</v>
      </c>
      <c r="G11" s="185"/>
      <c r="H11" s="180"/>
      <c r="I11" s="180" t="str">
        <f>_xlfn.DISPIMG("ID_3496BDC29DD940D287ED3BAB5EC7A652",1)</f>
        <v>=DISPIMG("ID_3496BDC29DD940D287ED3BAB5EC7A652",1)</v>
      </c>
      <c r="J11" s="180"/>
    </row>
    <row r="12" ht="63.6" spans="1:10">
      <c r="A12" s="175" t="s">
        <v>4530</v>
      </c>
      <c r="B12" s="184" t="s">
        <v>4531</v>
      </c>
      <c r="C12" s="104" t="s">
        <v>4508</v>
      </c>
      <c r="D12" s="183" t="s">
        <v>4532</v>
      </c>
      <c r="E12" s="186">
        <v>1</v>
      </c>
      <c r="F12" s="185" t="s">
        <v>92</v>
      </c>
      <c r="G12" s="104"/>
      <c r="H12" s="180"/>
      <c r="I12" s="180" t="str">
        <f>_xlfn.DISPIMG("ID_5C6F6D123218406B89D06CA63694B22A",1)</f>
        <v>=DISPIMG("ID_5C6F6D123218406B89D06CA63694B22A",1)</v>
      </c>
      <c r="J12" s="180"/>
    </row>
    <row r="13" ht="114.25" spans="1:10">
      <c r="A13" s="175" t="s">
        <v>4533</v>
      </c>
      <c r="B13" s="103" t="s">
        <v>4534</v>
      </c>
      <c r="C13" s="104" t="s">
        <v>4535</v>
      </c>
      <c r="D13" s="183" t="s">
        <v>4536</v>
      </c>
      <c r="E13" s="104">
        <v>1</v>
      </c>
      <c r="F13" s="104" t="s">
        <v>92</v>
      </c>
      <c r="G13" s="104"/>
      <c r="H13" s="180"/>
      <c r="I13" s="195" t="str">
        <f>_xlfn.DISPIMG("ID_6C826DDF8865408AA7B651834C051FE5",1)</f>
        <v>=DISPIMG("ID_6C826DDF8865408AA7B651834C051FE5",1)</v>
      </c>
      <c r="J13" s="195"/>
    </row>
    <row r="14" ht="149.65" spans="1:10">
      <c r="A14" s="175" t="s">
        <v>4537</v>
      </c>
      <c r="B14" s="103" t="s">
        <v>4538</v>
      </c>
      <c r="C14" s="104" t="s">
        <v>4535</v>
      </c>
      <c r="D14" s="183" t="s">
        <v>4536</v>
      </c>
      <c r="E14" s="104">
        <v>1</v>
      </c>
      <c r="F14" s="104" t="s">
        <v>92</v>
      </c>
      <c r="G14" s="104"/>
      <c r="H14" s="180"/>
      <c r="I14" s="195" t="str">
        <f>_xlfn.DISPIMG("ID_2B8449C98E0047CAB0F6E9268AFF5E90",1)</f>
        <v>=DISPIMG("ID_2B8449C98E0047CAB0F6E9268AFF5E90",1)</v>
      </c>
      <c r="J14" s="195"/>
    </row>
    <row r="15" spans="1:10">
      <c r="A15" s="175" t="s">
        <v>4539</v>
      </c>
      <c r="B15" s="104" t="s">
        <v>4540</v>
      </c>
      <c r="C15" s="104" t="s">
        <v>4508</v>
      </c>
      <c r="D15" s="196"/>
      <c r="E15" s="191">
        <v>1</v>
      </c>
      <c r="F15" s="104" t="s">
        <v>112</v>
      </c>
      <c r="G15" s="104">
        <v>0</v>
      </c>
      <c r="H15" s="180">
        <f>E15*G15</f>
        <v>0</v>
      </c>
      <c r="I15" s="104"/>
      <c r="J15" s="104" t="s">
        <v>4541</v>
      </c>
    </row>
    <row r="16" spans="1:10">
      <c r="A16" s="175" t="s">
        <v>4542</v>
      </c>
      <c r="B16" s="184" t="s">
        <v>4543</v>
      </c>
      <c r="C16" s="185" t="s">
        <v>4131</v>
      </c>
      <c r="D16" s="183" t="s">
        <v>4544</v>
      </c>
      <c r="E16" s="186">
        <v>2</v>
      </c>
      <c r="F16" s="185" t="s">
        <v>92</v>
      </c>
      <c r="G16" s="104">
        <v>0</v>
      </c>
      <c r="H16" s="180">
        <f>E16*G16</f>
        <v>0</v>
      </c>
      <c r="I16" s="180"/>
      <c r="J16" s="104" t="s">
        <v>4541</v>
      </c>
    </row>
    <row r="17" ht="34.4" spans="1:10">
      <c r="A17" s="175" t="s">
        <v>4545</v>
      </c>
      <c r="B17" s="184" t="s">
        <v>4546</v>
      </c>
      <c r="C17" s="185" t="s">
        <v>4547</v>
      </c>
      <c r="D17" s="183" t="s">
        <v>4548</v>
      </c>
      <c r="E17" s="186">
        <v>1</v>
      </c>
      <c r="F17" s="185" t="s">
        <v>75</v>
      </c>
      <c r="G17" s="104"/>
      <c r="H17" s="180"/>
      <c r="I17" s="180" t="str">
        <f>_xlfn.DISPIMG("ID_21B42AFF98B54AA3B15348C086E2EB52",1)</f>
        <v>=DISPIMG("ID_21B42AFF98B54AA3B15348C086E2EB52",1)</v>
      </c>
      <c r="J17" s="180"/>
    </row>
    <row r="18" spans="1:10">
      <c r="A18" s="175" t="s">
        <v>4549</v>
      </c>
      <c r="B18" s="184" t="s">
        <v>4550</v>
      </c>
      <c r="C18" s="104" t="s">
        <v>4508</v>
      </c>
      <c r="D18" s="183"/>
      <c r="E18" s="186">
        <v>2</v>
      </c>
      <c r="F18" s="185" t="s">
        <v>92</v>
      </c>
      <c r="G18" s="104">
        <v>0</v>
      </c>
      <c r="H18" s="180">
        <f>E18*G18</f>
        <v>0</v>
      </c>
      <c r="I18" s="180"/>
      <c r="J18" s="104" t="s">
        <v>4541</v>
      </c>
    </row>
    <row r="19" ht="34" spans="1:10">
      <c r="A19" s="175" t="s">
        <v>4551</v>
      </c>
      <c r="B19" s="184" t="s">
        <v>4552</v>
      </c>
      <c r="C19" s="104" t="s">
        <v>4508</v>
      </c>
      <c r="D19" s="183" t="s">
        <v>4553</v>
      </c>
      <c r="E19" s="186">
        <v>1</v>
      </c>
      <c r="F19" s="185" t="s">
        <v>75</v>
      </c>
      <c r="G19" s="104"/>
      <c r="H19" s="180"/>
      <c r="I19" s="180" t="str">
        <f>_xlfn.DISPIMG("ID_41AA69F6B8794B2EB442E96613A8A15E",1)</f>
        <v>=DISPIMG("ID_41AA69F6B8794B2EB442E96613A8A15E",1)</v>
      </c>
      <c r="J19" s="180"/>
    </row>
    <row r="20" spans="1:10">
      <c r="A20" s="175" t="s">
        <v>4554</v>
      </c>
      <c r="B20" s="104" t="s">
        <v>4555</v>
      </c>
      <c r="C20" s="104" t="s">
        <v>4508</v>
      </c>
      <c r="D20" s="196"/>
      <c r="E20" s="104">
        <v>6</v>
      </c>
      <c r="F20" s="104" t="s">
        <v>1227</v>
      </c>
      <c r="G20" s="104">
        <v>0</v>
      </c>
      <c r="H20" s="180">
        <f>E20*G20</f>
        <v>0</v>
      </c>
      <c r="I20" s="104"/>
      <c r="J20" s="180" t="s">
        <v>141</v>
      </c>
    </row>
    <row r="21" ht="30" customHeight="1" spans="1:10">
      <c r="A21" s="105" t="s">
        <v>4556</v>
      </c>
      <c r="B21" s="105"/>
      <c r="C21" s="104"/>
      <c r="D21" s="104"/>
      <c r="E21" s="104"/>
      <c r="F21" s="104"/>
      <c r="G21" s="104"/>
      <c r="H21" s="180"/>
      <c r="I21" s="104"/>
      <c r="J21" s="104"/>
    </row>
    <row r="22" ht="42.8" spans="1:10">
      <c r="A22" s="175" t="s">
        <v>4502</v>
      </c>
      <c r="B22" s="175" t="s">
        <v>4503</v>
      </c>
      <c r="C22" s="176" t="s">
        <v>4557</v>
      </c>
      <c r="D22" s="183" t="s">
        <v>4505</v>
      </c>
      <c r="E22" s="178">
        <v>8.1</v>
      </c>
      <c r="F22" s="175" t="s">
        <v>995</v>
      </c>
      <c r="G22" s="179"/>
      <c r="H22" s="180"/>
      <c r="I22" s="181" t="str">
        <f>_xlfn.DISPIMG("ID_CE6733025C39480691D4E510136DC856",1)</f>
        <v>=DISPIMG("ID_CE6733025C39480691D4E510136DC856",1)</v>
      </c>
      <c r="J22" s="181"/>
    </row>
    <row r="23" ht="22.5" spans="1:10">
      <c r="A23" s="175" t="s">
        <v>4506</v>
      </c>
      <c r="B23" s="175" t="s">
        <v>4507</v>
      </c>
      <c r="C23" s="104" t="s">
        <v>4508</v>
      </c>
      <c r="D23" s="183" t="s">
        <v>4509</v>
      </c>
      <c r="E23" s="178">
        <v>8.1</v>
      </c>
      <c r="F23" s="180" t="s">
        <v>168</v>
      </c>
      <c r="G23" s="175"/>
      <c r="H23" s="180"/>
      <c r="I23" s="181"/>
      <c r="J23" s="181"/>
    </row>
    <row r="24" ht="37.75" spans="1:10">
      <c r="A24" s="175" t="s">
        <v>4510</v>
      </c>
      <c r="B24" s="184" t="s">
        <v>4511</v>
      </c>
      <c r="C24" s="185" t="s">
        <v>4558</v>
      </c>
      <c r="D24" s="183" t="s">
        <v>4513</v>
      </c>
      <c r="E24" s="186">
        <v>70</v>
      </c>
      <c r="F24" s="185" t="s">
        <v>4514</v>
      </c>
      <c r="G24" s="104"/>
      <c r="H24" s="180"/>
      <c r="I24" s="180" t="str">
        <f>_xlfn.DISPIMG("ID_D70138AD69124FDBAC2A3A2EE980AD4B",1)</f>
        <v>=DISPIMG("ID_D70138AD69124FDBAC2A3A2EE980AD4B",1)</v>
      </c>
      <c r="J24" s="180"/>
    </row>
    <row r="25" ht="22.5" spans="1:10">
      <c r="A25" s="175" t="s">
        <v>4559</v>
      </c>
      <c r="B25" s="184" t="s">
        <v>4560</v>
      </c>
      <c r="C25" s="185" t="s">
        <v>4521</v>
      </c>
      <c r="D25" s="183" t="s">
        <v>4513</v>
      </c>
      <c r="E25" s="186">
        <v>7</v>
      </c>
      <c r="F25" s="185" t="s">
        <v>92</v>
      </c>
      <c r="G25" s="104">
        <v>0</v>
      </c>
      <c r="H25" s="180">
        <f>E25*G25</f>
        <v>0</v>
      </c>
      <c r="I25" s="180"/>
      <c r="J25" s="180" t="s">
        <v>141</v>
      </c>
    </row>
    <row r="26" ht="78.75" spans="1:10">
      <c r="A26" s="175" t="s">
        <v>4515</v>
      </c>
      <c r="B26" s="184" t="s">
        <v>4561</v>
      </c>
      <c r="C26" s="103" t="s">
        <v>4562</v>
      </c>
      <c r="D26" s="183" t="s">
        <v>4525</v>
      </c>
      <c r="E26" s="186">
        <v>1</v>
      </c>
      <c r="F26" s="185" t="s">
        <v>138</v>
      </c>
      <c r="G26" s="104"/>
      <c r="H26" s="180"/>
      <c r="I26" s="180" t="str">
        <f>_xlfn.DISPIMG("ID_5BEDCA9DB42B4148B8BFF6FD4128C286",1)</f>
        <v>=DISPIMG("ID_5BEDCA9DB42B4148B8BFF6FD4128C286",1)</v>
      </c>
      <c r="J26" s="180"/>
    </row>
    <row r="27" ht="63.6" spans="1:10">
      <c r="A27" s="175" t="s">
        <v>4563</v>
      </c>
      <c r="B27" s="184" t="s">
        <v>4531</v>
      </c>
      <c r="C27" s="104" t="s">
        <v>4508</v>
      </c>
      <c r="D27" s="183" t="s">
        <v>4532</v>
      </c>
      <c r="E27" s="186">
        <v>1</v>
      </c>
      <c r="F27" s="185" t="s">
        <v>92</v>
      </c>
      <c r="G27" s="104"/>
      <c r="H27" s="180"/>
      <c r="I27" s="180" t="str">
        <f>_xlfn.DISPIMG("ID_5C6F6D123218406B89D06CA63694B22A",1)</f>
        <v>=DISPIMG("ID_5C6F6D123218406B89D06CA63694B22A",1)</v>
      </c>
      <c r="J27" s="180"/>
    </row>
    <row r="28" ht="114.25" spans="1:10">
      <c r="A28" s="175" t="s">
        <v>4517</v>
      </c>
      <c r="B28" s="103" t="s">
        <v>4534</v>
      </c>
      <c r="C28" s="104" t="s">
        <v>4564</v>
      </c>
      <c r="D28" s="183" t="s">
        <v>4536</v>
      </c>
      <c r="E28" s="104">
        <v>1</v>
      </c>
      <c r="F28" s="104" t="s">
        <v>92</v>
      </c>
      <c r="G28" s="104"/>
      <c r="H28" s="180"/>
      <c r="I28" s="195" t="str">
        <f>_xlfn.DISPIMG("ID_6C826DDF8865408AA7B651834C051FE5",1)</f>
        <v>=DISPIMG("ID_6C826DDF8865408AA7B651834C051FE5",1)</v>
      </c>
      <c r="J28" s="195"/>
    </row>
    <row r="29" ht="149.65" spans="1:10">
      <c r="A29" s="175" t="s">
        <v>4519</v>
      </c>
      <c r="B29" s="103" t="s">
        <v>4538</v>
      </c>
      <c r="C29" s="104" t="s">
        <v>4564</v>
      </c>
      <c r="D29" s="183" t="s">
        <v>4536</v>
      </c>
      <c r="E29" s="104">
        <v>1</v>
      </c>
      <c r="F29" s="104" t="s">
        <v>92</v>
      </c>
      <c r="G29" s="104"/>
      <c r="H29" s="180"/>
      <c r="I29" s="195" t="str">
        <f>_xlfn.DISPIMG("ID_2B8449C98E0047CAB0F6E9268AFF5E90",1)</f>
        <v>=DISPIMG("ID_2B8449C98E0047CAB0F6E9268AFF5E90",1)</v>
      </c>
      <c r="J29" s="195"/>
    </row>
    <row r="30" spans="1:10">
      <c r="A30" s="175" t="s">
        <v>4522</v>
      </c>
      <c r="B30" s="104" t="s">
        <v>4565</v>
      </c>
      <c r="C30" s="104"/>
      <c r="D30" s="196"/>
      <c r="E30" s="191">
        <v>1</v>
      </c>
      <c r="F30" s="104" t="s">
        <v>112</v>
      </c>
      <c r="G30" s="104">
        <v>0</v>
      </c>
      <c r="H30" s="180">
        <f>E30*G30</f>
        <v>0</v>
      </c>
      <c r="I30" s="104"/>
      <c r="J30" s="104" t="s">
        <v>4541</v>
      </c>
    </row>
    <row r="31" spans="1:10">
      <c r="A31" s="175" t="s">
        <v>4526</v>
      </c>
      <c r="B31" s="184" t="s">
        <v>4543</v>
      </c>
      <c r="C31" s="185" t="s">
        <v>4131</v>
      </c>
      <c r="D31" s="183" t="s">
        <v>4544</v>
      </c>
      <c r="E31" s="186">
        <v>1</v>
      </c>
      <c r="F31" s="185" t="s">
        <v>92</v>
      </c>
      <c r="G31" s="104">
        <v>0</v>
      </c>
      <c r="H31" s="180">
        <f>E31*G31</f>
        <v>0</v>
      </c>
      <c r="I31" s="180"/>
      <c r="J31" s="104" t="s">
        <v>4541</v>
      </c>
    </row>
    <row r="32" spans="1:10">
      <c r="A32" s="175" t="s">
        <v>4530</v>
      </c>
      <c r="B32" s="184" t="s">
        <v>4550</v>
      </c>
      <c r="C32" s="104" t="s">
        <v>4508</v>
      </c>
      <c r="D32" s="183"/>
      <c r="E32" s="186">
        <v>1</v>
      </c>
      <c r="F32" s="185" t="s">
        <v>92</v>
      </c>
      <c r="G32" s="104">
        <v>0</v>
      </c>
      <c r="H32" s="180">
        <f>E32*G32</f>
        <v>0</v>
      </c>
      <c r="I32" s="180"/>
      <c r="J32" s="104" t="s">
        <v>4541</v>
      </c>
    </row>
    <row r="33" ht="34" spans="1:10">
      <c r="A33" s="175" t="s">
        <v>4533</v>
      </c>
      <c r="B33" s="184" t="s">
        <v>4552</v>
      </c>
      <c r="C33" s="104" t="s">
        <v>4508</v>
      </c>
      <c r="D33" s="183" t="s">
        <v>4548</v>
      </c>
      <c r="E33" s="186">
        <v>1</v>
      </c>
      <c r="F33" s="185" t="s">
        <v>75</v>
      </c>
      <c r="G33" s="104"/>
      <c r="H33" s="180"/>
      <c r="I33" s="180" t="str">
        <f>_xlfn.DISPIMG("ID_41AA69F6B8794B2EB442E96613A8A15E",1)</f>
        <v>=DISPIMG("ID_41AA69F6B8794B2EB442E96613A8A15E",1)</v>
      </c>
      <c r="J33" s="180"/>
    </row>
    <row r="34" spans="1:10">
      <c r="A34" s="175" t="s">
        <v>4537</v>
      </c>
      <c r="B34" s="104" t="s">
        <v>4555</v>
      </c>
      <c r="C34" s="104" t="s">
        <v>4508</v>
      </c>
      <c r="D34" s="196"/>
      <c r="E34" s="104">
        <v>4</v>
      </c>
      <c r="F34" s="104" t="s">
        <v>1227</v>
      </c>
      <c r="G34" s="104">
        <v>0</v>
      </c>
      <c r="H34" s="180">
        <f>E34*G34</f>
        <v>0</v>
      </c>
      <c r="I34" s="104"/>
      <c r="J34" s="180" t="s">
        <v>141</v>
      </c>
    </row>
    <row r="35" ht="25" customHeight="1" spans="1:10">
      <c r="A35" s="105" t="s">
        <v>4566</v>
      </c>
      <c r="B35" s="105"/>
      <c r="C35" s="104"/>
      <c r="D35" s="196"/>
      <c r="E35" s="104"/>
      <c r="F35" s="104"/>
      <c r="G35" s="104"/>
      <c r="H35" s="180">
        <f>E35*G35</f>
        <v>0</v>
      </c>
      <c r="I35" s="104"/>
      <c r="J35" s="104"/>
    </row>
    <row r="36" ht="42.8" spans="1:10">
      <c r="A36" s="175" t="s">
        <v>4502</v>
      </c>
      <c r="B36" s="175" t="s">
        <v>4503</v>
      </c>
      <c r="C36" s="176" t="s">
        <v>4567</v>
      </c>
      <c r="D36" s="183" t="s">
        <v>4505</v>
      </c>
      <c r="E36" s="178">
        <v>2.4</v>
      </c>
      <c r="F36" s="175" t="s">
        <v>995</v>
      </c>
      <c r="G36" s="179"/>
      <c r="H36" s="180"/>
      <c r="I36" s="181" t="str">
        <f>_xlfn.DISPIMG("ID_CE6733025C39480691D4E510136DC856",1)</f>
        <v>=DISPIMG("ID_CE6733025C39480691D4E510136DC856",1)</v>
      </c>
      <c r="J36" s="181"/>
    </row>
    <row r="37" ht="22.5" spans="1:10">
      <c r="A37" s="175" t="s">
        <v>4506</v>
      </c>
      <c r="B37" s="175" t="s">
        <v>4507</v>
      </c>
      <c r="C37" s="104" t="s">
        <v>4508</v>
      </c>
      <c r="D37" s="183" t="s">
        <v>4509</v>
      </c>
      <c r="E37" s="178">
        <v>2.4</v>
      </c>
      <c r="F37" s="180" t="s">
        <v>168</v>
      </c>
      <c r="G37" s="175"/>
      <c r="H37" s="180"/>
      <c r="I37" s="181"/>
      <c r="J37" s="181"/>
    </row>
    <row r="38" ht="37.75" spans="1:10">
      <c r="A38" s="175" t="s">
        <v>4510</v>
      </c>
      <c r="B38" s="184" t="s">
        <v>4511</v>
      </c>
      <c r="C38" s="185" t="s">
        <v>4568</v>
      </c>
      <c r="D38" s="183" t="s">
        <v>4513</v>
      </c>
      <c r="E38" s="186">
        <v>50</v>
      </c>
      <c r="F38" s="185" t="s">
        <v>4514</v>
      </c>
      <c r="G38" s="104"/>
      <c r="H38" s="180"/>
      <c r="I38" s="180" t="str">
        <f>_xlfn.DISPIMG("ID_D70138AD69124FDBAC2A3A2EE980AD4B",1)</f>
        <v>=DISPIMG("ID_D70138AD69124FDBAC2A3A2EE980AD4B",1)</v>
      </c>
      <c r="J38" s="180"/>
    </row>
    <row r="39" ht="22.5" spans="1:10">
      <c r="A39" s="175" t="s">
        <v>4559</v>
      </c>
      <c r="B39" s="184" t="s">
        <v>4560</v>
      </c>
      <c r="C39" s="185" t="s">
        <v>4521</v>
      </c>
      <c r="D39" s="183" t="s">
        <v>4513</v>
      </c>
      <c r="E39" s="186">
        <v>7</v>
      </c>
      <c r="F39" s="185" t="s">
        <v>92</v>
      </c>
      <c r="G39" s="104">
        <v>0</v>
      </c>
      <c r="H39" s="180">
        <f>E39*G39</f>
        <v>0</v>
      </c>
      <c r="I39" s="180"/>
      <c r="J39" s="180" t="s">
        <v>141</v>
      </c>
    </row>
    <row r="40" ht="78.75" spans="1:10">
      <c r="A40" s="175" t="s">
        <v>4515</v>
      </c>
      <c r="B40" s="184" t="s">
        <v>4561</v>
      </c>
      <c r="C40" s="103" t="s">
        <v>4569</v>
      </c>
      <c r="D40" s="183" t="s">
        <v>4525</v>
      </c>
      <c r="E40" s="186">
        <v>1</v>
      </c>
      <c r="F40" s="185" t="s">
        <v>138</v>
      </c>
      <c r="G40" s="104"/>
      <c r="H40" s="180"/>
      <c r="I40" s="180" t="str">
        <f>_xlfn.DISPIMG("ID_5BEDCA9DB42B4148B8BFF6FD4128C286",1)</f>
        <v>=DISPIMG("ID_5BEDCA9DB42B4148B8BFF6FD4128C286",1)</v>
      </c>
      <c r="J40" s="180"/>
    </row>
    <row r="41" ht="63.6" spans="1:10">
      <c r="A41" s="175" t="s">
        <v>4563</v>
      </c>
      <c r="B41" s="184" t="s">
        <v>4531</v>
      </c>
      <c r="C41" s="104" t="s">
        <v>4508</v>
      </c>
      <c r="D41" s="183" t="s">
        <v>4532</v>
      </c>
      <c r="E41" s="186">
        <v>1</v>
      </c>
      <c r="F41" s="185" t="s">
        <v>92</v>
      </c>
      <c r="G41" s="104"/>
      <c r="H41" s="180"/>
      <c r="I41" s="180" t="str">
        <f>_xlfn.DISPIMG("ID_5C6F6D123218406B89D06CA63694B22A",1)</f>
        <v>=DISPIMG("ID_5C6F6D123218406B89D06CA63694B22A",1)</v>
      </c>
      <c r="J41" s="180"/>
    </row>
    <row r="42" ht="114.25" spans="1:10">
      <c r="A42" s="175" t="s">
        <v>4517</v>
      </c>
      <c r="B42" s="103" t="s">
        <v>4534</v>
      </c>
      <c r="C42" s="104" t="s">
        <v>4570</v>
      </c>
      <c r="D42" s="183" t="s">
        <v>4536</v>
      </c>
      <c r="E42" s="104">
        <v>1</v>
      </c>
      <c r="F42" s="104" t="s">
        <v>92</v>
      </c>
      <c r="G42" s="104"/>
      <c r="H42" s="180"/>
      <c r="I42" s="195" t="str">
        <f>_xlfn.DISPIMG("ID_6C826DDF8865408AA7B651834C051FE5",1)</f>
        <v>=DISPIMG("ID_6C826DDF8865408AA7B651834C051FE5",1)</v>
      </c>
      <c r="J42" s="195"/>
    </row>
    <row r="43" ht="149.65" spans="1:10">
      <c r="A43" s="175" t="s">
        <v>4519</v>
      </c>
      <c r="B43" s="103" t="s">
        <v>4538</v>
      </c>
      <c r="C43" s="104" t="s">
        <v>4570</v>
      </c>
      <c r="D43" s="183" t="s">
        <v>4536</v>
      </c>
      <c r="E43" s="104">
        <v>1</v>
      </c>
      <c r="F43" s="104" t="s">
        <v>92</v>
      </c>
      <c r="G43" s="104"/>
      <c r="H43" s="180"/>
      <c r="I43" s="195" t="str">
        <f>_xlfn.DISPIMG("ID_2B8449C98E0047CAB0F6E9268AFF5E90",1)</f>
        <v>=DISPIMG("ID_2B8449C98E0047CAB0F6E9268AFF5E90",1)</v>
      </c>
      <c r="J43" s="195"/>
    </row>
    <row r="44" spans="1:10">
      <c r="A44" s="175" t="s">
        <v>4522</v>
      </c>
      <c r="B44" s="104" t="s">
        <v>4565</v>
      </c>
      <c r="C44" s="104"/>
      <c r="D44" s="196"/>
      <c r="E44" s="191">
        <v>1</v>
      </c>
      <c r="F44" s="104" t="s">
        <v>112</v>
      </c>
      <c r="G44" s="104">
        <v>0</v>
      </c>
      <c r="H44" s="180">
        <f>E44*G44</f>
        <v>0</v>
      </c>
      <c r="I44" s="104"/>
      <c r="J44" s="104" t="s">
        <v>4541</v>
      </c>
    </row>
    <row r="45" spans="1:10">
      <c r="A45" s="175" t="s">
        <v>4526</v>
      </c>
      <c r="B45" s="184" t="s">
        <v>4543</v>
      </c>
      <c r="C45" s="185" t="s">
        <v>4131</v>
      </c>
      <c r="D45" s="183" t="s">
        <v>4571</v>
      </c>
      <c r="E45" s="186">
        <v>1</v>
      </c>
      <c r="F45" s="185" t="s">
        <v>92</v>
      </c>
      <c r="G45" s="104">
        <v>0</v>
      </c>
      <c r="H45" s="180">
        <f>E45*G45</f>
        <v>0</v>
      </c>
      <c r="I45" s="180"/>
      <c r="J45" s="104" t="s">
        <v>4541</v>
      </c>
    </row>
    <row r="46" spans="1:10">
      <c r="A46" s="175" t="s">
        <v>4530</v>
      </c>
      <c r="B46" s="184" t="s">
        <v>4550</v>
      </c>
      <c r="C46" s="104" t="s">
        <v>4508</v>
      </c>
      <c r="D46" s="183"/>
      <c r="E46" s="186">
        <v>1</v>
      </c>
      <c r="F46" s="185" t="s">
        <v>92</v>
      </c>
      <c r="G46" s="104">
        <v>0</v>
      </c>
      <c r="H46" s="180">
        <f>E46*G46</f>
        <v>0</v>
      </c>
      <c r="I46" s="180"/>
      <c r="J46" s="104" t="s">
        <v>4541</v>
      </c>
    </row>
    <row r="47" ht="34" spans="1:10">
      <c r="A47" s="175" t="s">
        <v>4533</v>
      </c>
      <c r="B47" s="184" t="s">
        <v>4572</v>
      </c>
      <c r="C47" s="104" t="s">
        <v>4508</v>
      </c>
      <c r="D47" s="183" t="s">
        <v>4573</v>
      </c>
      <c r="E47" s="186">
        <v>1</v>
      </c>
      <c r="F47" s="185" t="s">
        <v>75</v>
      </c>
      <c r="G47" s="104"/>
      <c r="H47" s="180"/>
      <c r="I47" s="180" t="str">
        <f>_xlfn.DISPIMG("ID_41AA69F6B8794B2EB442E96613A8A15E",1)</f>
        <v>=DISPIMG("ID_41AA69F6B8794B2EB442E96613A8A15E",1)</v>
      </c>
      <c r="J47" s="180"/>
    </row>
    <row r="48" spans="1:10">
      <c r="A48" s="175" t="s">
        <v>4537</v>
      </c>
      <c r="B48" s="104" t="s">
        <v>4555</v>
      </c>
      <c r="C48" s="104" t="s">
        <v>4508</v>
      </c>
      <c r="D48" s="196"/>
      <c r="E48" s="104">
        <v>5</v>
      </c>
      <c r="F48" s="104" t="s">
        <v>4574</v>
      </c>
      <c r="G48" s="104">
        <v>0</v>
      </c>
      <c r="H48" s="180">
        <f>E48*G48</f>
        <v>0</v>
      </c>
      <c r="I48" s="104"/>
      <c r="J48" s="180" t="s">
        <v>141</v>
      </c>
    </row>
    <row r="49" ht="28" customHeight="1" spans="1:10">
      <c r="A49" s="105" t="s">
        <v>4575</v>
      </c>
      <c r="B49" s="105"/>
      <c r="C49" s="104"/>
      <c r="D49" s="196"/>
      <c r="E49" s="104"/>
      <c r="F49" s="104"/>
      <c r="G49" s="104"/>
      <c r="H49" s="180"/>
      <c r="I49" s="104"/>
      <c r="J49" s="104"/>
    </row>
    <row r="50" ht="22.5" spans="1:10">
      <c r="A50" s="175" t="s">
        <v>4502</v>
      </c>
      <c r="B50" s="175" t="s">
        <v>4576</v>
      </c>
      <c r="C50" s="176" t="s">
        <v>4577</v>
      </c>
      <c r="D50" s="183" t="s">
        <v>4505</v>
      </c>
      <c r="E50" s="178">
        <v>1</v>
      </c>
      <c r="F50" s="175" t="s">
        <v>75</v>
      </c>
      <c r="G50" s="179"/>
      <c r="H50" s="180"/>
      <c r="I50" s="181"/>
      <c r="J50" s="181"/>
    </row>
    <row r="51" ht="37.75" spans="1:10">
      <c r="A51" s="175" t="s">
        <v>4506</v>
      </c>
      <c r="B51" s="184" t="s">
        <v>4511</v>
      </c>
      <c r="C51" s="185" t="s">
        <v>4568</v>
      </c>
      <c r="D51" s="183" t="s">
        <v>4513</v>
      </c>
      <c r="E51" s="186">
        <v>60</v>
      </c>
      <c r="F51" s="185" t="s">
        <v>4514</v>
      </c>
      <c r="G51" s="104"/>
      <c r="H51" s="180"/>
      <c r="I51" s="180" t="str">
        <f>_xlfn.DISPIMG("ID_D70138AD69124FDBAC2A3A2EE980AD4B",1)</f>
        <v>=DISPIMG("ID_D70138AD69124FDBAC2A3A2EE980AD4B",1)</v>
      </c>
      <c r="J51" s="180"/>
    </row>
    <row r="52" ht="22.5" spans="1:10">
      <c r="A52" s="175" t="s">
        <v>4510</v>
      </c>
      <c r="B52" s="184" t="s">
        <v>4560</v>
      </c>
      <c r="C52" s="185" t="s">
        <v>4521</v>
      </c>
      <c r="D52" s="183" t="s">
        <v>4513</v>
      </c>
      <c r="E52" s="186">
        <v>4</v>
      </c>
      <c r="F52" s="185" t="s">
        <v>92</v>
      </c>
      <c r="G52" s="104">
        <v>0</v>
      </c>
      <c r="H52" s="180">
        <f>E52*G52</f>
        <v>0</v>
      </c>
      <c r="I52" s="180"/>
      <c r="J52" s="180" t="s">
        <v>141</v>
      </c>
    </row>
    <row r="53" ht="78.75" spans="1:10">
      <c r="A53" s="175" t="s">
        <v>4559</v>
      </c>
      <c r="B53" s="184" t="s">
        <v>4561</v>
      </c>
      <c r="C53" s="103" t="s">
        <v>4569</v>
      </c>
      <c r="D53" s="183" t="s">
        <v>4525</v>
      </c>
      <c r="E53" s="186">
        <v>1</v>
      </c>
      <c r="F53" s="185" t="s">
        <v>138</v>
      </c>
      <c r="G53" s="104"/>
      <c r="H53" s="180"/>
      <c r="I53" s="180" t="str">
        <f>_xlfn.DISPIMG("ID_5BEDCA9DB42B4148B8BFF6FD4128C286",1)</f>
        <v>=DISPIMG("ID_5BEDCA9DB42B4148B8BFF6FD4128C286",1)</v>
      </c>
      <c r="J53" s="180"/>
    </row>
    <row r="54" ht="63.6" spans="1:10">
      <c r="A54" s="175" t="s">
        <v>4515</v>
      </c>
      <c r="B54" s="184" t="s">
        <v>4531</v>
      </c>
      <c r="C54" s="104" t="s">
        <v>4508</v>
      </c>
      <c r="D54" s="183" t="s">
        <v>4532</v>
      </c>
      <c r="E54" s="186">
        <v>1</v>
      </c>
      <c r="F54" s="185" t="s">
        <v>92</v>
      </c>
      <c r="G54" s="104"/>
      <c r="H54" s="180"/>
      <c r="I54" s="180" t="str">
        <f>_xlfn.DISPIMG("ID_5C6F6D123218406B89D06CA63694B22A",1)</f>
        <v>=DISPIMG("ID_5C6F6D123218406B89D06CA63694B22A",1)</v>
      </c>
      <c r="J54" s="180"/>
    </row>
    <row r="55" ht="114.25" spans="1:10">
      <c r="A55" s="175" t="s">
        <v>4563</v>
      </c>
      <c r="B55" s="103" t="s">
        <v>4534</v>
      </c>
      <c r="C55" s="104" t="s">
        <v>4570</v>
      </c>
      <c r="D55" s="183" t="s">
        <v>4536</v>
      </c>
      <c r="E55" s="104">
        <v>1</v>
      </c>
      <c r="F55" s="104" t="s">
        <v>92</v>
      </c>
      <c r="G55" s="104"/>
      <c r="H55" s="180"/>
      <c r="I55" s="195" t="str">
        <f>_xlfn.DISPIMG("ID_6C826DDF8865408AA7B651834C051FE5",1)</f>
        <v>=DISPIMG("ID_6C826DDF8865408AA7B651834C051FE5",1)</v>
      </c>
      <c r="J55" s="195"/>
    </row>
    <row r="56" ht="149.65" spans="1:10">
      <c r="A56" s="175" t="s">
        <v>4517</v>
      </c>
      <c r="B56" s="103" t="s">
        <v>4538</v>
      </c>
      <c r="C56" s="104" t="s">
        <v>4570</v>
      </c>
      <c r="D56" s="183" t="s">
        <v>4536</v>
      </c>
      <c r="E56" s="104">
        <v>1</v>
      </c>
      <c r="F56" s="104" t="s">
        <v>92</v>
      </c>
      <c r="G56" s="104"/>
      <c r="H56" s="180"/>
      <c r="I56" s="195" t="str">
        <f>_xlfn.DISPIMG("ID_2B8449C98E0047CAB0F6E9268AFF5E90",1)</f>
        <v>=DISPIMG("ID_2B8449C98E0047CAB0F6E9268AFF5E90",1)</v>
      </c>
      <c r="J56" s="195"/>
    </row>
    <row r="57" spans="1:10">
      <c r="A57" s="175" t="s">
        <v>4519</v>
      </c>
      <c r="B57" s="104" t="s">
        <v>4565</v>
      </c>
      <c r="C57" s="104"/>
      <c r="D57" s="196"/>
      <c r="E57" s="191">
        <v>1</v>
      </c>
      <c r="F57" s="104" t="s">
        <v>112</v>
      </c>
      <c r="G57" s="104">
        <v>0</v>
      </c>
      <c r="H57" s="180">
        <f>E57*G57</f>
        <v>0</v>
      </c>
      <c r="I57" s="104"/>
      <c r="J57" s="104" t="s">
        <v>4541</v>
      </c>
    </row>
    <row r="58" spans="1:10">
      <c r="A58" s="175" t="s">
        <v>4522</v>
      </c>
      <c r="B58" s="184" t="s">
        <v>4543</v>
      </c>
      <c r="C58" s="185" t="s">
        <v>4131</v>
      </c>
      <c r="D58" s="183" t="s">
        <v>4544</v>
      </c>
      <c r="E58" s="186">
        <v>1</v>
      </c>
      <c r="F58" s="185" t="s">
        <v>92</v>
      </c>
      <c r="G58" s="104">
        <v>0</v>
      </c>
      <c r="H58" s="180">
        <f>E58*G58</f>
        <v>0</v>
      </c>
      <c r="I58" s="180"/>
      <c r="J58" s="104" t="s">
        <v>4541</v>
      </c>
    </row>
    <row r="59" spans="1:10">
      <c r="A59" s="175" t="s">
        <v>4526</v>
      </c>
      <c r="B59" s="184" t="s">
        <v>4550</v>
      </c>
      <c r="C59" s="104" t="s">
        <v>4508</v>
      </c>
      <c r="D59" s="183"/>
      <c r="E59" s="186">
        <v>1</v>
      </c>
      <c r="F59" s="185" t="s">
        <v>92</v>
      </c>
      <c r="G59" s="104">
        <v>0</v>
      </c>
      <c r="H59" s="180">
        <f>E59*G59</f>
        <v>0</v>
      </c>
      <c r="I59" s="180"/>
      <c r="J59" s="104" t="s">
        <v>4541</v>
      </c>
    </row>
    <row r="60" ht="34" spans="1:10">
      <c r="A60" s="175" t="s">
        <v>4530</v>
      </c>
      <c r="B60" s="184" t="s">
        <v>4578</v>
      </c>
      <c r="C60" s="104" t="s">
        <v>4508</v>
      </c>
      <c r="D60" s="183" t="s">
        <v>4573</v>
      </c>
      <c r="E60" s="186">
        <v>1</v>
      </c>
      <c r="F60" s="185" t="s">
        <v>75</v>
      </c>
      <c r="G60" s="104"/>
      <c r="H60" s="180"/>
      <c r="I60" s="180" t="str">
        <f>_xlfn.DISPIMG("ID_41AA69F6B8794B2EB442E96613A8A15E",1)</f>
        <v>=DISPIMG("ID_41AA69F6B8794B2EB442E96613A8A15E",1)</v>
      </c>
      <c r="J60" s="180"/>
    </row>
    <row r="61" spans="1:10">
      <c r="A61" s="175" t="s">
        <v>4533</v>
      </c>
      <c r="B61" s="104" t="s">
        <v>4555</v>
      </c>
      <c r="C61" s="104" t="s">
        <v>4508</v>
      </c>
      <c r="D61" s="196"/>
      <c r="E61" s="104">
        <v>4</v>
      </c>
      <c r="F61" s="104" t="s">
        <v>4574</v>
      </c>
      <c r="G61" s="104">
        <v>0</v>
      </c>
      <c r="H61" s="180">
        <f>E61*G61</f>
        <v>0</v>
      </c>
      <c r="I61" s="104"/>
      <c r="J61" s="180" t="s">
        <v>141</v>
      </c>
    </row>
    <row r="62" ht="26" customHeight="1" spans="1:10">
      <c r="A62" s="105" t="s">
        <v>4579</v>
      </c>
      <c r="B62" s="105"/>
      <c r="C62" s="104"/>
      <c r="D62" s="196"/>
      <c r="E62" s="104"/>
      <c r="F62" s="104"/>
      <c r="G62" s="104"/>
      <c r="H62" s="180">
        <f>E62*G62</f>
        <v>0</v>
      </c>
      <c r="I62" s="104"/>
      <c r="J62" s="104"/>
    </row>
    <row r="63" ht="42.8" spans="1:10">
      <c r="A63" s="175" t="s">
        <v>4502</v>
      </c>
      <c r="B63" s="175" t="s">
        <v>4580</v>
      </c>
      <c r="C63" s="176" t="s">
        <v>4567</v>
      </c>
      <c r="D63" s="183" t="s">
        <v>4505</v>
      </c>
      <c r="E63" s="178">
        <v>8.5</v>
      </c>
      <c r="F63" s="175" t="s">
        <v>995</v>
      </c>
      <c r="G63" s="179"/>
      <c r="H63" s="180"/>
      <c r="I63" s="181" t="str">
        <f>_xlfn.DISPIMG("ID_CE6733025C39480691D4E510136DC856",1)</f>
        <v>=DISPIMG("ID_CE6733025C39480691D4E510136DC856",1)</v>
      </c>
      <c r="J63" s="181"/>
    </row>
    <row r="64" ht="37.75" spans="1:10">
      <c r="A64" s="175" t="s">
        <v>4506</v>
      </c>
      <c r="B64" s="184" t="s">
        <v>4511</v>
      </c>
      <c r="C64" s="185" t="s">
        <v>4581</v>
      </c>
      <c r="D64" s="183" t="s">
        <v>4513</v>
      </c>
      <c r="E64" s="186">
        <v>36</v>
      </c>
      <c r="F64" s="185" t="s">
        <v>4514</v>
      </c>
      <c r="G64" s="104"/>
      <c r="H64" s="180"/>
      <c r="I64" s="180" t="str">
        <f>_xlfn.DISPIMG("ID_D70138AD69124FDBAC2A3A2EE980AD4B",1)</f>
        <v>=DISPIMG("ID_D70138AD69124FDBAC2A3A2EE980AD4B",1)</v>
      </c>
      <c r="J64" s="180"/>
    </row>
    <row r="65" ht="22.5" spans="1:10">
      <c r="A65" s="175" t="s">
        <v>4510</v>
      </c>
      <c r="B65" s="184" t="s">
        <v>4560</v>
      </c>
      <c r="C65" s="185" t="s">
        <v>4521</v>
      </c>
      <c r="D65" s="183" t="s">
        <v>4513</v>
      </c>
      <c r="E65" s="186">
        <v>6</v>
      </c>
      <c r="F65" s="185" t="s">
        <v>92</v>
      </c>
      <c r="G65" s="104">
        <v>0</v>
      </c>
      <c r="H65" s="180">
        <f>E65*G65</f>
        <v>0</v>
      </c>
      <c r="I65" s="180"/>
      <c r="J65" s="180" t="s">
        <v>141</v>
      </c>
    </row>
    <row r="66" ht="78.75" spans="1:10">
      <c r="A66" s="175" t="s">
        <v>4559</v>
      </c>
      <c r="B66" s="184" t="s">
        <v>4561</v>
      </c>
      <c r="C66" s="103" t="s">
        <v>4582</v>
      </c>
      <c r="D66" s="183" t="s">
        <v>4525</v>
      </c>
      <c r="E66" s="186">
        <v>1</v>
      </c>
      <c r="F66" s="185" t="s">
        <v>138</v>
      </c>
      <c r="G66" s="104"/>
      <c r="H66" s="180"/>
      <c r="I66" s="180" t="str">
        <f>_xlfn.DISPIMG("ID_5BEDCA9DB42B4148B8BFF6FD4128C286",1)</f>
        <v>=DISPIMG("ID_5BEDCA9DB42B4148B8BFF6FD4128C286",1)</v>
      </c>
      <c r="J66" s="180"/>
    </row>
    <row r="67" ht="114.25" spans="1:10">
      <c r="A67" s="175" t="s">
        <v>4515</v>
      </c>
      <c r="B67" s="103" t="s">
        <v>4534</v>
      </c>
      <c r="C67" s="104" t="s">
        <v>4583</v>
      </c>
      <c r="D67" s="183" t="s">
        <v>4536</v>
      </c>
      <c r="E67" s="104">
        <v>1</v>
      </c>
      <c r="F67" s="104" t="s">
        <v>92</v>
      </c>
      <c r="G67" s="104"/>
      <c r="H67" s="180"/>
      <c r="I67" s="195" t="str">
        <f>_xlfn.DISPIMG("ID_6C826DDF8865408AA7B651834C051FE5",1)</f>
        <v>=DISPIMG("ID_6C826DDF8865408AA7B651834C051FE5",1)</v>
      </c>
      <c r="J67" s="195"/>
    </row>
    <row r="68" ht="149.65" spans="1:10">
      <c r="A68" s="175" t="s">
        <v>4563</v>
      </c>
      <c r="B68" s="103" t="s">
        <v>4538</v>
      </c>
      <c r="C68" s="104" t="s">
        <v>4583</v>
      </c>
      <c r="D68" s="183" t="s">
        <v>4536</v>
      </c>
      <c r="E68" s="104">
        <v>1</v>
      </c>
      <c r="F68" s="104" t="s">
        <v>92</v>
      </c>
      <c r="G68" s="104"/>
      <c r="H68" s="180"/>
      <c r="I68" s="195" t="str">
        <f>_xlfn.DISPIMG("ID_2B8449C98E0047CAB0F6E9268AFF5E90",1)</f>
        <v>=DISPIMG("ID_2B8449C98E0047CAB0F6E9268AFF5E90",1)</v>
      </c>
      <c r="J68" s="195"/>
    </row>
    <row r="69" ht="63.6" spans="1:10">
      <c r="A69" s="175" t="s">
        <v>4517</v>
      </c>
      <c r="B69" s="184" t="s">
        <v>4531</v>
      </c>
      <c r="C69" s="185" t="s">
        <v>4584</v>
      </c>
      <c r="D69" s="183" t="s">
        <v>4532</v>
      </c>
      <c r="E69" s="186">
        <v>1</v>
      </c>
      <c r="F69" s="185" t="s">
        <v>92</v>
      </c>
      <c r="G69" s="104"/>
      <c r="H69" s="180"/>
      <c r="I69" s="180" t="str">
        <f>_xlfn.DISPIMG("ID_5C6F6D123218406B89D06CA63694B22A",1)</f>
        <v>=DISPIMG("ID_5C6F6D123218406B89D06CA63694B22A",1)</v>
      </c>
      <c r="J69" s="180"/>
    </row>
    <row r="70" ht="20" customHeight="1" spans="1:10">
      <c r="A70" s="175" t="s">
        <v>4519</v>
      </c>
      <c r="B70" s="104" t="s">
        <v>4565</v>
      </c>
      <c r="C70" s="104"/>
      <c r="D70" s="196"/>
      <c r="E70" s="191">
        <v>1</v>
      </c>
      <c r="F70" s="104" t="s">
        <v>112</v>
      </c>
      <c r="G70" s="104">
        <v>0</v>
      </c>
      <c r="H70" s="180">
        <f>E70*G70</f>
        <v>0</v>
      </c>
      <c r="I70" s="104"/>
      <c r="J70" s="104" t="s">
        <v>4541</v>
      </c>
    </row>
    <row r="71" ht="20" customHeight="1" spans="1:10">
      <c r="A71" s="175" t="s">
        <v>4522</v>
      </c>
      <c r="B71" s="184" t="s">
        <v>4543</v>
      </c>
      <c r="C71" s="185" t="s">
        <v>4131</v>
      </c>
      <c r="D71" s="183" t="s">
        <v>4544</v>
      </c>
      <c r="E71" s="186">
        <v>1</v>
      </c>
      <c r="F71" s="185" t="s">
        <v>92</v>
      </c>
      <c r="G71" s="104">
        <v>0</v>
      </c>
      <c r="H71" s="180">
        <f>E71*G71</f>
        <v>0</v>
      </c>
      <c r="I71" s="180"/>
      <c r="J71" s="104" t="s">
        <v>4541</v>
      </c>
    </row>
    <row r="72" ht="20" customHeight="1" spans="1:10">
      <c r="A72" s="175" t="s">
        <v>4526</v>
      </c>
      <c r="B72" s="184" t="s">
        <v>4550</v>
      </c>
      <c r="C72" s="104" t="s">
        <v>4508</v>
      </c>
      <c r="D72" s="183"/>
      <c r="E72" s="186">
        <v>1</v>
      </c>
      <c r="F72" s="185" t="s">
        <v>92</v>
      </c>
      <c r="G72" s="104">
        <v>0</v>
      </c>
      <c r="H72" s="180">
        <f>E72*G72</f>
        <v>0</v>
      </c>
      <c r="I72" s="180"/>
      <c r="J72" s="104" t="s">
        <v>4541</v>
      </c>
    </row>
    <row r="73" ht="41" customHeight="1" spans="1:10">
      <c r="A73" s="175" t="s">
        <v>4530</v>
      </c>
      <c r="B73" s="184" t="s">
        <v>4572</v>
      </c>
      <c r="C73" s="104" t="s">
        <v>4508</v>
      </c>
      <c r="D73" s="183" t="s">
        <v>4573</v>
      </c>
      <c r="E73" s="186">
        <v>1</v>
      </c>
      <c r="F73" s="185" t="s">
        <v>75</v>
      </c>
      <c r="G73" s="104"/>
      <c r="H73" s="180"/>
      <c r="I73" s="180" t="str">
        <f>_xlfn.DISPIMG("ID_41AA69F6B8794B2EB442E96613A8A15E",1)</f>
        <v>=DISPIMG("ID_41AA69F6B8794B2EB442E96613A8A15E",1)</v>
      </c>
      <c r="J73" s="180"/>
    </row>
    <row r="74" ht="22" customHeight="1" spans="1:10">
      <c r="A74" s="175" t="s">
        <v>4533</v>
      </c>
      <c r="B74" s="104" t="s">
        <v>4555</v>
      </c>
      <c r="C74" s="104" t="s">
        <v>4508</v>
      </c>
      <c r="D74" s="196"/>
      <c r="E74" s="104">
        <v>5</v>
      </c>
      <c r="F74" s="104" t="s">
        <v>4574</v>
      </c>
      <c r="G74" s="104">
        <v>0</v>
      </c>
      <c r="H74" s="180">
        <f>E74*G74</f>
        <v>0</v>
      </c>
      <c r="I74" s="104"/>
      <c r="J74" s="180" t="s">
        <v>141</v>
      </c>
    </row>
    <row r="75" ht="22" customHeight="1" spans="1:10">
      <c r="A75" s="105" t="s">
        <v>26</v>
      </c>
      <c r="B75" s="105"/>
      <c r="C75" s="105"/>
      <c r="D75" s="105"/>
      <c r="E75" s="104"/>
      <c r="F75" s="104"/>
      <c r="G75" s="104"/>
      <c r="H75" s="197"/>
      <c r="I75" s="104"/>
      <c r="J75" s="104"/>
    </row>
  </sheetData>
  <mergeCells count="8">
    <mergeCell ref="A1:J1"/>
    <mergeCell ref="A3:B3"/>
    <mergeCell ref="C3:I3"/>
    <mergeCell ref="A21:B21"/>
    <mergeCell ref="A35:B35"/>
    <mergeCell ref="A49:B49"/>
    <mergeCell ref="A62:B62"/>
    <mergeCell ref="A75:D75"/>
  </mergeCells>
  <pageMargins left="0.751388888888889" right="0.751388888888889" top="1" bottom="1" header="0.5" footer="0.5"/>
  <pageSetup paperSize="9" scale="95"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9"/>
  <sheetViews>
    <sheetView view="pageBreakPreview" zoomScaleNormal="100" workbookViewId="0">
      <selection activeCell="G18" sqref="G18"/>
    </sheetView>
  </sheetViews>
  <sheetFormatPr defaultColWidth="11.8444444444444" defaultRowHeight="36" customHeight="1"/>
  <cols>
    <col min="1" max="1" width="6.51111111111111" style="167" customWidth="1"/>
    <col min="2" max="2" width="20" style="167" customWidth="1"/>
    <col min="3" max="3" width="19.1777777777778" style="167" customWidth="1"/>
    <col min="4" max="4" width="50.1555555555556" style="171" customWidth="1"/>
    <col min="5" max="5" width="6" style="167" customWidth="1"/>
    <col min="6" max="6" width="7.84444444444444" style="167" customWidth="1"/>
    <col min="7" max="7" width="11.5888888888889" style="167" customWidth="1"/>
    <col min="8" max="8" width="12.3333333333333" style="167" customWidth="1"/>
    <col min="9" max="9" width="22.3333333333333" style="167" customWidth="1"/>
    <col min="10" max="10" width="12.6666666666667" style="167" customWidth="1"/>
    <col min="11" max="16384" width="11.8444444444444" style="167"/>
  </cols>
  <sheetData>
    <row r="1" s="167" customFormat="1" ht="45" customHeight="1" spans="1:10">
      <c r="A1" s="172" t="s">
        <v>4585</v>
      </c>
      <c r="B1" s="172"/>
      <c r="C1" s="172"/>
      <c r="D1" s="172"/>
      <c r="E1" s="172"/>
      <c r="F1" s="172"/>
      <c r="G1" s="172"/>
      <c r="H1" s="172"/>
      <c r="I1" s="172"/>
      <c r="J1" s="172"/>
    </row>
    <row r="2" s="168" customFormat="1" ht="35" customHeight="1" spans="1:10">
      <c r="A2" s="101" t="s">
        <v>2</v>
      </c>
      <c r="B2" s="101" t="s">
        <v>4056</v>
      </c>
      <c r="C2" s="101" t="s">
        <v>4057</v>
      </c>
      <c r="D2" s="101" t="s">
        <v>22</v>
      </c>
      <c r="E2" s="101" t="s">
        <v>24</v>
      </c>
      <c r="F2" s="100" t="s">
        <v>23</v>
      </c>
      <c r="G2" s="173" t="s">
        <v>4500</v>
      </c>
      <c r="H2" s="100" t="s">
        <v>4059</v>
      </c>
      <c r="I2" s="101" t="s">
        <v>4058</v>
      </c>
      <c r="J2" s="101" t="s">
        <v>5</v>
      </c>
    </row>
    <row r="3" s="169" customFormat="1" ht="30" customHeight="1" spans="1:10">
      <c r="A3" s="174" t="s">
        <v>4501</v>
      </c>
      <c r="B3" s="174"/>
      <c r="C3" s="174"/>
      <c r="D3" s="174"/>
      <c r="E3" s="174"/>
      <c r="F3" s="174"/>
      <c r="G3" s="174"/>
      <c r="H3" s="174"/>
      <c r="I3" s="174"/>
      <c r="J3" s="174"/>
    </row>
    <row r="4" s="169" customFormat="1" ht="30" customHeight="1" spans="1:10">
      <c r="A4" s="175" t="s">
        <v>4502</v>
      </c>
      <c r="B4" s="175" t="s">
        <v>4503</v>
      </c>
      <c r="C4" s="176" t="s">
        <v>4557</v>
      </c>
      <c r="D4" s="177" t="s">
        <v>4505</v>
      </c>
      <c r="E4" s="178">
        <v>7</v>
      </c>
      <c r="F4" s="175" t="s">
        <v>995</v>
      </c>
      <c r="G4" s="179"/>
      <c r="H4" s="180"/>
      <c r="I4" s="181" t="str">
        <f>_xlfn.DISPIMG("ID_CE6733025C39480691D4E510136DC856",1)</f>
        <v>=DISPIMG("ID_CE6733025C39480691D4E510136DC856",1)</v>
      </c>
      <c r="J4" s="181"/>
    </row>
    <row r="5" s="170" customFormat="1" ht="30" customHeight="1" spans="1:10">
      <c r="A5" s="175" t="s">
        <v>4506</v>
      </c>
      <c r="B5" s="175" t="s">
        <v>4507</v>
      </c>
      <c r="C5" s="182" t="s">
        <v>4508</v>
      </c>
      <c r="D5" s="183" t="s">
        <v>4509</v>
      </c>
      <c r="E5" s="178">
        <v>7</v>
      </c>
      <c r="F5" s="180" t="s">
        <v>168</v>
      </c>
      <c r="G5" s="175"/>
      <c r="H5" s="180"/>
      <c r="I5" s="181"/>
      <c r="J5" s="181"/>
    </row>
    <row r="6" s="169" customFormat="1" ht="30" customHeight="1" spans="1:10">
      <c r="A6" s="175" t="s">
        <v>4510</v>
      </c>
      <c r="B6" s="184" t="s">
        <v>4511</v>
      </c>
      <c r="C6" s="185" t="s">
        <v>4558</v>
      </c>
      <c r="D6" s="183" t="s">
        <v>4513</v>
      </c>
      <c r="E6" s="186">
        <v>65</v>
      </c>
      <c r="F6" s="185" t="s">
        <v>4514</v>
      </c>
      <c r="G6" s="182"/>
      <c r="H6" s="180"/>
      <c r="I6" s="180" t="str">
        <f>_xlfn.DISPIMG("ID_D70138AD69124FDBAC2A3A2EE980AD4B",1)</f>
        <v>=DISPIMG("ID_D70138AD69124FDBAC2A3A2EE980AD4B",1)</v>
      </c>
      <c r="J6" s="180"/>
    </row>
    <row r="7" s="169" customFormat="1" ht="30" customHeight="1" spans="1:10">
      <c r="A7" s="175" t="s">
        <v>4559</v>
      </c>
      <c r="B7" s="184" t="s">
        <v>4560</v>
      </c>
      <c r="C7" s="185" t="s">
        <v>4521</v>
      </c>
      <c r="D7" s="183" t="s">
        <v>4513</v>
      </c>
      <c r="E7" s="186">
        <v>6</v>
      </c>
      <c r="F7" s="185" t="s">
        <v>92</v>
      </c>
      <c r="G7" s="182">
        <v>0</v>
      </c>
      <c r="H7" s="180">
        <f>E7*G7</f>
        <v>0</v>
      </c>
      <c r="I7" s="180"/>
      <c r="J7" s="180" t="s">
        <v>141</v>
      </c>
    </row>
    <row r="8" s="169" customFormat="1" ht="30" customHeight="1" spans="1:10">
      <c r="A8" s="175" t="s">
        <v>4515</v>
      </c>
      <c r="B8" s="184" t="s">
        <v>4518</v>
      </c>
      <c r="C8" s="185" t="s">
        <v>4521</v>
      </c>
      <c r="D8" s="183" t="s">
        <v>4513</v>
      </c>
      <c r="E8" s="186">
        <v>1</v>
      </c>
      <c r="F8" s="185" t="s">
        <v>92</v>
      </c>
      <c r="G8" s="182">
        <v>0</v>
      </c>
      <c r="H8" s="180">
        <f>E8*G8</f>
        <v>0</v>
      </c>
      <c r="I8" s="180"/>
      <c r="J8" s="180" t="s">
        <v>141</v>
      </c>
    </row>
    <row r="9" s="169" customFormat="1" ht="94" customHeight="1" spans="1:10">
      <c r="A9" s="175" t="s">
        <v>4563</v>
      </c>
      <c r="B9" s="184" t="s">
        <v>4523</v>
      </c>
      <c r="C9" s="103" t="s">
        <v>4586</v>
      </c>
      <c r="D9" s="183" t="s">
        <v>4587</v>
      </c>
      <c r="E9" s="186">
        <v>1</v>
      </c>
      <c r="F9" s="185" t="s">
        <v>138</v>
      </c>
      <c r="G9" s="182"/>
      <c r="H9" s="180"/>
      <c r="I9" s="180" t="str">
        <f>_xlfn.DISPIMG("ID_5BEDCA9DB42B4148B8BFF6FD4128C286",1)</f>
        <v>=DISPIMG("ID_5BEDCA9DB42B4148B8BFF6FD4128C286",1)</v>
      </c>
      <c r="J9" s="180"/>
    </row>
    <row r="10" s="169" customFormat="1" ht="128" customHeight="1" spans="1:10">
      <c r="A10" s="175" t="s">
        <v>4517</v>
      </c>
      <c r="B10" s="184" t="s">
        <v>4527</v>
      </c>
      <c r="C10" s="185" t="s">
        <v>4588</v>
      </c>
      <c r="D10" s="183" t="s">
        <v>4529</v>
      </c>
      <c r="E10" s="186">
        <v>1</v>
      </c>
      <c r="F10" s="185" t="s">
        <v>138</v>
      </c>
      <c r="G10" s="185"/>
      <c r="H10" s="180"/>
      <c r="I10" s="180" t="str">
        <f>_xlfn.DISPIMG("ID_3496BDC29DD940D287ED3BAB5EC7A652",1)</f>
        <v>=DISPIMG("ID_3496BDC29DD940D287ED3BAB5EC7A652",1)</v>
      </c>
      <c r="J10" s="180"/>
    </row>
    <row r="11" s="170" customFormat="1" ht="30" customHeight="1" spans="1:10">
      <c r="A11" s="175" t="s">
        <v>4519</v>
      </c>
      <c r="B11" s="88" t="s">
        <v>4534</v>
      </c>
      <c r="C11" s="182" t="s">
        <v>4564</v>
      </c>
      <c r="D11" s="183" t="s">
        <v>4536</v>
      </c>
      <c r="E11" s="182">
        <v>1</v>
      </c>
      <c r="F11" s="182" t="s">
        <v>92</v>
      </c>
      <c r="G11" s="182"/>
      <c r="H11" s="180"/>
      <c r="I11" s="187" t="str">
        <f>_xlfn.DISPIMG("ID_6C826DDF8865408AA7B651834C051FE5",1)</f>
        <v>=DISPIMG("ID_6C826DDF8865408AA7B651834C051FE5",1)</v>
      </c>
      <c r="J11" s="187"/>
    </row>
    <row r="12" s="170" customFormat="1" ht="30" customHeight="1" spans="1:10">
      <c r="A12" s="175" t="s">
        <v>4522</v>
      </c>
      <c r="B12" s="88" t="s">
        <v>4538</v>
      </c>
      <c r="C12" s="182" t="s">
        <v>4564</v>
      </c>
      <c r="D12" s="183" t="s">
        <v>4536</v>
      </c>
      <c r="E12" s="182">
        <v>1</v>
      </c>
      <c r="F12" s="182" t="s">
        <v>92</v>
      </c>
      <c r="G12" s="182"/>
      <c r="H12" s="180"/>
      <c r="I12" s="187" t="str">
        <f>_xlfn.DISPIMG("ID_2B8449C98E0047CAB0F6E9268AFF5E90",1)</f>
        <v>=DISPIMG("ID_2B8449C98E0047CAB0F6E9268AFF5E90",1)</v>
      </c>
      <c r="J12" s="187"/>
    </row>
    <row r="13" s="169" customFormat="1" ht="77" customHeight="1" spans="1:10">
      <c r="A13" s="175" t="s">
        <v>4526</v>
      </c>
      <c r="B13" s="184" t="s">
        <v>4531</v>
      </c>
      <c r="C13" s="185" t="s">
        <v>4584</v>
      </c>
      <c r="D13" s="183" t="s">
        <v>4589</v>
      </c>
      <c r="E13" s="186">
        <v>1</v>
      </c>
      <c r="F13" s="185" t="s">
        <v>92</v>
      </c>
      <c r="G13" s="182"/>
      <c r="H13" s="180"/>
      <c r="I13" s="180" t="str">
        <f>_xlfn.DISPIMG("ID_5C6F6D123218406B89D06CA63694B22A",1)</f>
        <v>=DISPIMG("ID_5C6F6D123218406B89D06CA63694B22A",1)</v>
      </c>
      <c r="J13" s="180"/>
    </row>
    <row r="14" s="169" customFormat="1" ht="30" customHeight="1" spans="1:10">
      <c r="A14" s="175" t="s">
        <v>4530</v>
      </c>
      <c r="B14" s="182" t="s">
        <v>4540</v>
      </c>
      <c r="C14" s="182"/>
      <c r="D14" s="188"/>
      <c r="E14" s="189">
        <v>1</v>
      </c>
      <c r="F14" s="182" t="s">
        <v>112</v>
      </c>
      <c r="G14" s="182">
        <v>0</v>
      </c>
      <c r="H14" s="180">
        <f>E14*G14</f>
        <v>0</v>
      </c>
      <c r="I14" s="182"/>
      <c r="J14" s="182" t="s">
        <v>4541</v>
      </c>
    </row>
    <row r="15" s="169" customFormat="1" ht="30" customHeight="1" spans="1:10">
      <c r="A15" s="175" t="s">
        <v>4533</v>
      </c>
      <c r="B15" s="184" t="s">
        <v>4543</v>
      </c>
      <c r="C15" s="185" t="s">
        <v>4131</v>
      </c>
      <c r="D15" s="183" t="s">
        <v>4544</v>
      </c>
      <c r="E15" s="186">
        <v>2</v>
      </c>
      <c r="F15" s="185" t="s">
        <v>92</v>
      </c>
      <c r="G15" s="182">
        <v>0</v>
      </c>
      <c r="H15" s="180">
        <f>E15*G15</f>
        <v>0</v>
      </c>
      <c r="I15" s="180"/>
      <c r="J15" s="180"/>
    </row>
    <row r="16" s="169" customFormat="1" ht="30" customHeight="1" spans="1:10">
      <c r="A16" s="175" t="s">
        <v>4537</v>
      </c>
      <c r="B16" s="184" t="s">
        <v>4546</v>
      </c>
      <c r="C16" s="185" t="s">
        <v>4547</v>
      </c>
      <c r="D16" s="183" t="s">
        <v>4548</v>
      </c>
      <c r="E16" s="186">
        <v>1</v>
      </c>
      <c r="F16" s="185" t="s">
        <v>75</v>
      </c>
      <c r="G16" s="182">
        <v>0</v>
      </c>
      <c r="H16" s="180">
        <f>E16*G16</f>
        <v>0</v>
      </c>
      <c r="I16" s="180" t="str">
        <f>_xlfn.DISPIMG("ID_21B42AFF98B54AA3B15348C086E2EB52",1)</f>
        <v>=DISPIMG("ID_21B42AFF98B54AA3B15348C086E2EB52",1)</v>
      </c>
      <c r="J16" s="180"/>
    </row>
    <row r="17" s="169" customFormat="1" ht="30" customHeight="1" spans="1:10">
      <c r="A17" s="175" t="s">
        <v>4539</v>
      </c>
      <c r="B17" s="184" t="s">
        <v>4550</v>
      </c>
      <c r="C17" s="182" t="s">
        <v>4508</v>
      </c>
      <c r="D17" s="183"/>
      <c r="E17" s="186">
        <v>1</v>
      </c>
      <c r="F17" s="185" t="s">
        <v>92</v>
      </c>
      <c r="G17" s="182">
        <v>0</v>
      </c>
      <c r="H17" s="180">
        <f>E17*G17</f>
        <v>0</v>
      </c>
      <c r="I17" s="180"/>
      <c r="J17" s="182" t="s">
        <v>4541</v>
      </c>
    </row>
    <row r="18" s="169" customFormat="1" ht="30" customHeight="1" spans="1:10">
      <c r="A18" s="175" t="s">
        <v>4542</v>
      </c>
      <c r="B18" s="184" t="s">
        <v>4552</v>
      </c>
      <c r="C18" s="182" t="s">
        <v>4508</v>
      </c>
      <c r="D18" s="183" t="s">
        <v>4573</v>
      </c>
      <c r="E18" s="186">
        <v>1</v>
      </c>
      <c r="F18" s="185" t="s">
        <v>75</v>
      </c>
      <c r="G18" s="182"/>
      <c r="H18" s="180"/>
      <c r="I18" s="180" t="str">
        <f>_xlfn.DISPIMG("ID_41AA69F6B8794B2EB442E96613A8A15E",1)</f>
        <v>=DISPIMG("ID_41AA69F6B8794B2EB442E96613A8A15E",1)</v>
      </c>
      <c r="J18" s="180"/>
    </row>
    <row r="19" s="169" customFormat="1" ht="30" customHeight="1" spans="1:10">
      <c r="A19" s="175" t="s">
        <v>4545</v>
      </c>
      <c r="B19" s="182" t="s">
        <v>4555</v>
      </c>
      <c r="C19" s="182" t="s">
        <v>4508</v>
      </c>
      <c r="D19" s="188"/>
      <c r="E19" s="182">
        <v>5</v>
      </c>
      <c r="F19" s="182" t="s">
        <v>1227</v>
      </c>
      <c r="G19" s="182">
        <v>0</v>
      </c>
      <c r="H19" s="180">
        <f>E19*G19</f>
        <v>0</v>
      </c>
      <c r="I19" s="182"/>
      <c r="J19" s="180" t="s">
        <v>141</v>
      </c>
    </row>
    <row r="20" s="169" customFormat="1" ht="30" customHeight="1" spans="1:10">
      <c r="A20" s="190" t="s">
        <v>4590</v>
      </c>
      <c r="B20" s="190"/>
      <c r="C20" s="182"/>
      <c r="D20" s="182"/>
      <c r="E20" s="182"/>
      <c r="F20" s="182"/>
      <c r="G20" s="182"/>
      <c r="H20" s="180"/>
      <c r="I20" s="182"/>
      <c r="J20" s="182"/>
    </row>
    <row r="21" s="169" customFormat="1" ht="30" customHeight="1" spans="1:10">
      <c r="A21" s="175" t="s">
        <v>4502</v>
      </c>
      <c r="B21" s="175" t="s">
        <v>4503</v>
      </c>
      <c r="C21" s="176" t="s">
        <v>4557</v>
      </c>
      <c r="D21" s="177" t="s">
        <v>4505</v>
      </c>
      <c r="E21" s="178">
        <v>6.3</v>
      </c>
      <c r="F21" s="175" t="s">
        <v>995</v>
      </c>
      <c r="G21" s="179"/>
      <c r="H21" s="180"/>
      <c r="I21" s="181" t="str">
        <f>_xlfn.DISPIMG("ID_CE6733025C39480691D4E510136DC856",1)</f>
        <v>=DISPIMG("ID_CE6733025C39480691D4E510136DC856",1)</v>
      </c>
      <c r="J21" s="181"/>
    </row>
    <row r="22" s="170" customFormat="1" ht="30" customHeight="1" spans="1:10">
      <c r="A22" s="175" t="s">
        <v>4506</v>
      </c>
      <c r="B22" s="175" t="s">
        <v>4507</v>
      </c>
      <c r="C22" s="182" t="s">
        <v>4508</v>
      </c>
      <c r="D22" s="183" t="s">
        <v>4509</v>
      </c>
      <c r="E22" s="178">
        <v>6.3</v>
      </c>
      <c r="F22" s="180" t="s">
        <v>168</v>
      </c>
      <c r="G22" s="175"/>
      <c r="H22" s="180"/>
      <c r="I22" s="181"/>
      <c r="J22" s="181"/>
    </row>
    <row r="23" s="169" customFormat="1" ht="30" customHeight="1" spans="1:10">
      <c r="A23" s="175" t="s">
        <v>4510</v>
      </c>
      <c r="B23" s="184" t="s">
        <v>4511</v>
      </c>
      <c r="C23" s="185" t="s">
        <v>4558</v>
      </c>
      <c r="D23" s="183" t="s">
        <v>4513</v>
      </c>
      <c r="E23" s="186">
        <v>50</v>
      </c>
      <c r="F23" s="185" t="s">
        <v>4514</v>
      </c>
      <c r="G23" s="182"/>
      <c r="H23" s="180"/>
      <c r="I23" s="180" t="str">
        <f>_xlfn.DISPIMG("ID_D70138AD69124FDBAC2A3A2EE980AD4B",1)</f>
        <v>=DISPIMG("ID_D70138AD69124FDBAC2A3A2EE980AD4B",1)</v>
      </c>
      <c r="J23" s="180"/>
    </row>
    <row r="24" s="169" customFormat="1" ht="30" customHeight="1" spans="1:10">
      <c r="A24" s="175" t="s">
        <v>4559</v>
      </c>
      <c r="B24" s="184" t="s">
        <v>4560</v>
      </c>
      <c r="C24" s="185" t="s">
        <v>4521</v>
      </c>
      <c r="D24" s="183"/>
      <c r="E24" s="186">
        <v>6</v>
      </c>
      <c r="F24" s="185" t="s">
        <v>92</v>
      </c>
      <c r="G24" s="182">
        <v>0</v>
      </c>
      <c r="H24" s="180">
        <f>E24*G24</f>
        <v>0</v>
      </c>
      <c r="I24" s="180"/>
      <c r="J24" s="180" t="s">
        <v>141</v>
      </c>
    </row>
    <row r="25" s="169" customFormat="1" ht="90" customHeight="1" spans="1:10">
      <c r="A25" s="175" t="s">
        <v>4515</v>
      </c>
      <c r="B25" s="184" t="s">
        <v>4561</v>
      </c>
      <c r="C25" s="103" t="s">
        <v>4562</v>
      </c>
      <c r="D25" s="183" t="s">
        <v>4587</v>
      </c>
      <c r="E25" s="186">
        <v>1</v>
      </c>
      <c r="F25" s="185" t="s">
        <v>138</v>
      </c>
      <c r="G25" s="182"/>
      <c r="H25" s="180"/>
      <c r="I25" s="180" t="str">
        <f>_xlfn.DISPIMG("ID_5BEDCA9DB42B4148B8BFF6FD4128C286",1)</f>
        <v>=DISPIMG("ID_5BEDCA9DB42B4148B8BFF6FD4128C286",1)</v>
      </c>
      <c r="J25" s="180"/>
    </row>
    <row r="26" s="170" customFormat="1" ht="30" customHeight="1" spans="1:10">
      <c r="A26" s="175" t="s">
        <v>4563</v>
      </c>
      <c r="B26" s="88" t="s">
        <v>4534</v>
      </c>
      <c r="C26" s="182" t="s">
        <v>4564</v>
      </c>
      <c r="D26" s="183" t="s">
        <v>4536</v>
      </c>
      <c r="E26" s="182">
        <v>1</v>
      </c>
      <c r="F26" s="182" t="s">
        <v>92</v>
      </c>
      <c r="G26" s="182"/>
      <c r="H26" s="180"/>
      <c r="I26" s="187" t="str">
        <f>_xlfn.DISPIMG("ID_6C826DDF8865408AA7B651834C051FE5",1)</f>
        <v>=DISPIMG("ID_6C826DDF8865408AA7B651834C051FE5",1)</v>
      </c>
      <c r="J26" s="187"/>
    </row>
    <row r="27" s="170" customFormat="1" ht="30" customHeight="1" spans="1:10">
      <c r="A27" s="175" t="s">
        <v>4517</v>
      </c>
      <c r="B27" s="88" t="s">
        <v>4538</v>
      </c>
      <c r="C27" s="182" t="s">
        <v>4564</v>
      </c>
      <c r="D27" s="183" t="s">
        <v>4536</v>
      </c>
      <c r="E27" s="182">
        <v>1</v>
      </c>
      <c r="F27" s="182" t="s">
        <v>92</v>
      </c>
      <c r="G27" s="182"/>
      <c r="H27" s="180"/>
      <c r="I27" s="187" t="str">
        <f>_xlfn.DISPIMG("ID_2B8449C98E0047CAB0F6E9268AFF5E90",1)</f>
        <v>=DISPIMG("ID_2B8449C98E0047CAB0F6E9268AFF5E90",1)</v>
      </c>
      <c r="J27" s="187"/>
    </row>
    <row r="28" s="169" customFormat="1" ht="30" customHeight="1" spans="1:10">
      <c r="A28" s="175" t="s">
        <v>4519</v>
      </c>
      <c r="B28" s="184" t="s">
        <v>4531</v>
      </c>
      <c r="C28" s="185" t="s">
        <v>4584</v>
      </c>
      <c r="D28" s="183" t="s">
        <v>4589</v>
      </c>
      <c r="E28" s="186">
        <v>1</v>
      </c>
      <c r="F28" s="185" t="s">
        <v>92</v>
      </c>
      <c r="G28" s="182"/>
      <c r="H28" s="180"/>
      <c r="I28" s="180" t="str">
        <f>_xlfn.DISPIMG("ID_5C6F6D123218406B89D06CA63694B22A",1)</f>
        <v>=DISPIMG("ID_5C6F6D123218406B89D06CA63694B22A",1)</v>
      </c>
      <c r="J28" s="180"/>
    </row>
    <row r="29" s="169" customFormat="1" ht="30" customHeight="1" spans="1:10">
      <c r="A29" s="175" t="s">
        <v>4522</v>
      </c>
      <c r="B29" s="182" t="s">
        <v>4565</v>
      </c>
      <c r="C29" s="182"/>
      <c r="D29" s="188"/>
      <c r="E29" s="189">
        <v>1</v>
      </c>
      <c r="F29" s="182" t="s">
        <v>112</v>
      </c>
      <c r="G29" s="182">
        <v>0</v>
      </c>
      <c r="H29" s="180">
        <f>E29*G29</f>
        <v>0</v>
      </c>
      <c r="I29" s="182"/>
      <c r="J29" s="182" t="s">
        <v>4541</v>
      </c>
    </row>
    <row r="30" s="169" customFormat="1" ht="30" customHeight="1" spans="1:10">
      <c r="A30" s="175" t="s">
        <v>4526</v>
      </c>
      <c r="B30" s="184" t="s">
        <v>4543</v>
      </c>
      <c r="C30" s="185" t="s">
        <v>4131</v>
      </c>
      <c r="D30" s="183" t="s">
        <v>4544</v>
      </c>
      <c r="E30" s="186">
        <v>1</v>
      </c>
      <c r="F30" s="185" t="s">
        <v>92</v>
      </c>
      <c r="G30" s="182">
        <v>0</v>
      </c>
      <c r="H30" s="180">
        <f>E30*G30</f>
        <v>0</v>
      </c>
      <c r="I30" s="180"/>
      <c r="J30" s="180"/>
    </row>
    <row r="31" s="169" customFormat="1" ht="30" customHeight="1" spans="1:10">
      <c r="A31" s="175" t="s">
        <v>4530</v>
      </c>
      <c r="B31" s="184" t="s">
        <v>4550</v>
      </c>
      <c r="C31" s="182" t="s">
        <v>4508</v>
      </c>
      <c r="D31" s="183"/>
      <c r="E31" s="186">
        <v>1</v>
      </c>
      <c r="F31" s="185" t="s">
        <v>92</v>
      </c>
      <c r="G31" s="182">
        <v>0</v>
      </c>
      <c r="H31" s="180">
        <f>E31*G31</f>
        <v>0</v>
      </c>
      <c r="I31" s="180"/>
      <c r="J31" s="182" t="s">
        <v>4541</v>
      </c>
    </row>
    <row r="32" s="169" customFormat="1" ht="30" customHeight="1" spans="1:10">
      <c r="A32" s="175" t="s">
        <v>4533</v>
      </c>
      <c r="B32" s="184" t="s">
        <v>4552</v>
      </c>
      <c r="C32" s="182" t="s">
        <v>4508</v>
      </c>
      <c r="D32" s="183" t="s">
        <v>4548</v>
      </c>
      <c r="E32" s="186">
        <v>1</v>
      </c>
      <c r="F32" s="185" t="s">
        <v>75</v>
      </c>
      <c r="G32" s="182"/>
      <c r="H32" s="180"/>
      <c r="I32" s="180" t="str">
        <f>_xlfn.DISPIMG("ID_41AA69F6B8794B2EB442E96613A8A15E",1)</f>
        <v>=DISPIMG("ID_41AA69F6B8794B2EB442E96613A8A15E",1)</v>
      </c>
      <c r="J32" s="180"/>
    </row>
    <row r="33" s="169" customFormat="1" ht="30" customHeight="1" spans="1:10">
      <c r="A33" s="175" t="s">
        <v>4537</v>
      </c>
      <c r="B33" s="182" t="s">
        <v>4555</v>
      </c>
      <c r="C33" s="182" t="s">
        <v>4508</v>
      </c>
      <c r="D33" s="188"/>
      <c r="E33" s="182">
        <v>3</v>
      </c>
      <c r="F33" s="182" t="s">
        <v>1227</v>
      </c>
      <c r="G33" s="182">
        <v>0</v>
      </c>
      <c r="H33" s="180">
        <f>E33*G33</f>
        <v>0</v>
      </c>
      <c r="I33" s="182"/>
      <c r="J33" s="180" t="s">
        <v>141</v>
      </c>
    </row>
    <row r="34" s="169" customFormat="1" ht="30" customHeight="1" spans="1:10">
      <c r="A34" s="190" t="s">
        <v>4591</v>
      </c>
      <c r="B34" s="190"/>
      <c r="C34" s="182"/>
      <c r="D34" s="188"/>
      <c r="E34" s="182"/>
      <c r="F34" s="182"/>
      <c r="G34" s="182"/>
      <c r="H34" s="180"/>
      <c r="I34" s="182"/>
      <c r="J34" s="182"/>
    </row>
    <row r="35" s="169" customFormat="1" ht="30" customHeight="1" spans="1:10">
      <c r="A35" s="175" t="s">
        <v>4502</v>
      </c>
      <c r="B35" s="175" t="s">
        <v>4503</v>
      </c>
      <c r="C35" s="176" t="s">
        <v>4592</v>
      </c>
      <c r="D35" s="177" t="s">
        <v>4505</v>
      </c>
      <c r="E35" s="178">
        <v>4.6</v>
      </c>
      <c r="F35" s="175" t="s">
        <v>995</v>
      </c>
      <c r="G35" s="179"/>
      <c r="H35" s="180"/>
      <c r="I35" s="181" t="str">
        <f>_xlfn.DISPIMG("ID_CE6733025C39480691D4E510136DC856",1)</f>
        <v>=DISPIMG("ID_CE6733025C39480691D4E510136DC856",1)</v>
      </c>
      <c r="J35" s="181"/>
    </row>
    <row r="36" s="170" customFormat="1" ht="30" customHeight="1" spans="1:10">
      <c r="A36" s="175" t="s">
        <v>4506</v>
      </c>
      <c r="B36" s="175" t="s">
        <v>4507</v>
      </c>
      <c r="C36" s="191"/>
      <c r="D36" s="183" t="s">
        <v>4509</v>
      </c>
      <c r="E36" s="178">
        <v>4.6</v>
      </c>
      <c r="F36" s="180" t="s">
        <v>168</v>
      </c>
      <c r="G36" s="175"/>
      <c r="H36" s="180"/>
      <c r="I36" s="181"/>
      <c r="J36" s="181"/>
    </row>
    <row r="37" s="169" customFormat="1" ht="30" customHeight="1" spans="1:10">
      <c r="A37" s="175" t="s">
        <v>4510</v>
      </c>
      <c r="B37" s="184" t="s">
        <v>4511</v>
      </c>
      <c r="C37" s="185" t="s">
        <v>4581</v>
      </c>
      <c r="D37" s="183" t="s">
        <v>4513</v>
      </c>
      <c r="E37" s="186">
        <v>50</v>
      </c>
      <c r="F37" s="185" t="s">
        <v>4514</v>
      </c>
      <c r="G37" s="182"/>
      <c r="H37" s="180"/>
      <c r="I37" s="180" t="str">
        <f>_xlfn.DISPIMG("ID_D70138AD69124FDBAC2A3A2EE980AD4B",1)</f>
        <v>=DISPIMG("ID_D70138AD69124FDBAC2A3A2EE980AD4B",1)</v>
      </c>
      <c r="J37" s="180"/>
    </row>
    <row r="38" s="169" customFormat="1" ht="30" customHeight="1" spans="1:10">
      <c r="A38" s="175" t="s">
        <v>4559</v>
      </c>
      <c r="B38" s="184" t="s">
        <v>4560</v>
      </c>
      <c r="C38" s="185" t="s">
        <v>4521</v>
      </c>
      <c r="D38" s="183"/>
      <c r="E38" s="186">
        <v>5</v>
      </c>
      <c r="F38" s="185" t="s">
        <v>92</v>
      </c>
      <c r="G38" s="182">
        <v>0</v>
      </c>
      <c r="H38" s="180">
        <f>E38*G38</f>
        <v>0</v>
      </c>
      <c r="I38" s="180"/>
      <c r="J38" s="180" t="s">
        <v>141</v>
      </c>
    </row>
    <row r="39" s="169" customFormat="1" ht="87" customHeight="1" spans="1:10">
      <c r="A39" s="175" t="s">
        <v>4515</v>
      </c>
      <c r="B39" s="184" t="s">
        <v>4561</v>
      </c>
      <c r="C39" s="103" t="s">
        <v>4582</v>
      </c>
      <c r="D39" s="183" t="s">
        <v>4587</v>
      </c>
      <c r="E39" s="186">
        <v>1</v>
      </c>
      <c r="F39" s="185" t="s">
        <v>138</v>
      </c>
      <c r="G39" s="182"/>
      <c r="H39" s="180"/>
      <c r="I39" s="180" t="str">
        <f>_xlfn.DISPIMG("ID_5BEDCA9DB42B4148B8BFF6FD4128C286",1)</f>
        <v>=DISPIMG("ID_5BEDCA9DB42B4148B8BFF6FD4128C286",1)</v>
      </c>
      <c r="J39" s="180"/>
    </row>
    <row r="40" s="169" customFormat="1" ht="87" customHeight="1" spans="1:10">
      <c r="A40" s="175" t="s">
        <v>4563</v>
      </c>
      <c r="B40" s="184" t="s">
        <v>4531</v>
      </c>
      <c r="C40" s="185" t="s">
        <v>4584</v>
      </c>
      <c r="D40" s="183" t="s">
        <v>4589</v>
      </c>
      <c r="E40" s="186">
        <v>1</v>
      </c>
      <c r="F40" s="185" t="s">
        <v>92</v>
      </c>
      <c r="G40" s="182"/>
      <c r="H40" s="180"/>
      <c r="I40" s="180" t="str">
        <f>_xlfn.DISPIMG("ID_5C6F6D123218406B89D06CA63694B22A",1)</f>
        <v>=DISPIMG("ID_5C6F6D123218406B89D06CA63694B22A",1)</v>
      </c>
      <c r="J40" s="180"/>
    </row>
    <row r="41" s="170" customFormat="1" ht="30" customHeight="1" spans="1:10">
      <c r="A41" s="175" t="s">
        <v>4517</v>
      </c>
      <c r="B41" s="88" t="s">
        <v>4534</v>
      </c>
      <c r="C41" s="182" t="s">
        <v>4583</v>
      </c>
      <c r="D41" s="183" t="s">
        <v>4536</v>
      </c>
      <c r="E41" s="182">
        <v>1</v>
      </c>
      <c r="F41" s="182" t="s">
        <v>92</v>
      </c>
      <c r="G41" s="182"/>
      <c r="H41" s="180"/>
      <c r="I41" s="187" t="str">
        <f>_xlfn.DISPIMG("ID_6C826DDF8865408AA7B651834C051FE5",1)</f>
        <v>=DISPIMG("ID_6C826DDF8865408AA7B651834C051FE5",1)</v>
      </c>
      <c r="J41" s="187"/>
    </row>
    <row r="42" s="170" customFormat="1" ht="30" customHeight="1" spans="1:10">
      <c r="A42" s="175" t="s">
        <v>4519</v>
      </c>
      <c r="B42" s="88" t="s">
        <v>4538</v>
      </c>
      <c r="C42" s="182" t="s">
        <v>4583</v>
      </c>
      <c r="D42" s="183" t="s">
        <v>4536</v>
      </c>
      <c r="E42" s="182">
        <v>1</v>
      </c>
      <c r="F42" s="182" t="s">
        <v>92</v>
      </c>
      <c r="G42" s="182"/>
      <c r="H42" s="180"/>
      <c r="I42" s="187" t="str">
        <f>_xlfn.DISPIMG("ID_2B8449C98E0047CAB0F6E9268AFF5E90",1)</f>
        <v>=DISPIMG("ID_2B8449C98E0047CAB0F6E9268AFF5E90",1)</v>
      </c>
      <c r="J42" s="187"/>
    </row>
    <row r="43" s="169" customFormat="1" ht="30" customHeight="1" spans="1:10">
      <c r="A43" s="175" t="s">
        <v>4522</v>
      </c>
      <c r="B43" s="182" t="s">
        <v>4565</v>
      </c>
      <c r="C43" s="182"/>
      <c r="D43" s="188"/>
      <c r="E43" s="189">
        <v>1</v>
      </c>
      <c r="F43" s="182" t="s">
        <v>112</v>
      </c>
      <c r="G43" s="182">
        <v>0</v>
      </c>
      <c r="H43" s="180">
        <f>E43*G43</f>
        <v>0</v>
      </c>
      <c r="I43" s="182"/>
      <c r="J43" s="182" t="s">
        <v>4541</v>
      </c>
    </row>
    <row r="44" s="169" customFormat="1" ht="30" customHeight="1" spans="1:10">
      <c r="A44" s="175" t="s">
        <v>4526</v>
      </c>
      <c r="B44" s="184" t="s">
        <v>4543</v>
      </c>
      <c r="C44" s="185" t="s">
        <v>4131</v>
      </c>
      <c r="D44" s="183" t="s">
        <v>4544</v>
      </c>
      <c r="E44" s="186">
        <v>1</v>
      </c>
      <c r="F44" s="185" t="s">
        <v>92</v>
      </c>
      <c r="G44" s="182">
        <v>0</v>
      </c>
      <c r="H44" s="180">
        <f>E44*G44</f>
        <v>0</v>
      </c>
      <c r="I44" s="180"/>
      <c r="J44" s="180"/>
    </row>
    <row r="45" s="169" customFormat="1" ht="30" customHeight="1" spans="1:10">
      <c r="A45" s="175" t="s">
        <v>4530</v>
      </c>
      <c r="B45" s="184" t="s">
        <v>4550</v>
      </c>
      <c r="C45" s="182" t="s">
        <v>4508</v>
      </c>
      <c r="D45" s="183"/>
      <c r="E45" s="186">
        <v>1</v>
      </c>
      <c r="F45" s="185" t="s">
        <v>92</v>
      </c>
      <c r="G45" s="182">
        <v>0</v>
      </c>
      <c r="H45" s="180">
        <f>E45*G45</f>
        <v>0</v>
      </c>
      <c r="I45" s="180"/>
      <c r="J45" s="182" t="s">
        <v>4541</v>
      </c>
    </row>
    <row r="46" s="169" customFormat="1" ht="30" customHeight="1" spans="1:10">
      <c r="A46" s="175" t="s">
        <v>4533</v>
      </c>
      <c r="B46" s="184" t="s">
        <v>4572</v>
      </c>
      <c r="C46" s="182" t="s">
        <v>4508</v>
      </c>
      <c r="D46" s="183" t="s">
        <v>4573</v>
      </c>
      <c r="E46" s="186">
        <v>1</v>
      </c>
      <c r="F46" s="185" t="s">
        <v>75</v>
      </c>
      <c r="G46" s="182"/>
      <c r="H46" s="180"/>
      <c r="I46" s="180" t="str">
        <f>_xlfn.DISPIMG("ID_41AA69F6B8794B2EB442E96613A8A15E",1)</f>
        <v>=DISPIMG("ID_41AA69F6B8794B2EB442E96613A8A15E",1)</v>
      </c>
      <c r="J46" s="180"/>
    </row>
    <row r="47" s="169" customFormat="1" ht="30" customHeight="1" spans="1:10">
      <c r="A47" s="175" t="s">
        <v>4537</v>
      </c>
      <c r="B47" s="182" t="s">
        <v>4555</v>
      </c>
      <c r="C47" s="182" t="s">
        <v>4508</v>
      </c>
      <c r="D47" s="188"/>
      <c r="E47" s="182">
        <v>3</v>
      </c>
      <c r="F47" s="182" t="s">
        <v>4574</v>
      </c>
      <c r="G47" s="182">
        <v>0</v>
      </c>
      <c r="H47" s="180">
        <f>E47*G47</f>
        <v>0</v>
      </c>
      <c r="I47" s="182"/>
      <c r="J47" s="180" t="s">
        <v>141</v>
      </c>
    </row>
    <row r="48" s="169" customFormat="1" ht="30" customHeight="1" spans="1:10">
      <c r="A48" s="190" t="s">
        <v>4575</v>
      </c>
      <c r="B48" s="190"/>
      <c r="C48" s="182"/>
      <c r="D48" s="188"/>
      <c r="E48" s="182"/>
      <c r="F48" s="182"/>
      <c r="G48" s="182"/>
      <c r="H48" s="180"/>
      <c r="I48" s="182"/>
      <c r="J48" s="182"/>
    </row>
    <row r="49" s="169" customFormat="1" ht="30" customHeight="1" spans="1:10">
      <c r="A49" s="175" t="s">
        <v>4502</v>
      </c>
      <c r="B49" s="175" t="s">
        <v>4576</v>
      </c>
      <c r="C49" s="176" t="s">
        <v>4593</v>
      </c>
      <c r="D49" s="177" t="s">
        <v>4505</v>
      </c>
      <c r="E49" s="178">
        <v>1</v>
      </c>
      <c r="F49" s="175" t="s">
        <v>75</v>
      </c>
      <c r="G49" s="179"/>
      <c r="H49" s="180"/>
      <c r="I49" s="181"/>
      <c r="J49" s="181"/>
    </row>
    <row r="50" s="169" customFormat="1" ht="30" customHeight="1" spans="1:10">
      <c r="A50" s="175" t="s">
        <v>4506</v>
      </c>
      <c r="B50" s="184" t="s">
        <v>4511</v>
      </c>
      <c r="C50" s="185" t="s">
        <v>4594</v>
      </c>
      <c r="D50" s="183" t="s">
        <v>4513</v>
      </c>
      <c r="E50" s="186">
        <v>54</v>
      </c>
      <c r="F50" s="185" t="s">
        <v>4514</v>
      </c>
      <c r="G50" s="182"/>
      <c r="H50" s="180"/>
      <c r="I50" s="180" t="str">
        <f>_xlfn.DISPIMG("ID_D70138AD69124FDBAC2A3A2EE980AD4B",1)</f>
        <v>=DISPIMG("ID_D70138AD69124FDBAC2A3A2EE980AD4B",1)</v>
      </c>
      <c r="J50" s="180"/>
    </row>
    <row r="51" s="169" customFormat="1" ht="30" customHeight="1" spans="1:10">
      <c r="A51" s="175" t="s">
        <v>4510</v>
      </c>
      <c r="B51" s="184" t="s">
        <v>4560</v>
      </c>
      <c r="C51" s="185" t="s">
        <v>4521</v>
      </c>
      <c r="D51" s="183" t="s">
        <v>4513</v>
      </c>
      <c r="E51" s="186">
        <v>4</v>
      </c>
      <c r="F51" s="185" t="s">
        <v>92</v>
      </c>
      <c r="G51" s="182">
        <v>0</v>
      </c>
      <c r="H51" s="180">
        <f>E51*G51</f>
        <v>0</v>
      </c>
      <c r="I51" s="180"/>
      <c r="J51" s="180" t="s">
        <v>141</v>
      </c>
    </row>
    <row r="52" s="169" customFormat="1" ht="78" customHeight="1" spans="1:10">
      <c r="A52" s="175" t="s">
        <v>4559</v>
      </c>
      <c r="B52" s="184" t="s">
        <v>4561</v>
      </c>
      <c r="C52" s="103" t="s">
        <v>4569</v>
      </c>
      <c r="D52" s="183" t="s">
        <v>4587</v>
      </c>
      <c r="E52" s="186">
        <v>1</v>
      </c>
      <c r="F52" s="185" t="s">
        <v>138</v>
      </c>
      <c r="G52" s="182"/>
      <c r="H52" s="180"/>
      <c r="I52" s="180" t="str">
        <f>_xlfn.DISPIMG("ID_5BEDCA9DB42B4148B8BFF6FD4128C286",1)</f>
        <v>=DISPIMG("ID_5BEDCA9DB42B4148B8BFF6FD4128C286",1)</v>
      </c>
      <c r="J52" s="180"/>
    </row>
    <row r="53" s="169" customFormat="1" ht="78" customHeight="1" spans="1:10">
      <c r="A53" s="175" t="s">
        <v>4515</v>
      </c>
      <c r="B53" s="184" t="s">
        <v>4531</v>
      </c>
      <c r="C53" s="182" t="s">
        <v>4508</v>
      </c>
      <c r="D53" s="183" t="s">
        <v>4589</v>
      </c>
      <c r="E53" s="186">
        <v>1</v>
      </c>
      <c r="F53" s="185" t="s">
        <v>92</v>
      </c>
      <c r="G53" s="182"/>
      <c r="H53" s="180"/>
      <c r="I53" s="180" t="str">
        <f>_xlfn.DISPIMG("ID_5C6F6D123218406B89D06CA63694B22A",1)</f>
        <v>=DISPIMG("ID_5C6F6D123218406B89D06CA63694B22A",1)</v>
      </c>
      <c r="J53" s="180"/>
    </row>
    <row r="54" s="170" customFormat="1" ht="30" customHeight="1" spans="1:10">
      <c r="A54" s="175" t="s">
        <v>4563</v>
      </c>
      <c r="B54" s="88" t="s">
        <v>4534</v>
      </c>
      <c r="C54" s="182" t="s">
        <v>4595</v>
      </c>
      <c r="D54" s="183" t="s">
        <v>4536</v>
      </c>
      <c r="E54" s="182">
        <v>1</v>
      </c>
      <c r="F54" s="182" t="s">
        <v>92</v>
      </c>
      <c r="G54" s="182"/>
      <c r="H54" s="180"/>
      <c r="I54" s="187" t="str">
        <f>_xlfn.DISPIMG("ID_6C826DDF8865408AA7B651834C051FE5",1)</f>
        <v>=DISPIMG("ID_6C826DDF8865408AA7B651834C051FE5",1)</v>
      </c>
      <c r="J54" s="187"/>
    </row>
    <row r="55" s="170" customFormat="1" ht="30" customHeight="1" spans="1:10">
      <c r="A55" s="175" t="s">
        <v>4517</v>
      </c>
      <c r="B55" s="88" t="s">
        <v>4538</v>
      </c>
      <c r="C55" s="182" t="s">
        <v>4595</v>
      </c>
      <c r="D55" s="183" t="s">
        <v>4536</v>
      </c>
      <c r="E55" s="182">
        <v>1</v>
      </c>
      <c r="F55" s="182" t="s">
        <v>92</v>
      </c>
      <c r="G55" s="182"/>
      <c r="H55" s="180"/>
      <c r="I55" s="187" t="str">
        <f>_xlfn.DISPIMG("ID_2B8449C98E0047CAB0F6E9268AFF5E90",1)</f>
        <v>=DISPIMG("ID_2B8449C98E0047CAB0F6E9268AFF5E90",1)</v>
      </c>
      <c r="J55" s="187"/>
    </row>
    <row r="56" s="169" customFormat="1" ht="30" customHeight="1" spans="1:10">
      <c r="A56" s="175" t="s">
        <v>4519</v>
      </c>
      <c r="B56" s="182" t="s">
        <v>4565</v>
      </c>
      <c r="C56" s="182"/>
      <c r="D56" s="188"/>
      <c r="E56" s="189">
        <v>1</v>
      </c>
      <c r="F56" s="182" t="s">
        <v>112</v>
      </c>
      <c r="G56" s="182">
        <v>0</v>
      </c>
      <c r="H56" s="180">
        <f>E56*G56</f>
        <v>0</v>
      </c>
      <c r="I56" s="182"/>
      <c r="J56" s="182" t="s">
        <v>4541</v>
      </c>
    </row>
    <row r="57" s="169" customFormat="1" ht="30" customHeight="1" spans="1:10">
      <c r="A57" s="175" t="s">
        <v>4522</v>
      </c>
      <c r="B57" s="184" t="s">
        <v>4543</v>
      </c>
      <c r="C57" s="185" t="s">
        <v>4131</v>
      </c>
      <c r="D57" s="183" t="s">
        <v>4544</v>
      </c>
      <c r="E57" s="186">
        <v>1</v>
      </c>
      <c r="F57" s="185" t="s">
        <v>92</v>
      </c>
      <c r="G57" s="182">
        <v>0</v>
      </c>
      <c r="H57" s="180">
        <f>E57*G57</f>
        <v>0</v>
      </c>
      <c r="I57" s="180"/>
      <c r="J57" s="180"/>
    </row>
    <row r="58" s="169" customFormat="1" ht="30" customHeight="1" spans="1:10">
      <c r="A58" s="175" t="s">
        <v>4526</v>
      </c>
      <c r="B58" s="184" t="s">
        <v>4550</v>
      </c>
      <c r="C58" s="182" t="s">
        <v>4508</v>
      </c>
      <c r="D58" s="183"/>
      <c r="E58" s="186">
        <v>1</v>
      </c>
      <c r="F58" s="185" t="s">
        <v>92</v>
      </c>
      <c r="G58" s="182">
        <v>0</v>
      </c>
      <c r="H58" s="180">
        <f>E58*G58</f>
        <v>0</v>
      </c>
      <c r="I58" s="180"/>
      <c r="J58" s="182" t="s">
        <v>4541</v>
      </c>
    </row>
    <row r="59" s="169" customFormat="1" ht="41" customHeight="1" spans="1:10">
      <c r="A59" s="175" t="s">
        <v>4530</v>
      </c>
      <c r="B59" s="184" t="s">
        <v>4578</v>
      </c>
      <c r="C59" s="182" t="s">
        <v>4508</v>
      </c>
      <c r="D59" s="183" t="s">
        <v>4573</v>
      </c>
      <c r="E59" s="186">
        <v>1</v>
      </c>
      <c r="F59" s="185" t="s">
        <v>75</v>
      </c>
      <c r="G59" s="182"/>
      <c r="H59" s="180"/>
      <c r="I59" s="180" t="str">
        <f>_xlfn.DISPIMG("ID_41AA69F6B8794B2EB442E96613A8A15E",1)</f>
        <v>=DISPIMG("ID_41AA69F6B8794B2EB442E96613A8A15E",1)</v>
      </c>
      <c r="J59" s="180"/>
    </row>
    <row r="60" s="169" customFormat="1" ht="30" customHeight="1" spans="1:10">
      <c r="A60" s="175" t="s">
        <v>4533</v>
      </c>
      <c r="B60" s="182" t="s">
        <v>4555</v>
      </c>
      <c r="C60" s="182" t="s">
        <v>4508</v>
      </c>
      <c r="D60" s="188"/>
      <c r="E60" s="182">
        <v>4</v>
      </c>
      <c r="F60" s="182" t="s">
        <v>4574</v>
      </c>
      <c r="G60" s="182">
        <v>0</v>
      </c>
      <c r="H60" s="180">
        <f>E60*G60</f>
        <v>0</v>
      </c>
      <c r="I60" s="182"/>
      <c r="J60" s="180" t="s">
        <v>141</v>
      </c>
    </row>
    <row r="61" s="169" customFormat="1" ht="30" customHeight="1" spans="1:10">
      <c r="A61" s="190" t="s">
        <v>4579</v>
      </c>
      <c r="B61" s="190"/>
      <c r="C61" s="182"/>
      <c r="D61" s="188"/>
      <c r="E61" s="182"/>
      <c r="F61" s="182"/>
      <c r="G61" s="182"/>
      <c r="H61" s="180">
        <f>E61*G61</f>
        <v>0</v>
      </c>
      <c r="I61" s="182"/>
      <c r="J61" s="182"/>
    </row>
    <row r="62" s="169" customFormat="1" ht="30" customHeight="1" spans="1:10">
      <c r="A62" s="175" t="s">
        <v>4502</v>
      </c>
      <c r="B62" s="175" t="s">
        <v>4580</v>
      </c>
      <c r="C62" s="176" t="s">
        <v>4567</v>
      </c>
      <c r="D62" s="177" t="s">
        <v>4505</v>
      </c>
      <c r="E62" s="178">
        <v>4.7</v>
      </c>
      <c r="F62" s="175" t="s">
        <v>995</v>
      </c>
      <c r="G62" s="179"/>
      <c r="H62" s="180"/>
      <c r="I62" s="181" t="str">
        <f>_xlfn.DISPIMG("ID_CE6733025C39480691D4E510136DC856",1)</f>
        <v>=DISPIMG("ID_CE6733025C39480691D4E510136DC856",1)</v>
      </c>
      <c r="J62" s="181"/>
    </row>
    <row r="63" s="169" customFormat="1" ht="30" customHeight="1" spans="1:10">
      <c r="A63" s="175" t="s">
        <v>4506</v>
      </c>
      <c r="B63" s="184" t="s">
        <v>4511</v>
      </c>
      <c r="C63" s="185" t="s">
        <v>4581</v>
      </c>
      <c r="D63" s="183" t="s">
        <v>4513</v>
      </c>
      <c r="E63" s="186">
        <v>45</v>
      </c>
      <c r="F63" s="185" t="s">
        <v>4514</v>
      </c>
      <c r="G63" s="182"/>
      <c r="H63" s="180"/>
      <c r="I63" s="180" t="str">
        <f>_xlfn.DISPIMG("ID_D70138AD69124FDBAC2A3A2EE980AD4B",1)</f>
        <v>=DISPIMG("ID_D70138AD69124FDBAC2A3A2EE980AD4B",1)</v>
      </c>
      <c r="J63" s="180"/>
    </row>
    <row r="64" s="169" customFormat="1" ht="30" customHeight="1" spans="1:10">
      <c r="A64" s="175" t="s">
        <v>4510</v>
      </c>
      <c r="B64" s="184" t="s">
        <v>4596</v>
      </c>
      <c r="C64" s="185" t="s">
        <v>4597</v>
      </c>
      <c r="D64" s="183"/>
      <c r="E64" s="186">
        <v>24</v>
      </c>
      <c r="F64" s="185" t="s">
        <v>92</v>
      </c>
      <c r="G64" s="182">
        <v>0</v>
      </c>
      <c r="H64" s="180">
        <f>E64*G64</f>
        <v>0</v>
      </c>
      <c r="I64" s="180"/>
      <c r="J64" s="180" t="s">
        <v>141</v>
      </c>
    </row>
    <row r="65" s="169" customFormat="1" ht="78" customHeight="1" spans="1:10">
      <c r="A65" s="175" t="s">
        <v>4559</v>
      </c>
      <c r="B65" s="184" t="s">
        <v>4561</v>
      </c>
      <c r="C65" s="103" t="s">
        <v>4582</v>
      </c>
      <c r="D65" s="183" t="s">
        <v>4587</v>
      </c>
      <c r="E65" s="186">
        <v>1</v>
      </c>
      <c r="F65" s="185" t="s">
        <v>138</v>
      </c>
      <c r="G65" s="182"/>
      <c r="H65" s="180"/>
      <c r="I65" s="180" t="str">
        <f>_xlfn.DISPIMG("ID_5BEDCA9DB42B4148B8BFF6FD4128C286",1)</f>
        <v>=DISPIMG("ID_5BEDCA9DB42B4148B8BFF6FD4128C286",1)</v>
      </c>
      <c r="J65" s="180"/>
    </row>
    <row r="66" s="169" customFormat="1" ht="78" customHeight="1" spans="1:10">
      <c r="A66" s="175" t="s">
        <v>4515</v>
      </c>
      <c r="B66" s="184" t="s">
        <v>4531</v>
      </c>
      <c r="C66" s="185" t="s">
        <v>4584</v>
      </c>
      <c r="D66" s="183" t="s">
        <v>4589</v>
      </c>
      <c r="E66" s="186">
        <v>1</v>
      </c>
      <c r="F66" s="185" t="s">
        <v>92</v>
      </c>
      <c r="G66" s="182"/>
      <c r="H66" s="180"/>
      <c r="I66" s="180" t="str">
        <f>_xlfn.DISPIMG("ID_5C6F6D123218406B89D06CA63694B22A",1)</f>
        <v>=DISPIMG("ID_5C6F6D123218406B89D06CA63694B22A",1)</v>
      </c>
      <c r="J66" s="180"/>
    </row>
    <row r="67" s="170" customFormat="1" ht="30" customHeight="1" spans="1:10">
      <c r="A67" s="175" t="s">
        <v>4563</v>
      </c>
      <c r="B67" s="88" t="s">
        <v>4534</v>
      </c>
      <c r="C67" s="182" t="s">
        <v>4583</v>
      </c>
      <c r="D67" s="183" t="s">
        <v>4536</v>
      </c>
      <c r="E67" s="182">
        <v>1</v>
      </c>
      <c r="F67" s="182" t="s">
        <v>92</v>
      </c>
      <c r="G67" s="182"/>
      <c r="H67" s="180"/>
      <c r="I67" s="187" t="str">
        <f>_xlfn.DISPIMG("ID_6C826DDF8865408AA7B651834C051FE5",1)</f>
        <v>=DISPIMG("ID_6C826DDF8865408AA7B651834C051FE5",1)</v>
      </c>
      <c r="J67" s="187"/>
    </row>
    <row r="68" s="170" customFormat="1" ht="30" customHeight="1" spans="1:10">
      <c r="A68" s="175" t="s">
        <v>4517</v>
      </c>
      <c r="B68" s="88" t="s">
        <v>4538</v>
      </c>
      <c r="C68" s="182" t="s">
        <v>4583</v>
      </c>
      <c r="D68" s="183" t="s">
        <v>4536</v>
      </c>
      <c r="E68" s="182">
        <v>1</v>
      </c>
      <c r="F68" s="182" t="s">
        <v>92</v>
      </c>
      <c r="G68" s="182"/>
      <c r="H68" s="180"/>
      <c r="I68" s="187" t="str">
        <f>_xlfn.DISPIMG("ID_2B8449C98E0047CAB0F6E9268AFF5E90",1)</f>
        <v>=DISPIMG("ID_2B8449C98E0047CAB0F6E9268AFF5E90",1)</v>
      </c>
      <c r="J68" s="187"/>
    </row>
    <row r="69" s="169" customFormat="1" ht="30" customHeight="1" spans="1:10">
      <c r="A69" s="175" t="s">
        <v>4519</v>
      </c>
      <c r="B69" s="182" t="s">
        <v>4565</v>
      </c>
      <c r="C69" s="182"/>
      <c r="D69" s="188"/>
      <c r="E69" s="189">
        <v>1</v>
      </c>
      <c r="F69" s="182" t="s">
        <v>112</v>
      </c>
      <c r="G69" s="182">
        <v>0</v>
      </c>
      <c r="H69" s="180">
        <f t="shared" ref="H68:H75" si="0">E69*G69</f>
        <v>0</v>
      </c>
      <c r="I69" s="182"/>
      <c r="J69" s="182" t="s">
        <v>4541</v>
      </c>
    </row>
    <row r="70" s="169" customFormat="1" ht="30" customHeight="1" spans="1:10">
      <c r="A70" s="175" t="s">
        <v>4522</v>
      </c>
      <c r="B70" s="184" t="s">
        <v>4543</v>
      </c>
      <c r="C70" s="185" t="s">
        <v>4131</v>
      </c>
      <c r="D70" s="183" t="s">
        <v>4544</v>
      </c>
      <c r="E70" s="186">
        <v>1</v>
      </c>
      <c r="F70" s="185" t="s">
        <v>92</v>
      </c>
      <c r="G70" s="182">
        <v>0</v>
      </c>
      <c r="H70" s="180">
        <f t="shared" si="0"/>
        <v>0</v>
      </c>
      <c r="I70" s="180"/>
      <c r="J70" s="180"/>
    </row>
    <row r="71" s="169" customFormat="1" ht="30" customHeight="1" spans="1:10">
      <c r="A71" s="175" t="s">
        <v>4526</v>
      </c>
      <c r="B71" s="184" t="s">
        <v>4550</v>
      </c>
      <c r="C71" s="182" t="s">
        <v>4508</v>
      </c>
      <c r="D71" s="183"/>
      <c r="E71" s="186">
        <v>1</v>
      </c>
      <c r="F71" s="185" t="s">
        <v>92</v>
      </c>
      <c r="G71" s="182">
        <v>0</v>
      </c>
      <c r="H71" s="180">
        <f t="shared" si="0"/>
        <v>0</v>
      </c>
      <c r="I71" s="180"/>
      <c r="J71" s="182" t="s">
        <v>4541</v>
      </c>
    </row>
    <row r="72" s="169" customFormat="1" ht="47" customHeight="1" spans="1:10">
      <c r="A72" s="175" t="s">
        <v>4530</v>
      </c>
      <c r="B72" s="184" t="s">
        <v>4572</v>
      </c>
      <c r="C72" s="182" t="s">
        <v>4508</v>
      </c>
      <c r="D72" s="183" t="s">
        <v>4573</v>
      </c>
      <c r="E72" s="186">
        <v>1</v>
      </c>
      <c r="F72" s="185" t="s">
        <v>75</v>
      </c>
      <c r="G72" s="182"/>
      <c r="H72" s="180"/>
      <c r="I72" s="180" t="str">
        <f>_xlfn.DISPIMG("ID_41AA69F6B8794B2EB442E96613A8A15E",1)</f>
        <v>=DISPIMG("ID_41AA69F6B8794B2EB442E96613A8A15E",1)</v>
      </c>
      <c r="J72" s="180"/>
    </row>
    <row r="73" s="169" customFormat="1" ht="30" customHeight="1" spans="1:10">
      <c r="A73" s="175" t="s">
        <v>4533</v>
      </c>
      <c r="B73" s="182" t="s">
        <v>4555</v>
      </c>
      <c r="C73" s="182" t="s">
        <v>4508</v>
      </c>
      <c r="D73" s="188"/>
      <c r="E73" s="182">
        <v>3</v>
      </c>
      <c r="F73" s="182" t="s">
        <v>4574</v>
      </c>
      <c r="G73" s="182">
        <v>0</v>
      </c>
      <c r="H73" s="180">
        <f t="shared" si="0"/>
        <v>0</v>
      </c>
      <c r="I73" s="182"/>
      <c r="J73" s="180" t="s">
        <v>141</v>
      </c>
    </row>
    <row r="74" s="169" customFormat="1" ht="30" customHeight="1" spans="1:10">
      <c r="A74" s="190" t="s">
        <v>26</v>
      </c>
      <c r="B74" s="190"/>
      <c r="C74" s="190"/>
      <c r="D74" s="190"/>
      <c r="E74" s="190"/>
      <c r="F74" s="190"/>
      <c r="G74" s="190"/>
      <c r="H74" s="190"/>
      <c r="I74" s="190"/>
      <c r="J74" s="190"/>
    </row>
    <row r="75" s="167" customFormat="1" customHeight="1" spans="1:10">
      <c r="D75" s="171"/>
    </row>
    <row r="76" s="167" customFormat="1" customHeight="1" spans="1:10">
      <c r="D76" s="171"/>
    </row>
    <row r="77" s="167" customFormat="1" customHeight="1" spans="1:10">
      <c r="D77" s="171"/>
    </row>
    <row r="78" s="167" customFormat="1" customHeight="1" spans="1:10">
      <c r="D78" s="171"/>
    </row>
    <row r="79" s="167" customFormat="1" customHeight="1" spans="1:10">
      <c r="D79" s="171"/>
    </row>
  </sheetData>
  <mergeCells count="8">
    <mergeCell ref="A1:J1"/>
    <mergeCell ref="A3:B3"/>
    <mergeCell ref="C3:I3"/>
    <mergeCell ref="A20:B20"/>
    <mergeCell ref="A34:B34"/>
    <mergeCell ref="A48:B48"/>
    <mergeCell ref="A61:B61"/>
    <mergeCell ref="A74:D74"/>
  </mergeCells>
  <pageMargins left="0.751388888888889" right="0.751388888888889" top="0.747916666666667" bottom="1" header="0.5" footer="0.5"/>
  <pageSetup paperSize="9" scale="95"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
  <sheetViews>
    <sheetView view="pageBreakPreview" zoomScaleNormal="100" workbookViewId="0">
      <selection activeCell="N6" sqref="N6"/>
    </sheetView>
  </sheetViews>
  <sheetFormatPr defaultColWidth="11.8444444444444" defaultRowHeight="32" customHeight="1"/>
  <cols>
    <col min="1" max="1" width="8.15555555555555" style="150" customWidth="1"/>
    <col min="2" max="2" width="24.5111111111111" style="150" customWidth="1"/>
    <col min="3" max="3" width="21.1" style="150" customWidth="1"/>
    <col min="4" max="4" width="45.6222222222222" style="152" customWidth="1"/>
    <col min="5" max="5" width="8.15555555555555" style="150" customWidth="1"/>
    <col min="6" max="6" width="11.5888888888889" style="150" customWidth="1"/>
    <col min="7" max="7" width="13.5111111111111" style="150" customWidth="1"/>
    <col min="8" max="8" width="14.6666666666667" style="150" customWidth="1"/>
    <col min="9" max="9" width="22.8222222222222" style="150" customWidth="1"/>
    <col min="10" max="16384" width="11.8444444444444" style="150"/>
  </cols>
  <sheetData>
    <row r="1" s="150" customFormat="1" ht="48" customHeight="1" spans="1:9">
      <c r="A1" s="153" t="s">
        <v>4598</v>
      </c>
      <c r="B1" s="153"/>
      <c r="C1" s="153"/>
      <c r="D1" s="154"/>
      <c r="E1" s="153"/>
      <c r="F1" s="153"/>
      <c r="G1" s="153"/>
      <c r="H1" s="153"/>
      <c r="I1" s="153"/>
    </row>
    <row r="2" s="150" customFormat="1" ht="33" customHeight="1" spans="1:9">
      <c r="A2" s="81" t="s">
        <v>2</v>
      </c>
      <c r="B2" s="81" t="s">
        <v>4056</v>
      </c>
      <c r="C2" s="81" t="s">
        <v>4057</v>
      </c>
      <c r="D2" s="81" t="s">
        <v>22</v>
      </c>
      <c r="E2" s="81" t="s">
        <v>24</v>
      </c>
      <c r="F2" s="80" t="s">
        <v>23</v>
      </c>
      <c r="G2" s="80" t="s">
        <v>4500</v>
      </c>
      <c r="H2" s="80" t="s">
        <v>4059</v>
      </c>
      <c r="I2" s="81" t="s">
        <v>5</v>
      </c>
    </row>
    <row r="3" s="151" customFormat="1" ht="40" customHeight="1" spans="1:9">
      <c r="A3" s="155">
        <v>1</v>
      </c>
      <c r="B3" s="156" t="s">
        <v>4599</v>
      </c>
      <c r="C3" s="157" t="s">
        <v>4600</v>
      </c>
      <c r="D3" s="158"/>
      <c r="E3" s="159">
        <v>1</v>
      </c>
      <c r="F3" s="156" t="s">
        <v>75</v>
      </c>
      <c r="G3" s="160">
        <v>128000</v>
      </c>
      <c r="H3" s="161">
        <f>+E3*G3</f>
        <v>128000</v>
      </c>
      <c r="I3" s="162" t="s">
        <v>4601</v>
      </c>
    </row>
    <row r="4" s="151" customFormat="1" ht="40" customHeight="1" spans="1:9">
      <c r="A4" s="155">
        <v>2</v>
      </c>
      <c r="B4" s="156" t="s">
        <v>4602</v>
      </c>
      <c r="C4" s="157" t="s">
        <v>4600</v>
      </c>
      <c r="D4" s="158"/>
      <c r="E4" s="159">
        <v>1</v>
      </c>
      <c r="F4" s="156" t="s">
        <v>75</v>
      </c>
      <c r="G4" s="160">
        <v>68000</v>
      </c>
      <c r="H4" s="161">
        <f>+E4*G4</f>
        <v>68000</v>
      </c>
      <c r="I4" s="162" t="s">
        <v>4601</v>
      </c>
    </row>
    <row r="5" s="150" customFormat="1" ht="40" customHeight="1" spans="1:9">
      <c r="A5" s="163" t="s">
        <v>26</v>
      </c>
      <c r="B5" s="163"/>
      <c r="C5" s="163"/>
      <c r="D5" s="163"/>
      <c r="E5" s="163"/>
      <c r="F5" s="163"/>
      <c r="G5" s="164"/>
      <c r="H5" s="165">
        <f>SUM(H3:H4)</f>
        <v>196000</v>
      </c>
      <c r="I5" s="166"/>
    </row>
    <row r="6" s="150" customFormat="1" customHeight="1" spans="1:9">
      <c r="D6" s="152"/>
    </row>
    <row r="7" s="150" customFormat="1" customHeight="1" spans="1:9">
      <c r="D7" s="152"/>
    </row>
    <row r="8" s="150" customFormat="1" customHeight="1" spans="1:9">
      <c r="D8" s="152"/>
    </row>
    <row r="9" s="150" customFormat="1" customHeight="1" spans="1:9">
      <c r="D9" s="152"/>
    </row>
    <row r="10" s="150" customFormat="1" customHeight="1" spans="1:9">
      <c r="D10" s="152"/>
    </row>
  </sheetData>
  <mergeCells count="2">
    <mergeCell ref="A1:I1"/>
    <mergeCell ref="A5:F5"/>
  </mergeCells>
  <pageMargins left="0.75" right="0.75" top="1" bottom="1" header="0.5" footer="0.5"/>
  <pageSetup paperSize="9" scale="94"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31</vt:i4>
      </vt:variant>
    </vt:vector>
  </HeadingPairs>
  <TitlesOfParts>
    <vt:vector size="31" baseType="lpstr">
      <vt:lpstr>采购汇总表</vt:lpstr>
      <vt:lpstr>功能室汇总表 </vt:lpstr>
      <vt:lpstr>功能室清单</vt:lpstr>
      <vt:lpstr>教育教学常规 </vt:lpstr>
      <vt:lpstr>一楼厨房</vt:lpstr>
      <vt:lpstr>二 楼厨房</vt:lpstr>
      <vt:lpstr>一楼抽排系统</vt:lpstr>
      <vt:lpstr>二楼抽排系统</vt:lpstr>
      <vt:lpstr>新风系统</vt:lpstr>
      <vt:lpstr>图书及图书设备</vt:lpstr>
      <vt:lpstr>办公电脑及打印复印机</vt:lpstr>
      <vt:lpstr>档案室</vt:lpstr>
      <vt:lpstr>体育器材</vt:lpstr>
      <vt:lpstr>音乐器材</vt:lpstr>
      <vt:lpstr>书院</vt:lpstr>
      <vt:lpstr>E.1.2  单位工程清单汇总表（弱电）</vt:lpstr>
      <vt:lpstr>E.2.1-1  分部分项工程项目清单计价表（弱电）</vt:lpstr>
      <vt:lpstr> 表E.3.1 措施项目清单计价表 （弱电）</vt:lpstr>
      <vt:lpstr>E.4.1  其他项目清单计价表（弱电）</vt:lpstr>
      <vt:lpstr>表E.12.1 人工、材料、机械汇总表 （弱电）</vt:lpstr>
      <vt:lpstr>E.1.2  单位工程清单汇总表（宿舍视频）</vt:lpstr>
      <vt:lpstr>表E.2.1-1  分部分项工程项目清单计价表 （宿舍视频）</vt:lpstr>
      <vt:lpstr>E.3.1  措施项目清单计价表（宿舍视频）</vt:lpstr>
      <vt:lpstr>E.4.1  其他项目清单计价表（宿舍视频）</vt:lpstr>
      <vt:lpstr>E.12.1 人工、材料、机械汇总表（宿舍视频）</vt:lpstr>
      <vt:lpstr>E.1.2  单位工程清单汇总表（直饮水）</vt:lpstr>
      <vt:lpstr>E.2.1-1  分部分项工程项目清单计价表（直饮水）</vt:lpstr>
      <vt:lpstr>E.3.1  措施项目清单计价表（直饮水）</vt:lpstr>
      <vt:lpstr>E.4.1  其他项目清单计价表（直饮水）</vt:lpstr>
      <vt:lpstr>E.12.1 人工、材料、机械汇总表（直饮水）</vt:lpstr>
      <vt:lpstr>采购实施计划表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ZFY</dc:creator>
  <cp:lastModifiedBy>15574096333广佛建材</cp:lastModifiedBy>
  <dcterms:created xsi:type="dcterms:W3CDTF">2021-08-03T15:32:00Z</dcterms:created>
  <dcterms:modified xsi:type="dcterms:W3CDTF">2026-07-14T08:53:11Z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4DF8640DC4F74AC0AF7B2568D2DE245A_13</vt:lpwstr>
  </property>
  <property fmtid="{D5CDD505-2E9C-101B-9397-08002B2CF9AE}" pid="3" name="KSOProductBuildVer">
    <vt:lpwstr>2052-12.1.0.26895</vt:lpwstr>
  </property>
  <property fmtid="{D5CDD505-2E9C-101B-9397-08002B2CF9AE}" pid="4" name="CalculationRule">
    <vt:i4>0</vt:i4>
  </property>
  <property fmtid="{D5CDD505-2E9C-101B-9397-08002B2CF9AE}" pid="5" name="KSOReadingLayout">
    <vt:bool>true</vt:bool>
  </property>
</Properties>
</file>